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drawings/drawing2.xml" ContentType="application/vnd.openxmlformats-officedocument.drawing+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Adam\PycharmProjects\ERRPDFFill\"/>
    </mc:Choice>
  </mc:AlternateContent>
  <xr:revisionPtr revIDLastSave="0" documentId="13_ncr:1_{2F3DCA9A-CE19-4B64-BD0C-3B2ECEDF4FA6}" xr6:coauthVersionLast="47" xr6:coauthVersionMax="47" xr10:uidLastSave="{00000000-0000-0000-0000-000000000000}"/>
  <workbookProtection lockStructure="1"/>
  <bookViews>
    <workbookView xWindow="38280" yWindow="-120" windowWidth="38640" windowHeight="21240" xr2:uid="{00000000-000D-0000-FFFF-FFFF00000000}"/>
  </bookViews>
  <sheets>
    <sheet name="1. Personal Information" sheetId="2" r:id="rId1"/>
    <sheet name="2. Work History" sheetId="4" r:id="rId2"/>
    <sheet name="FacilitiesPublic" sheetId="24" r:id="rId3"/>
    <sheet name="FacilitiesBackend" sheetId="1" state="hidden" r:id="rId4"/>
    <sheet name="Backend" sheetId="3" state="hidden" r:id="rId5"/>
    <sheet name="PDFKeys1" sheetId="5" state="hidden" r:id="rId6"/>
    <sheet name="PDFKeys2" sheetId="20" state="hidden" r:id="rId7"/>
    <sheet name="PDFKeys3" sheetId="21" state="hidden" r:id="rId8"/>
    <sheet name="PDFKeys4" sheetId="22" state="hidden" r:id="rId9"/>
    <sheet name="PDFKeys5" sheetId="23" state="hidden" r:id="rId10"/>
    <sheet name="PDFKeys6" sheetId="25" state="hidden" r:id="rId11"/>
    <sheet name="PDFKeys7" sheetId="26" state="hidden" r:id="rId12"/>
    <sheet name="PDFKeys8" sheetId="27" state="hidden" r:id="rId13"/>
    <sheet name="PDFKeys9" sheetId="28" state="hidden" r:id="rId14"/>
    <sheet name="PDFKeys10" sheetId="29" state="hidden" r:id="rId15"/>
    <sheet name="PDFKeys11" sheetId="30" state="hidden" r:id="rId16"/>
    <sheet name="PDFKeys12" sheetId="31" state="hidden" r:id="rId17"/>
    <sheet name="PDFKeys13" sheetId="32" state="hidden" r:id="rId18"/>
    <sheet name="PDFKeys14" sheetId="33" state="hidden" r:id="rId19"/>
    <sheet name="PDFKeys15" sheetId="34" state="hidden" r:id="rId20"/>
    <sheet name="PDFKeys16" sheetId="35" state="hidden" r:id="rId21"/>
    <sheet name="PDFKeys17" sheetId="36" state="hidden" r:id="rId22"/>
    <sheet name="PDFKeys18" sheetId="37" state="hidden" r:id="rId23"/>
    <sheet name="PDFKeys19" sheetId="38" state="hidden" r:id="rId24"/>
    <sheet name="PDFKeys20" sheetId="39" state="hidden" r:id="rId25"/>
  </sheets>
  <definedNames>
    <definedName name="_xlnm._FilterDatabase" localSheetId="1" hidden="1">'2. Work History'!$D$8:$F$19</definedName>
    <definedName name="AwardTypes">Backend!$H$3:$H$13</definedName>
    <definedName name="CareerLvls">Backend!$G$3:$G$10</definedName>
    <definedName name="FacilityIDs">FacilitiesBackend!$A$2:$A$315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69" i="24" l="1"/>
  <c r="G41" i="24"/>
  <c r="G169" i="1"/>
  <c r="G41" i="1"/>
  <c r="N103" i="1"/>
  <c r="O103" i="1"/>
  <c r="P103" i="1"/>
  <c r="N104" i="1"/>
  <c r="O104" i="1"/>
  <c r="P104" i="1"/>
  <c r="N105" i="1"/>
  <c r="O105" i="1"/>
  <c r="P105" i="1"/>
  <c r="N106" i="1"/>
  <c r="O106" i="1"/>
  <c r="P106" i="1"/>
  <c r="N107" i="1"/>
  <c r="O107" i="1"/>
  <c r="P107" i="1"/>
  <c r="N108" i="1"/>
  <c r="O108" i="1"/>
  <c r="P108" i="1"/>
  <c r="N109" i="1"/>
  <c r="O109" i="1"/>
  <c r="P109" i="1"/>
  <c r="N110" i="1"/>
  <c r="O110" i="1"/>
  <c r="P110" i="1"/>
  <c r="N111" i="1"/>
  <c r="O111" i="1"/>
  <c r="P111" i="1"/>
  <c r="N112" i="1"/>
  <c r="O112" i="1"/>
  <c r="P112" i="1"/>
  <c r="N113" i="1"/>
  <c r="O113" i="1"/>
  <c r="P113" i="1"/>
  <c r="N114" i="1"/>
  <c r="O114" i="1"/>
  <c r="P114" i="1"/>
  <c r="N115" i="1"/>
  <c r="O115" i="1"/>
  <c r="P115" i="1"/>
  <c r="N116" i="1"/>
  <c r="O116" i="1"/>
  <c r="P116" i="1"/>
  <c r="N117" i="1"/>
  <c r="O117" i="1"/>
  <c r="P117" i="1"/>
  <c r="N118" i="1"/>
  <c r="O118" i="1"/>
  <c r="P118" i="1"/>
  <c r="N119" i="1"/>
  <c r="O119" i="1"/>
  <c r="P119" i="1"/>
  <c r="N120" i="1"/>
  <c r="O120" i="1"/>
  <c r="P120" i="1"/>
  <c r="N121" i="1"/>
  <c r="O121" i="1"/>
  <c r="P121" i="1"/>
  <c r="N122" i="1"/>
  <c r="O122" i="1"/>
  <c r="P122" i="1"/>
  <c r="N123" i="1"/>
  <c r="O123" i="1"/>
  <c r="P123" i="1"/>
  <c r="N124" i="1"/>
  <c r="O124" i="1"/>
  <c r="P124" i="1"/>
  <c r="N125" i="1"/>
  <c r="O125" i="1"/>
  <c r="P125" i="1"/>
  <c r="N126" i="1"/>
  <c r="O126" i="1"/>
  <c r="P126" i="1"/>
  <c r="N127" i="1"/>
  <c r="O127" i="1"/>
  <c r="P127" i="1"/>
  <c r="N128" i="1"/>
  <c r="O128" i="1"/>
  <c r="P128" i="1"/>
  <c r="N129" i="1"/>
  <c r="O129" i="1"/>
  <c r="P129" i="1"/>
  <c r="N130" i="1"/>
  <c r="O130" i="1"/>
  <c r="P130" i="1"/>
  <c r="N131" i="1"/>
  <c r="O131" i="1"/>
  <c r="P131" i="1"/>
  <c r="N132" i="1"/>
  <c r="O132" i="1"/>
  <c r="P132" i="1"/>
  <c r="N133" i="1"/>
  <c r="O133" i="1"/>
  <c r="P133" i="1"/>
  <c r="N134" i="1"/>
  <c r="O134" i="1"/>
  <c r="P134" i="1"/>
  <c r="N135" i="1"/>
  <c r="O135" i="1"/>
  <c r="P135" i="1"/>
  <c r="N136" i="1"/>
  <c r="O136" i="1"/>
  <c r="P136" i="1"/>
  <c r="N137" i="1"/>
  <c r="O137" i="1"/>
  <c r="P137" i="1"/>
  <c r="N138" i="1"/>
  <c r="O138" i="1"/>
  <c r="P138" i="1"/>
  <c r="N139" i="1"/>
  <c r="O139" i="1"/>
  <c r="P139" i="1"/>
  <c r="N140" i="1"/>
  <c r="O140" i="1"/>
  <c r="P140" i="1"/>
  <c r="N141" i="1"/>
  <c r="O141" i="1"/>
  <c r="P141" i="1"/>
  <c r="N142" i="1"/>
  <c r="O142" i="1"/>
  <c r="P142" i="1"/>
  <c r="N143" i="1"/>
  <c r="O143" i="1"/>
  <c r="P143" i="1"/>
  <c r="N144" i="1"/>
  <c r="O144" i="1"/>
  <c r="P144" i="1"/>
  <c r="N145" i="1"/>
  <c r="O145" i="1"/>
  <c r="P145" i="1"/>
  <c r="N146" i="1"/>
  <c r="O146" i="1"/>
  <c r="P146" i="1"/>
  <c r="N147" i="1"/>
  <c r="O147" i="1"/>
  <c r="P147" i="1"/>
  <c r="N148" i="1"/>
  <c r="O148" i="1"/>
  <c r="P148" i="1"/>
  <c r="N149" i="1"/>
  <c r="O149" i="1"/>
  <c r="P149" i="1"/>
  <c r="N150" i="1"/>
  <c r="O150" i="1"/>
  <c r="P150" i="1"/>
  <c r="N151" i="1"/>
  <c r="O151" i="1"/>
  <c r="P151" i="1"/>
  <c r="N152" i="1"/>
  <c r="O152" i="1"/>
  <c r="P152" i="1"/>
  <c r="N153" i="1"/>
  <c r="O153" i="1"/>
  <c r="P153" i="1"/>
  <c r="N154" i="1"/>
  <c r="O154" i="1"/>
  <c r="P154" i="1"/>
  <c r="N155" i="1"/>
  <c r="O155" i="1"/>
  <c r="P155" i="1"/>
  <c r="N156" i="1"/>
  <c r="O156" i="1"/>
  <c r="P156" i="1"/>
  <c r="N157" i="1"/>
  <c r="O157" i="1"/>
  <c r="P157" i="1"/>
  <c r="N158" i="1"/>
  <c r="O158" i="1"/>
  <c r="P158" i="1"/>
  <c r="N159" i="1"/>
  <c r="O159" i="1"/>
  <c r="P159" i="1"/>
  <c r="N160" i="1"/>
  <c r="O160" i="1"/>
  <c r="P160" i="1"/>
  <c r="N161" i="1"/>
  <c r="O161" i="1"/>
  <c r="P161" i="1"/>
  <c r="N162" i="1"/>
  <c r="O162" i="1"/>
  <c r="P162" i="1"/>
  <c r="N163" i="1"/>
  <c r="O163" i="1"/>
  <c r="P163" i="1"/>
  <c r="N164" i="1"/>
  <c r="O164" i="1"/>
  <c r="P164" i="1"/>
  <c r="N165" i="1"/>
  <c r="O165" i="1"/>
  <c r="P165" i="1"/>
  <c r="N166" i="1"/>
  <c r="O166" i="1"/>
  <c r="P166" i="1"/>
  <c r="N167" i="1"/>
  <c r="O167" i="1"/>
  <c r="P167" i="1"/>
  <c r="N168" i="1"/>
  <c r="O168" i="1"/>
  <c r="P168" i="1"/>
  <c r="N169" i="1"/>
  <c r="O169" i="1"/>
  <c r="P169" i="1"/>
  <c r="N170" i="1"/>
  <c r="O170" i="1"/>
  <c r="P170" i="1"/>
  <c r="N171" i="1"/>
  <c r="O171" i="1"/>
  <c r="P171" i="1"/>
  <c r="N172" i="1"/>
  <c r="O172" i="1"/>
  <c r="P172" i="1"/>
  <c r="N173" i="1"/>
  <c r="O173" i="1"/>
  <c r="P173" i="1"/>
  <c r="N174" i="1"/>
  <c r="O174" i="1"/>
  <c r="P174" i="1"/>
  <c r="N175" i="1"/>
  <c r="O175" i="1"/>
  <c r="P175" i="1"/>
  <c r="N176" i="1"/>
  <c r="O176" i="1"/>
  <c r="P176" i="1"/>
  <c r="N177" i="1"/>
  <c r="O177" i="1"/>
  <c r="P177" i="1"/>
  <c r="N178" i="1"/>
  <c r="O178" i="1"/>
  <c r="P178" i="1"/>
  <c r="N179" i="1"/>
  <c r="O179" i="1"/>
  <c r="P179" i="1"/>
  <c r="N180" i="1"/>
  <c r="O180" i="1"/>
  <c r="P180" i="1"/>
  <c r="N181" i="1"/>
  <c r="O181" i="1"/>
  <c r="P181" i="1"/>
  <c r="N182" i="1"/>
  <c r="O182" i="1"/>
  <c r="P182" i="1"/>
  <c r="N183" i="1"/>
  <c r="O183" i="1"/>
  <c r="P183" i="1"/>
  <c r="N184" i="1"/>
  <c r="O184" i="1"/>
  <c r="P184" i="1"/>
  <c r="N185" i="1"/>
  <c r="O185" i="1"/>
  <c r="P185" i="1"/>
  <c r="N186" i="1"/>
  <c r="O186" i="1"/>
  <c r="P186" i="1"/>
  <c r="N187" i="1"/>
  <c r="O187" i="1"/>
  <c r="P187" i="1"/>
  <c r="N188" i="1"/>
  <c r="O188" i="1"/>
  <c r="P188" i="1"/>
  <c r="N189" i="1"/>
  <c r="O189" i="1"/>
  <c r="P189" i="1"/>
  <c r="N190" i="1"/>
  <c r="O190" i="1"/>
  <c r="P190" i="1"/>
  <c r="N191" i="1"/>
  <c r="O191" i="1"/>
  <c r="P191" i="1"/>
  <c r="N192" i="1"/>
  <c r="O192" i="1"/>
  <c r="P192" i="1"/>
  <c r="N193" i="1"/>
  <c r="O193" i="1"/>
  <c r="P193" i="1"/>
  <c r="N194" i="1"/>
  <c r="O194" i="1"/>
  <c r="P194" i="1"/>
  <c r="N195" i="1"/>
  <c r="O195" i="1"/>
  <c r="P195" i="1"/>
  <c r="N196" i="1"/>
  <c r="O196" i="1"/>
  <c r="P196" i="1"/>
  <c r="N197" i="1"/>
  <c r="O197" i="1"/>
  <c r="P197" i="1"/>
  <c r="N198" i="1"/>
  <c r="O198" i="1"/>
  <c r="P198" i="1"/>
  <c r="N199" i="1"/>
  <c r="O199" i="1"/>
  <c r="P199" i="1"/>
  <c r="N200" i="1"/>
  <c r="O200" i="1"/>
  <c r="P200" i="1"/>
  <c r="N201" i="1"/>
  <c r="O201" i="1"/>
  <c r="P201" i="1"/>
  <c r="N202" i="1"/>
  <c r="O202" i="1"/>
  <c r="P202" i="1"/>
  <c r="N203" i="1"/>
  <c r="O203" i="1"/>
  <c r="P203" i="1"/>
  <c r="N204" i="1"/>
  <c r="O204" i="1"/>
  <c r="P204" i="1"/>
  <c r="N205" i="1"/>
  <c r="O205" i="1"/>
  <c r="P205" i="1"/>
  <c r="N206" i="1"/>
  <c r="O206" i="1"/>
  <c r="P206" i="1"/>
  <c r="N207" i="1"/>
  <c r="O207" i="1"/>
  <c r="P207" i="1"/>
  <c r="N208" i="1"/>
  <c r="O208" i="1"/>
  <c r="P208" i="1"/>
  <c r="N209" i="1"/>
  <c r="O209" i="1"/>
  <c r="P209" i="1"/>
  <c r="N210" i="1"/>
  <c r="O210" i="1"/>
  <c r="P210" i="1"/>
  <c r="N211" i="1"/>
  <c r="O211" i="1"/>
  <c r="P211" i="1"/>
  <c r="N212" i="1"/>
  <c r="O212" i="1"/>
  <c r="P212" i="1"/>
  <c r="N213" i="1"/>
  <c r="O213" i="1"/>
  <c r="P213" i="1"/>
  <c r="N214" i="1"/>
  <c r="O214" i="1"/>
  <c r="P214" i="1"/>
  <c r="N215" i="1"/>
  <c r="O215" i="1"/>
  <c r="P215" i="1"/>
  <c r="N216" i="1"/>
  <c r="O216" i="1"/>
  <c r="P216" i="1"/>
  <c r="N217" i="1"/>
  <c r="O217" i="1"/>
  <c r="P217" i="1"/>
  <c r="N218" i="1"/>
  <c r="O218" i="1"/>
  <c r="P218" i="1"/>
  <c r="N219" i="1"/>
  <c r="O219" i="1"/>
  <c r="P219" i="1"/>
  <c r="N220" i="1"/>
  <c r="O220" i="1"/>
  <c r="P220" i="1"/>
  <c r="N221" i="1"/>
  <c r="O221" i="1"/>
  <c r="P221" i="1"/>
  <c r="N222" i="1"/>
  <c r="O222" i="1"/>
  <c r="P222" i="1"/>
  <c r="N223" i="1"/>
  <c r="O223" i="1"/>
  <c r="P223" i="1"/>
  <c r="N224" i="1"/>
  <c r="O224" i="1"/>
  <c r="P224" i="1"/>
  <c r="N225" i="1"/>
  <c r="O225" i="1"/>
  <c r="P225" i="1"/>
  <c r="N226" i="1"/>
  <c r="O226" i="1"/>
  <c r="P226" i="1"/>
  <c r="N227" i="1"/>
  <c r="O227" i="1"/>
  <c r="P227" i="1"/>
  <c r="N228" i="1"/>
  <c r="O228" i="1"/>
  <c r="P228" i="1"/>
  <c r="N229" i="1"/>
  <c r="O229" i="1"/>
  <c r="P229" i="1"/>
  <c r="N230" i="1"/>
  <c r="O230" i="1"/>
  <c r="P230" i="1"/>
  <c r="N231" i="1"/>
  <c r="O231" i="1"/>
  <c r="P231" i="1"/>
  <c r="N232" i="1"/>
  <c r="O232" i="1"/>
  <c r="P232" i="1"/>
  <c r="N233" i="1"/>
  <c r="O233" i="1"/>
  <c r="P233" i="1"/>
  <c r="N234" i="1"/>
  <c r="O234" i="1"/>
  <c r="P234" i="1"/>
  <c r="N235" i="1"/>
  <c r="O235" i="1"/>
  <c r="P235" i="1"/>
  <c r="N236" i="1"/>
  <c r="O236" i="1"/>
  <c r="P236" i="1"/>
  <c r="N237" i="1"/>
  <c r="O237" i="1"/>
  <c r="P237" i="1"/>
  <c r="N238" i="1"/>
  <c r="O238" i="1"/>
  <c r="P238" i="1"/>
  <c r="N239" i="1"/>
  <c r="O239" i="1"/>
  <c r="P239" i="1"/>
  <c r="N240" i="1"/>
  <c r="O240" i="1"/>
  <c r="P240" i="1"/>
  <c r="N241" i="1"/>
  <c r="O241" i="1"/>
  <c r="P241" i="1"/>
  <c r="N242" i="1"/>
  <c r="O242" i="1"/>
  <c r="P242" i="1"/>
  <c r="N243" i="1"/>
  <c r="O243" i="1"/>
  <c r="P243" i="1"/>
  <c r="N244" i="1"/>
  <c r="O244" i="1"/>
  <c r="P244" i="1"/>
  <c r="N245" i="1"/>
  <c r="O245" i="1"/>
  <c r="P245" i="1"/>
  <c r="N246" i="1"/>
  <c r="O246" i="1"/>
  <c r="P246" i="1"/>
  <c r="N247" i="1"/>
  <c r="O247" i="1"/>
  <c r="P247" i="1"/>
  <c r="N248" i="1"/>
  <c r="O248" i="1"/>
  <c r="P248" i="1"/>
  <c r="N249" i="1"/>
  <c r="O249" i="1"/>
  <c r="P249" i="1"/>
  <c r="N250" i="1"/>
  <c r="O250" i="1"/>
  <c r="P250" i="1"/>
  <c r="N251" i="1"/>
  <c r="O251" i="1"/>
  <c r="P251" i="1"/>
  <c r="N252" i="1"/>
  <c r="O252" i="1"/>
  <c r="P252" i="1"/>
  <c r="N253" i="1"/>
  <c r="O253" i="1"/>
  <c r="P253" i="1"/>
  <c r="N254" i="1"/>
  <c r="O254" i="1"/>
  <c r="P254" i="1"/>
  <c r="N255" i="1"/>
  <c r="O255" i="1"/>
  <c r="P255" i="1"/>
  <c r="N256" i="1"/>
  <c r="O256" i="1"/>
  <c r="P256" i="1"/>
  <c r="N257" i="1"/>
  <c r="O257" i="1"/>
  <c r="P257" i="1"/>
  <c r="N258" i="1"/>
  <c r="O258" i="1"/>
  <c r="P258" i="1"/>
  <c r="N259" i="1"/>
  <c r="O259" i="1"/>
  <c r="P259" i="1"/>
  <c r="N260" i="1"/>
  <c r="O260" i="1"/>
  <c r="P260" i="1"/>
  <c r="N261" i="1"/>
  <c r="O261" i="1"/>
  <c r="P261" i="1"/>
  <c r="N262" i="1"/>
  <c r="O262" i="1"/>
  <c r="P262" i="1"/>
  <c r="N263" i="1"/>
  <c r="O263" i="1"/>
  <c r="P263" i="1"/>
  <c r="N264" i="1"/>
  <c r="O264" i="1"/>
  <c r="P264" i="1"/>
  <c r="N265" i="1"/>
  <c r="O265" i="1"/>
  <c r="P265" i="1"/>
  <c r="N266" i="1"/>
  <c r="O266" i="1"/>
  <c r="P266" i="1"/>
  <c r="N267" i="1"/>
  <c r="O267" i="1"/>
  <c r="P267" i="1"/>
  <c r="N268" i="1"/>
  <c r="O268" i="1"/>
  <c r="P268" i="1"/>
  <c r="N269" i="1"/>
  <c r="O269" i="1"/>
  <c r="P269" i="1"/>
  <c r="N270" i="1"/>
  <c r="O270" i="1"/>
  <c r="P270" i="1"/>
  <c r="N271" i="1"/>
  <c r="O271" i="1"/>
  <c r="P271" i="1"/>
  <c r="N272" i="1"/>
  <c r="O272" i="1"/>
  <c r="P272" i="1"/>
  <c r="N273" i="1"/>
  <c r="O273" i="1"/>
  <c r="P273" i="1"/>
  <c r="N274" i="1"/>
  <c r="O274" i="1"/>
  <c r="P274" i="1"/>
  <c r="N275" i="1"/>
  <c r="O275" i="1"/>
  <c r="P275" i="1"/>
  <c r="N276" i="1"/>
  <c r="O276" i="1"/>
  <c r="P276" i="1"/>
  <c r="N277" i="1"/>
  <c r="O277" i="1"/>
  <c r="P277" i="1"/>
  <c r="N278" i="1"/>
  <c r="O278" i="1"/>
  <c r="P278" i="1"/>
  <c r="N279" i="1"/>
  <c r="O279" i="1"/>
  <c r="P279" i="1"/>
  <c r="N280" i="1"/>
  <c r="O280" i="1"/>
  <c r="P280" i="1"/>
  <c r="N281" i="1"/>
  <c r="O281" i="1"/>
  <c r="P281" i="1"/>
  <c r="N282" i="1"/>
  <c r="O282" i="1"/>
  <c r="P282" i="1"/>
  <c r="N283" i="1"/>
  <c r="O283" i="1"/>
  <c r="P283" i="1"/>
  <c r="N284" i="1"/>
  <c r="O284" i="1"/>
  <c r="P284" i="1"/>
  <c r="N285" i="1"/>
  <c r="O285" i="1"/>
  <c r="P285" i="1"/>
  <c r="N286" i="1"/>
  <c r="O286" i="1"/>
  <c r="P286" i="1"/>
  <c r="N287" i="1"/>
  <c r="O287" i="1"/>
  <c r="P287" i="1"/>
  <c r="N288" i="1"/>
  <c r="O288" i="1"/>
  <c r="P288" i="1"/>
  <c r="N289" i="1"/>
  <c r="O289" i="1"/>
  <c r="P289" i="1"/>
  <c r="N290" i="1"/>
  <c r="O290" i="1"/>
  <c r="P290" i="1"/>
  <c r="N291" i="1"/>
  <c r="O291" i="1"/>
  <c r="P291" i="1"/>
  <c r="N292" i="1"/>
  <c r="O292" i="1"/>
  <c r="P292" i="1"/>
  <c r="N293" i="1"/>
  <c r="O293" i="1"/>
  <c r="P293" i="1"/>
  <c r="N294" i="1"/>
  <c r="O294" i="1"/>
  <c r="P294" i="1"/>
  <c r="N295" i="1"/>
  <c r="O295" i="1"/>
  <c r="P295" i="1"/>
  <c r="N296" i="1"/>
  <c r="O296" i="1"/>
  <c r="P296" i="1"/>
  <c r="N297" i="1"/>
  <c r="O297" i="1"/>
  <c r="P297" i="1"/>
  <c r="N298" i="1"/>
  <c r="O298" i="1"/>
  <c r="P298" i="1"/>
  <c r="N299" i="1"/>
  <c r="O299" i="1"/>
  <c r="P299" i="1"/>
  <c r="N300" i="1"/>
  <c r="O300" i="1"/>
  <c r="P300" i="1"/>
  <c r="N301" i="1"/>
  <c r="O301" i="1"/>
  <c r="P301" i="1"/>
  <c r="N302" i="1"/>
  <c r="O302" i="1"/>
  <c r="P302" i="1"/>
  <c r="N303" i="1"/>
  <c r="O303" i="1"/>
  <c r="P303" i="1"/>
  <c r="N304" i="1"/>
  <c r="O304" i="1"/>
  <c r="P304" i="1"/>
  <c r="N305" i="1"/>
  <c r="O305" i="1"/>
  <c r="P305" i="1"/>
  <c r="N306" i="1"/>
  <c r="O306" i="1"/>
  <c r="P306" i="1"/>
  <c r="N307" i="1"/>
  <c r="O307" i="1"/>
  <c r="P307" i="1"/>
  <c r="N308" i="1"/>
  <c r="O308" i="1"/>
  <c r="P308" i="1"/>
  <c r="N309" i="1"/>
  <c r="O309" i="1"/>
  <c r="P309" i="1"/>
  <c r="N310" i="1"/>
  <c r="O310" i="1"/>
  <c r="P310" i="1"/>
  <c r="N311" i="1"/>
  <c r="O311" i="1"/>
  <c r="P311" i="1"/>
  <c r="N312" i="1"/>
  <c r="O312" i="1"/>
  <c r="P312" i="1"/>
  <c r="N313" i="1"/>
  <c r="O313" i="1"/>
  <c r="P313" i="1"/>
  <c r="N314" i="1"/>
  <c r="O314" i="1"/>
  <c r="P314" i="1"/>
  <c r="N315" i="1"/>
  <c r="O315" i="1"/>
  <c r="P315" i="1"/>
  <c r="N34" i="1"/>
  <c r="O34" i="1"/>
  <c r="P34" i="1"/>
  <c r="N35" i="1"/>
  <c r="O35" i="1"/>
  <c r="P35" i="1"/>
  <c r="N36" i="1"/>
  <c r="O36" i="1"/>
  <c r="P36" i="1"/>
  <c r="N37" i="1"/>
  <c r="O37" i="1"/>
  <c r="P37" i="1"/>
  <c r="N38" i="1"/>
  <c r="O38" i="1"/>
  <c r="P38" i="1"/>
  <c r="N39" i="1"/>
  <c r="O39" i="1"/>
  <c r="P39" i="1"/>
  <c r="N40" i="1"/>
  <c r="O40" i="1"/>
  <c r="P40" i="1"/>
  <c r="N41" i="1"/>
  <c r="O41" i="1"/>
  <c r="P41" i="1"/>
  <c r="N42" i="1"/>
  <c r="O42" i="1"/>
  <c r="P42" i="1"/>
  <c r="N43" i="1"/>
  <c r="O43" i="1"/>
  <c r="P43" i="1"/>
  <c r="N44" i="1"/>
  <c r="O44" i="1"/>
  <c r="P44" i="1"/>
  <c r="N45" i="1"/>
  <c r="O45" i="1"/>
  <c r="P45" i="1"/>
  <c r="N46" i="1"/>
  <c r="O46" i="1"/>
  <c r="P46" i="1"/>
  <c r="N47" i="1"/>
  <c r="O47" i="1"/>
  <c r="P47" i="1"/>
  <c r="N48" i="1"/>
  <c r="O48" i="1"/>
  <c r="P48" i="1"/>
  <c r="N49" i="1"/>
  <c r="O49" i="1"/>
  <c r="P49" i="1"/>
  <c r="N50" i="1"/>
  <c r="O50" i="1"/>
  <c r="P50" i="1"/>
  <c r="N51" i="1"/>
  <c r="O51" i="1"/>
  <c r="P51" i="1"/>
  <c r="N52" i="1"/>
  <c r="O52" i="1"/>
  <c r="P52" i="1"/>
  <c r="N53" i="1"/>
  <c r="O53" i="1"/>
  <c r="P53" i="1"/>
  <c r="N54" i="1"/>
  <c r="O54" i="1"/>
  <c r="P54" i="1"/>
  <c r="N55" i="1"/>
  <c r="O55" i="1"/>
  <c r="P55" i="1"/>
  <c r="N56" i="1"/>
  <c r="O56" i="1"/>
  <c r="P56" i="1"/>
  <c r="N57" i="1"/>
  <c r="O57" i="1"/>
  <c r="P57" i="1"/>
  <c r="N58" i="1"/>
  <c r="O58" i="1"/>
  <c r="P58" i="1"/>
  <c r="N59" i="1"/>
  <c r="O59" i="1"/>
  <c r="P59" i="1"/>
  <c r="N60" i="1"/>
  <c r="O60" i="1"/>
  <c r="P60" i="1"/>
  <c r="N61" i="1"/>
  <c r="O61" i="1"/>
  <c r="P61" i="1"/>
  <c r="N62" i="1"/>
  <c r="O62" i="1"/>
  <c r="P62" i="1"/>
  <c r="N63" i="1"/>
  <c r="O63" i="1"/>
  <c r="P63" i="1"/>
  <c r="N64" i="1"/>
  <c r="O64" i="1"/>
  <c r="P64" i="1"/>
  <c r="N65" i="1"/>
  <c r="O65" i="1"/>
  <c r="P65" i="1"/>
  <c r="N66" i="1"/>
  <c r="O66" i="1"/>
  <c r="P66" i="1"/>
  <c r="N67" i="1"/>
  <c r="O67" i="1"/>
  <c r="P67" i="1"/>
  <c r="N68" i="1"/>
  <c r="O68" i="1"/>
  <c r="P68" i="1"/>
  <c r="N69" i="1"/>
  <c r="O69" i="1"/>
  <c r="P69" i="1"/>
  <c r="N70" i="1"/>
  <c r="O70" i="1"/>
  <c r="P70" i="1"/>
  <c r="N71" i="1"/>
  <c r="O71" i="1"/>
  <c r="P71" i="1"/>
  <c r="N72" i="1"/>
  <c r="O72" i="1"/>
  <c r="P72" i="1"/>
  <c r="N73" i="1"/>
  <c r="O73" i="1"/>
  <c r="P73" i="1"/>
  <c r="N74" i="1"/>
  <c r="O74" i="1"/>
  <c r="P74" i="1"/>
  <c r="N75" i="1"/>
  <c r="O75" i="1"/>
  <c r="P75" i="1"/>
  <c r="N76" i="1"/>
  <c r="O76" i="1"/>
  <c r="P76" i="1"/>
  <c r="N77" i="1"/>
  <c r="O77" i="1"/>
  <c r="P77" i="1"/>
  <c r="N78" i="1"/>
  <c r="O78" i="1"/>
  <c r="P78" i="1"/>
  <c r="N79" i="1"/>
  <c r="O79" i="1"/>
  <c r="P79" i="1"/>
  <c r="N80" i="1"/>
  <c r="O80" i="1"/>
  <c r="P80" i="1"/>
  <c r="N81" i="1"/>
  <c r="O81" i="1"/>
  <c r="P81" i="1"/>
  <c r="N82" i="1"/>
  <c r="O82" i="1"/>
  <c r="P82" i="1"/>
  <c r="N83" i="1"/>
  <c r="O83" i="1"/>
  <c r="P83" i="1"/>
  <c r="N84" i="1"/>
  <c r="O84" i="1"/>
  <c r="P84" i="1"/>
  <c r="N85" i="1"/>
  <c r="O85" i="1"/>
  <c r="P85" i="1"/>
  <c r="N86" i="1"/>
  <c r="O86" i="1"/>
  <c r="P86" i="1"/>
  <c r="N87" i="1"/>
  <c r="O87" i="1"/>
  <c r="P87" i="1"/>
  <c r="N88" i="1"/>
  <c r="O88" i="1"/>
  <c r="P88" i="1"/>
  <c r="N89" i="1"/>
  <c r="O89" i="1"/>
  <c r="P89" i="1"/>
  <c r="N90" i="1"/>
  <c r="O90" i="1"/>
  <c r="P90" i="1"/>
  <c r="N91" i="1"/>
  <c r="O91" i="1"/>
  <c r="P91" i="1"/>
  <c r="N92" i="1"/>
  <c r="O92" i="1"/>
  <c r="P92" i="1"/>
  <c r="N93" i="1"/>
  <c r="O93" i="1"/>
  <c r="P93" i="1"/>
  <c r="N94" i="1"/>
  <c r="O94" i="1"/>
  <c r="P94" i="1"/>
  <c r="N95" i="1"/>
  <c r="O95" i="1"/>
  <c r="P95" i="1"/>
  <c r="N96" i="1"/>
  <c r="O96" i="1"/>
  <c r="P96" i="1"/>
  <c r="N97" i="1"/>
  <c r="O97" i="1"/>
  <c r="P97" i="1"/>
  <c r="N98" i="1"/>
  <c r="O98" i="1"/>
  <c r="P98" i="1"/>
  <c r="N99" i="1"/>
  <c r="O99" i="1"/>
  <c r="P99" i="1"/>
  <c r="N100" i="1"/>
  <c r="O100" i="1"/>
  <c r="P100" i="1"/>
  <c r="N101" i="1"/>
  <c r="O101" i="1"/>
  <c r="P101" i="1"/>
  <c r="N102" i="1"/>
  <c r="O102" i="1"/>
  <c r="P102" i="1"/>
  <c r="N29" i="1"/>
  <c r="O29" i="1"/>
  <c r="P29" i="1"/>
  <c r="N30" i="1"/>
  <c r="O30" i="1"/>
  <c r="P30" i="1"/>
  <c r="N31" i="1"/>
  <c r="O31" i="1"/>
  <c r="P31" i="1"/>
  <c r="N32" i="1"/>
  <c r="O32" i="1"/>
  <c r="P32" i="1"/>
  <c r="N33" i="1"/>
  <c r="O33" i="1"/>
  <c r="P33" i="1"/>
  <c r="P4" i="1"/>
  <c r="P5" i="1"/>
  <c r="P6" i="1"/>
  <c r="P7" i="1"/>
  <c r="P8" i="1"/>
  <c r="P9" i="1"/>
  <c r="P10" i="1"/>
  <c r="P11" i="1"/>
  <c r="P12" i="1"/>
  <c r="P13" i="1"/>
  <c r="P14" i="1"/>
  <c r="P15" i="1"/>
  <c r="P16" i="1"/>
  <c r="P17" i="1"/>
  <c r="P18" i="1"/>
  <c r="P19" i="1"/>
  <c r="P20" i="1"/>
  <c r="P21" i="1"/>
  <c r="P22" i="1"/>
  <c r="P23" i="1"/>
  <c r="P24" i="1"/>
  <c r="P25" i="1"/>
  <c r="P26" i="1"/>
  <c r="P27" i="1"/>
  <c r="P28" i="1"/>
  <c r="O4" i="1"/>
  <c r="O5" i="1"/>
  <c r="O6" i="1"/>
  <c r="O7" i="1"/>
  <c r="O8" i="1"/>
  <c r="O9" i="1"/>
  <c r="O10" i="1"/>
  <c r="O11" i="1"/>
  <c r="O12" i="1"/>
  <c r="O13" i="1"/>
  <c r="O14" i="1"/>
  <c r="O15" i="1"/>
  <c r="O16" i="1"/>
  <c r="O17" i="1"/>
  <c r="O18" i="1"/>
  <c r="O19" i="1"/>
  <c r="O20" i="1"/>
  <c r="O21" i="1"/>
  <c r="O22" i="1"/>
  <c r="O23" i="1"/>
  <c r="O24" i="1"/>
  <c r="O25" i="1"/>
  <c r="O26" i="1"/>
  <c r="O27" i="1"/>
  <c r="O28" i="1"/>
  <c r="N4" i="1"/>
  <c r="N5" i="1"/>
  <c r="N6" i="1"/>
  <c r="N7" i="1"/>
  <c r="N8" i="1"/>
  <c r="N9" i="1"/>
  <c r="N10" i="1"/>
  <c r="N11" i="1"/>
  <c r="N12" i="1"/>
  <c r="N13" i="1"/>
  <c r="N14" i="1"/>
  <c r="N15" i="1"/>
  <c r="N16" i="1"/>
  <c r="N17" i="1"/>
  <c r="N18" i="1"/>
  <c r="N19" i="1"/>
  <c r="N20" i="1"/>
  <c r="N21" i="1"/>
  <c r="N22" i="1"/>
  <c r="N23" i="1"/>
  <c r="N24" i="1"/>
  <c r="N25" i="1"/>
  <c r="N26" i="1"/>
  <c r="N27" i="1"/>
  <c r="N28" i="1"/>
  <c r="P3" i="1"/>
  <c r="O3" i="1"/>
  <c r="O3" i="24"/>
  <c r="N3" i="1"/>
  <c r="P3" i="24"/>
  <c r="P56" i="24"/>
  <c r="P57" i="24"/>
  <c r="P58" i="24"/>
  <c r="P59" i="24"/>
  <c r="P60" i="24"/>
  <c r="P61" i="24"/>
  <c r="P62" i="24"/>
  <c r="P63" i="24"/>
  <c r="P64" i="24"/>
  <c r="P65" i="24"/>
  <c r="P66" i="24"/>
  <c r="P67" i="24"/>
  <c r="P68" i="24"/>
  <c r="P69" i="24"/>
  <c r="P70" i="24"/>
  <c r="P71" i="24"/>
  <c r="P72" i="24"/>
  <c r="P73" i="24"/>
  <c r="P74" i="24"/>
  <c r="P75" i="24"/>
  <c r="P76" i="24"/>
  <c r="P77" i="24"/>
  <c r="P78" i="24"/>
  <c r="P79" i="24"/>
  <c r="P80" i="24"/>
  <c r="P81" i="24"/>
  <c r="P82" i="24"/>
  <c r="P83" i="24"/>
  <c r="P84" i="24"/>
  <c r="P85" i="24"/>
  <c r="P86" i="24"/>
  <c r="P87" i="24"/>
  <c r="P88" i="24"/>
  <c r="P89" i="24"/>
  <c r="P90" i="24"/>
  <c r="P91" i="24"/>
  <c r="P92" i="24"/>
  <c r="P93" i="24"/>
  <c r="P94" i="24"/>
  <c r="P95" i="24"/>
  <c r="P96" i="24"/>
  <c r="P97" i="24"/>
  <c r="P98" i="24"/>
  <c r="P99" i="24"/>
  <c r="P100" i="24"/>
  <c r="P101" i="24"/>
  <c r="P102" i="24"/>
  <c r="P103" i="24"/>
  <c r="P104" i="24"/>
  <c r="P105" i="24"/>
  <c r="P106" i="24"/>
  <c r="P107" i="24"/>
  <c r="P108" i="24"/>
  <c r="P109" i="24"/>
  <c r="P110" i="24"/>
  <c r="P111" i="24"/>
  <c r="P112" i="24"/>
  <c r="P113" i="24"/>
  <c r="P114" i="24"/>
  <c r="P115" i="24"/>
  <c r="P116" i="24"/>
  <c r="P117" i="24"/>
  <c r="P118" i="24"/>
  <c r="P119" i="24"/>
  <c r="P120" i="24"/>
  <c r="P121" i="24"/>
  <c r="P122" i="24"/>
  <c r="P123" i="24"/>
  <c r="P124" i="24"/>
  <c r="P125" i="24"/>
  <c r="P126" i="24"/>
  <c r="P127" i="24"/>
  <c r="P128" i="24"/>
  <c r="P129" i="24"/>
  <c r="P130" i="24"/>
  <c r="P131" i="24"/>
  <c r="P132" i="24"/>
  <c r="P133" i="24"/>
  <c r="P134" i="24"/>
  <c r="P135" i="24"/>
  <c r="P136" i="24"/>
  <c r="P137" i="24"/>
  <c r="P138" i="24"/>
  <c r="P139" i="24"/>
  <c r="P140" i="24"/>
  <c r="P141" i="24"/>
  <c r="P142" i="24"/>
  <c r="P143" i="24"/>
  <c r="P144" i="24"/>
  <c r="P145" i="24"/>
  <c r="P146" i="24"/>
  <c r="P147" i="24"/>
  <c r="P148" i="24"/>
  <c r="P149" i="24"/>
  <c r="P150" i="24"/>
  <c r="P151" i="24"/>
  <c r="P152" i="24"/>
  <c r="P153" i="24"/>
  <c r="P154" i="24"/>
  <c r="P155" i="24"/>
  <c r="P156" i="24"/>
  <c r="P157" i="24"/>
  <c r="P158" i="24"/>
  <c r="P159" i="24"/>
  <c r="P160" i="24"/>
  <c r="P161" i="24"/>
  <c r="P162" i="24"/>
  <c r="P163" i="24"/>
  <c r="P164" i="24"/>
  <c r="P165" i="24"/>
  <c r="P166" i="24"/>
  <c r="P167" i="24"/>
  <c r="P168" i="24"/>
  <c r="P169" i="24"/>
  <c r="P170" i="24"/>
  <c r="P171" i="24"/>
  <c r="P172" i="24"/>
  <c r="P173" i="24"/>
  <c r="P174" i="24"/>
  <c r="P175" i="24"/>
  <c r="P176" i="24"/>
  <c r="P177" i="24"/>
  <c r="P178" i="24"/>
  <c r="P179" i="24"/>
  <c r="P180" i="24"/>
  <c r="P181" i="24"/>
  <c r="P182" i="24"/>
  <c r="P183" i="24"/>
  <c r="P184" i="24"/>
  <c r="P185" i="24"/>
  <c r="P186" i="24"/>
  <c r="P187" i="24"/>
  <c r="P188" i="24"/>
  <c r="P189" i="24"/>
  <c r="P190" i="24"/>
  <c r="P191" i="24"/>
  <c r="P192" i="24"/>
  <c r="P193" i="24"/>
  <c r="P194" i="24"/>
  <c r="P195" i="24"/>
  <c r="P196" i="24"/>
  <c r="P197" i="24"/>
  <c r="P198" i="24"/>
  <c r="P199" i="24"/>
  <c r="P200" i="24"/>
  <c r="P201" i="24"/>
  <c r="P202" i="24"/>
  <c r="P203" i="24"/>
  <c r="P204" i="24"/>
  <c r="P205" i="24"/>
  <c r="P206" i="24"/>
  <c r="P207" i="24"/>
  <c r="P208" i="24"/>
  <c r="P209" i="24"/>
  <c r="P210" i="24"/>
  <c r="P211" i="24"/>
  <c r="P212" i="24"/>
  <c r="P213" i="24"/>
  <c r="P214" i="24"/>
  <c r="P215" i="24"/>
  <c r="P216" i="24"/>
  <c r="P217" i="24"/>
  <c r="P218" i="24"/>
  <c r="P219" i="24"/>
  <c r="P220" i="24"/>
  <c r="P221" i="24"/>
  <c r="P222" i="24"/>
  <c r="P223" i="24"/>
  <c r="P224" i="24"/>
  <c r="P225" i="24"/>
  <c r="P226" i="24"/>
  <c r="P227" i="24"/>
  <c r="P228" i="24"/>
  <c r="P229" i="24"/>
  <c r="P230" i="24"/>
  <c r="P231" i="24"/>
  <c r="P232" i="24"/>
  <c r="P233" i="24"/>
  <c r="P234" i="24"/>
  <c r="P235" i="24"/>
  <c r="P236" i="24"/>
  <c r="P237" i="24"/>
  <c r="P238" i="24"/>
  <c r="P239" i="24"/>
  <c r="P240" i="24"/>
  <c r="P241" i="24"/>
  <c r="P242" i="24"/>
  <c r="P243" i="24"/>
  <c r="P244" i="24"/>
  <c r="P245" i="24"/>
  <c r="P246" i="24"/>
  <c r="P247" i="24"/>
  <c r="P248" i="24"/>
  <c r="P249" i="24"/>
  <c r="P250" i="24"/>
  <c r="P251" i="24"/>
  <c r="P252" i="24"/>
  <c r="P253" i="24"/>
  <c r="P254" i="24"/>
  <c r="P255" i="24"/>
  <c r="P256" i="24"/>
  <c r="P257" i="24"/>
  <c r="P258" i="24"/>
  <c r="P259" i="24"/>
  <c r="P260" i="24"/>
  <c r="P261" i="24"/>
  <c r="P262" i="24"/>
  <c r="P263" i="24"/>
  <c r="P264" i="24"/>
  <c r="P265" i="24"/>
  <c r="P266" i="24"/>
  <c r="P267" i="24"/>
  <c r="P268" i="24"/>
  <c r="P269" i="24"/>
  <c r="P270" i="24"/>
  <c r="P271" i="24"/>
  <c r="P272" i="24"/>
  <c r="P273" i="24"/>
  <c r="P274" i="24"/>
  <c r="P275" i="24"/>
  <c r="P276" i="24"/>
  <c r="P277" i="24"/>
  <c r="P278" i="24"/>
  <c r="P279" i="24"/>
  <c r="P280" i="24"/>
  <c r="P281" i="24"/>
  <c r="P282" i="24"/>
  <c r="P283" i="24"/>
  <c r="P284" i="24"/>
  <c r="P285" i="24"/>
  <c r="P286" i="24"/>
  <c r="P287" i="24"/>
  <c r="P288" i="24"/>
  <c r="P289" i="24"/>
  <c r="P290" i="24"/>
  <c r="P291" i="24"/>
  <c r="P292" i="24"/>
  <c r="P293" i="24"/>
  <c r="P294" i="24"/>
  <c r="P295" i="24"/>
  <c r="P296" i="24"/>
  <c r="P297" i="24"/>
  <c r="P298" i="24"/>
  <c r="P299" i="24"/>
  <c r="P300" i="24"/>
  <c r="P301" i="24"/>
  <c r="P302" i="24"/>
  <c r="P303" i="24"/>
  <c r="P304" i="24"/>
  <c r="P305" i="24"/>
  <c r="P306" i="24"/>
  <c r="P307" i="24"/>
  <c r="P308" i="24"/>
  <c r="P309" i="24"/>
  <c r="P310" i="24"/>
  <c r="P311" i="24"/>
  <c r="P312" i="24"/>
  <c r="P313" i="24"/>
  <c r="P314" i="24"/>
  <c r="P315" i="24"/>
  <c r="P4" i="24"/>
  <c r="P5" i="24"/>
  <c r="P6" i="24"/>
  <c r="P7" i="24"/>
  <c r="P8" i="24"/>
  <c r="P9" i="24"/>
  <c r="P10" i="24"/>
  <c r="P11" i="24"/>
  <c r="P12" i="24"/>
  <c r="P13" i="24"/>
  <c r="P14" i="24"/>
  <c r="P15" i="24"/>
  <c r="P16" i="24"/>
  <c r="P17" i="24"/>
  <c r="P18" i="24"/>
  <c r="P19" i="24"/>
  <c r="P20" i="24"/>
  <c r="P21" i="24"/>
  <c r="P22" i="24"/>
  <c r="P23" i="24"/>
  <c r="P24" i="24"/>
  <c r="P25" i="24"/>
  <c r="P26" i="24"/>
  <c r="P27" i="24"/>
  <c r="P28" i="24"/>
  <c r="P29" i="24"/>
  <c r="P30" i="24"/>
  <c r="P31" i="24"/>
  <c r="P32" i="24"/>
  <c r="P33" i="24"/>
  <c r="P34" i="24"/>
  <c r="P35" i="24"/>
  <c r="P36" i="24"/>
  <c r="P37" i="24"/>
  <c r="P38" i="24"/>
  <c r="P39" i="24"/>
  <c r="P40" i="24"/>
  <c r="P41" i="24"/>
  <c r="P42" i="24"/>
  <c r="P43" i="24"/>
  <c r="P44" i="24"/>
  <c r="P45" i="24"/>
  <c r="P46" i="24"/>
  <c r="P47" i="24"/>
  <c r="P48" i="24"/>
  <c r="P49" i="24"/>
  <c r="P50" i="24"/>
  <c r="P51" i="24"/>
  <c r="P52" i="24"/>
  <c r="P53" i="24"/>
  <c r="P54" i="24"/>
  <c r="P55" i="24"/>
  <c r="O4" i="24"/>
  <c r="O5" i="24"/>
  <c r="O6" i="24"/>
  <c r="O7" i="24"/>
  <c r="O8" i="24"/>
  <c r="O9" i="24"/>
  <c r="O10" i="24"/>
  <c r="O11" i="24"/>
  <c r="O12" i="24"/>
  <c r="O13" i="24"/>
  <c r="O14" i="24"/>
  <c r="O15" i="24"/>
  <c r="O16" i="24"/>
  <c r="O17" i="24"/>
  <c r="O18" i="24"/>
  <c r="O19" i="24"/>
  <c r="O20" i="24"/>
  <c r="O21" i="24"/>
  <c r="O22" i="24"/>
  <c r="O23" i="24"/>
  <c r="O24" i="24"/>
  <c r="O25" i="24"/>
  <c r="O26" i="24"/>
  <c r="O27" i="24"/>
  <c r="O28" i="24"/>
  <c r="O29" i="24"/>
  <c r="O30" i="24"/>
  <c r="O31" i="24"/>
  <c r="O32" i="24"/>
  <c r="O33" i="24"/>
  <c r="O34" i="24"/>
  <c r="O35" i="24"/>
  <c r="O36" i="24"/>
  <c r="O37" i="24"/>
  <c r="O38" i="24"/>
  <c r="O39" i="24"/>
  <c r="O40" i="24"/>
  <c r="O41" i="24"/>
  <c r="O42" i="24"/>
  <c r="O43" i="24"/>
  <c r="O44" i="24"/>
  <c r="O45" i="24"/>
  <c r="O46" i="24"/>
  <c r="O47" i="24"/>
  <c r="O48" i="24"/>
  <c r="O49" i="24"/>
  <c r="O50" i="24"/>
  <c r="O51" i="24"/>
  <c r="O52" i="24"/>
  <c r="O53" i="24"/>
  <c r="O54" i="24"/>
  <c r="O55" i="24"/>
  <c r="O56" i="24"/>
  <c r="O57" i="24"/>
  <c r="O58" i="24"/>
  <c r="O59" i="24"/>
  <c r="O60" i="24"/>
  <c r="O61" i="24"/>
  <c r="O62" i="24"/>
  <c r="O63" i="24"/>
  <c r="O64" i="24"/>
  <c r="O65" i="24"/>
  <c r="O66" i="24"/>
  <c r="O67" i="24"/>
  <c r="O68" i="24"/>
  <c r="O69" i="24"/>
  <c r="O70" i="24"/>
  <c r="O71" i="24"/>
  <c r="O72" i="24"/>
  <c r="O73" i="24"/>
  <c r="O74" i="24"/>
  <c r="O75" i="24"/>
  <c r="O76" i="24"/>
  <c r="O77" i="24"/>
  <c r="O78" i="24"/>
  <c r="O79" i="24"/>
  <c r="O80" i="24"/>
  <c r="O81" i="24"/>
  <c r="O82" i="24"/>
  <c r="O83" i="24"/>
  <c r="O84" i="24"/>
  <c r="O85" i="24"/>
  <c r="O86" i="24"/>
  <c r="O87" i="24"/>
  <c r="O88" i="24"/>
  <c r="O89" i="24"/>
  <c r="O90" i="24"/>
  <c r="O91" i="24"/>
  <c r="O92" i="24"/>
  <c r="O93" i="24"/>
  <c r="O94" i="24"/>
  <c r="O95" i="24"/>
  <c r="O96" i="24"/>
  <c r="O97" i="24"/>
  <c r="O98" i="24"/>
  <c r="O99" i="24"/>
  <c r="O100" i="24"/>
  <c r="O101" i="24"/>
  <c r="O102" i="24"/>
  <c r="O103" i="24"/>
  <c r="O104" i="24"/>
  <c r="O105" i="24"/>
  <c r="O106" i="24"/>
  <c r="O107" i="24"/>
  <c r="O108" i="24"/>
  <c r="O109" i="24"/>
  <c r="O110" i="24"/>
  <c r="O111" i="24"/>
  <c r="O112" i="24"/>
  <c r="O113" i="24"/>
  <c r="O114" i="24"/>
  <c r="O115" i="24"/>
  <c r="O116" i="24"/>
  <c r="O117" i="24"/>
  <c r="O118" i="24"/>
  <c r="O119" i="24"/>
  <c r="O120" i="24"/>
  <c r="O121" i="24"/>
  <c r="O122" i="24"/>
  <c r="O123" i="24"/>
  <c r="O124" i="24"/>
  <c r="O125" i="24"/>
  <c r="O126" i="24"/>
  <c r="O127" i="24"/>
  <c r="O128" i="24"/>
  <c r="O129" i="24"/>
  <c r="O130" i="24"/>
  <c r="O131" i="24"/>
  <c r="O132" i="24"/>
  <c r="O133" i="24"/>
  <c r="O134" i="24"/>
  <c r="O135" i="24"/>
  <c r="O136" i="24"/>
  <c r="O137" i="24"/>
  <c r="O138" i="24"/>
  <c r="O139" i="24"/>
  <c r="O140" i="24"/>
  <c r="O141" i="24"/>
  <c r="O142" i="24"/>
  <c r="O143" i="24"/>
  <c r="O144" i="24"/>
  <c r="O145" i="24"/>
  <c r="O146" i="24"/>
  <c r="O147" i="24"/>
  <c r="O148" i="24"/>
  <c r="O149" i="24"/>
  <c r="O150" i="24"/>
  <c r="O151" i="24"/>
  <c r="O152" i="24"/>
  <c r="O153" i="24"/>
  <c r="O154" i="24"/>
  <c r="O155" i="24"/>
  <c r="O156" i="24"/>
  <c r="O157" i="24"/>
  <c r="O158" i="24"/>
  <c r="O159" i="24"/>
  <c r="O160" i="24"/>
  <c r="O161" i="24"/>
  <c r="O162" i="24"/>
  <c r="O163" i="24"/>
  <c r="O164" i="24"/>
  <c r="O165" i="24"/>
  <c r="O166" i="24"/>
  <c r="O167" i="24"/>
  <c r="O168" i="24"/>
  <c r="O169" i="24"/>
  <c r="O170" i="24"/>
  <c r="O171" i="24"/>
  <c r="O172" i="24"/>
  <c r="O173" i="24"/>
  <c r="O174" i="24"/>
  <c r="O175" i="24"/>
  <c r="O176" i="24"/>
  <c r="O177" i="24"/>
  <c r="O178" i="24"/>
  <c r="O179" i="24"/>
  <c r="O180" i="24"/>
  <c r="O181" i="24"/>
  <c r="O182" i="24"/>
  <c r="O183" i="24"/>
  <c r="O184" i="24"/>
  <c r="O185" i="24"/>
  <c r="O186" i="24"/>
  <c r="O187" i="24"/>
  <c r="O188" i="24"/>
  <c r="O189" i="24"/>
  <c r="O190" i="24"/>
  <c r="O191" i="24"/>
  <c r="O192" i="24"/>
  <c r="O193" i="24"/>
  <c r="O194" i="24"/>
  <c r="O195" i="24"/>
  <c r="O196" i="24"/>
  <c r="O197" i="24"/>
  <c r="O198" i="24"/>
  <c r="O199" i="24"/>
  <c r="O200" i="24"/>
  <c r="O201" i="24"/>
  <c r="O202" i="24"/>
  <c r="O203" i="24"/>
  <c r="O204" i="24"/>
  <c r="O205" i="24"/>
  <c r="O206" i="24"/>
  <c r="O207" i="24"/>
  <c r="O208" i="24"/>
  <c r="O209" i="24"/>
  <c r="O210" i="24"/>
  <c r="O211" i="24"/>
  <c r="O212" i="24"/>
  <c r="O213" i="24"/>
  <c r="O214" i="24"/>
  <c r="O215" i="24"/>
  <c r="O216" i="24"/>
  <c r="O217" i="24"/>
  <c r="O218" i="24"/>
  <c r="O219" i="24"/>
  <c r="O220" i="24"/>
  <c r="O221" i="24"/>
  <c r="O222" i="24"/>
  <c r="O223" i="24"/>
  <c r="O224" i="24"/>
  <c r="O225" i="24"/>
  <c r="O226" i="24"/>
  <c r="O227" i="24"/>
  <c r="O228" i="24"/>
  <c r="O229" i="24"/>
  <c r="O230" i="24"/>
  <c r="O231" i="24"/>
  <c r="O232" i="24"/>
  <c r="O233" i="24"/>
  <c r="O234" i="24"/>
  <c r="O235" i="24"/>
  <c r="O236" i="24"/>
  <c r="O237" i="24"/>
  <c r="O238" i="24"/>
  <c r="O239" i="24"/>
  <c r="O240" i="24"/>
  <c r="O241" i="24"/>
  <c r="O242" i="24"/>
  <c r="O243" i="24"/>
  <c r="O244" i="24"/>
  <c r="O245" i="24"/>
  <c r="O246" i="24"/>
  <c r="O247" i="24"/>
  <c r="O248" i="24"/>
  <c r="O249" i="24"/>
  <c r="O250" i="24"/>
  <c r="O251" i="24"/>
  <c r="O252" i="24"/>
  <c r="O253" i="24"/>
  <c r="O254" i="24"/>
  <c r="O255" i="24"/>
  <c r="O256" i="24"/>
  <c r="O257" i="24"/>
  <c r="O258" i="24"/>
  <c r="O259" i="24"/>
  <c r="O260" i="24"/>
  <c r="O261" i="24"/>
  <c r="O262" i="24"/>
  <c r="O263" i="24"/>
  <c r="O264" i="24"/>
  <c r="O265" i="24"/>
  <c r="O266" i="24"/>
  <c r="O267" i="24"/>
  <c r="O268" i="24"/>
  <c r="O269" i="24"/>
  <c r="O270" i="24"/>
  <c r="O271" i="24"/>
  <c r="O272" i="24"/>
  <c r="O273" i="24"/>
  <c r="O274" i="24"/>
  <c r="O275" i="24"/>
  <c r="O276" i="24"/>
  <c r="O277" i="24"/>
  <c r="O278" i="24"/>
  <c r="O279" i="24"/>
  <c r="O280" i="24"/>
  <c r="O281" i="24"/>
  <c r="O282" i="24"/>
  <c r="O283" i="24"/>
  <c r="O284" i="24"/>
  <c r="O285" i="24"/>
  <c r="O286" i="24"/>
  <c r="O287" i="24"/>
  <c r="O288" i="24"/>
  <c r="O289" i="24"/>
  <c r="O290" i="24"/>
  <c r="O291" i="24"/>
  <c r="O292" i="24"/>
  <c r="O293" i="24"/>
  <c r="O294" i="24"/>
  <c r="O295" i="24"/>
  <c r="O296" i="24"/>
  <c r="O297" i="24"/>
  <c r="O298" i="24"/>
  <c r="O299" i="24"/>
  <c r="O300" i="24"/>
  <c r="O301" i="24"/>
  <c r="O302" i="24"/>
  <c r="O303" i="24"/>
  <c r="O304" i="24"/>
  <c r="O305" i="24"/>
  <c r="O306" i="24"/>
  <c r="O307" i="24"/>
  <c r="O308" i="24"/>
  <c r="O309" i="24"/>
  <c r="O310" i="24"/>
  <c r="O311" i="24"/>
  <c r="O312" i="24"/>
  <c r="O313" i="24"/>
  <c r="O314" i="24"/>
  <c r="O315" i="24"/>
  <c r="N4" i="24"/>
  <c r="N5" i="24"/>
  <c r="N6" i="24"/>
  <c r="N7" i="24"/>
  <c r="N8" i="24"/>
  <c r="N9" i="24"/>
  <c r="N10" i="24"/>
  <c r="N11" i="24"/>
  <c r="N12" i="24"/>
  <c r="N13" i="24"/>
  <c r="N14" i="24"/>
  <c r="N15" i="24"/>
  <c r="N16" i="24"/>
  <c r="N17" i="24"/>
  <c r="N18" i="24"/>
  <c r="N19" i="24"/>
  <c r="N20" i="24"/>
  <c r="N21" i="24"/>
  <c r="N22" i="24"/>
  <c r="N23" i="24"/>
  <c r="N24" i="24"/>
  <c r="N25" i="24"/>
  <c r="N26" i="24"/>
  <c r="N27" i="24"/>
  <c r="N28" i="24"/>
  <c r="N29" i="24"/>
  <c r="N30" i="24"/>
  <c r="N31" i="24"/>
  <c r="N32" i="24"/>
  <c r="N33" i="24"/>
  <c r="N34" i="24"/>
  <c r="N35" i="24"/>
  <c r="N36" i="24"/>
  <c r="N37" i="24"/>
  <c r="N38" i="24"/>
  <c r="N39" i="24"/>
  <c r="N40" i="24"/>
  <c r="N41" i="24"/>
  <c r="N42" i="24"/>
  <c r="N43" i="24"/>
  <c r="N44" i="24"/>
  <c r="N45" i="24"/>
  <c r="N46" i="24"/>
  <c r="N47" i="24"/>
  <c r="N48" i="24"/>
  <c r="N49" i="24"/>
  <c r="N50" i="24"/>
  <c r="N51" i="24"/>
  <c r="N52" i="24"/>
  <c r="N53" i="24"/>
  <c r="N54" i="24"/>
  <c r="N55" i="24"/>
  <c r="N56" i="24"/>
  <c r="N57" i="24"/>
  <c r="N58" i="24"/>
  <c r="N59" i="24"/>
  <c r="N60" i="24"/>
  <c r="N61" i="24"/>
  <c r="N62" i="24"/>
  <c r="N63" i="24"/>
  <c r="N64" i="24"/>
  <c r="N65" i="24"/>
  <c r="N66" i="24"/>
  <c r="N67" i="24"/>
  <c r="N68" i="24"/>
  <c r="N69" i="24"/>
  <c r="N70" i="24"/>
  <c r="N71" i="24"/>
  <c r="N72" i="24"/>
  <c r="N73" i="24"/>
  <c r="N74" i="24"/>
  <c r="N75" i="24"/>
  <c r="N76" i="24"/>
  <c r="N77" i="24"/>
  <c r="N78" i="24"/>
  <c r="N79" i="24"/>
  <c r="N80" i="24"/>
  <c r="N81" i="24"/>
  <c r="N82" i="24"/>
  <c r="N83" i="24"/>
  <c r="N84" i="24"/>
  <c r="N85" i="24"/>
  <c r="N86" i="24"/>
  <c r="N87" i="24"/>
  <c r="N88" i="24"/>
  <c r="N89" i="24"/>
  <c r="N90" i="24"/>
  <c r="N91" i="24"/>
  <c r="N92" i="24"/>
  <c r="N93" i="24"/>
  <c r="N94" i="24"/>
  <c r="N95" i="24"/>
  <c r="N96" i="24"/>
  <c r="N97" i="24"/>
  <c r="N98" i="24"/>
  <c r="N99" i="24"/>
  <c r="N100" i="24"/>
  <c r="N101" i="24"/>
  <c r="N102" i="24"/>
  <c r="N103" i="24"/>
  <c r="N104" i="24"/>
  <c r="N105" i="24"/>
  <c r="N106" i="24"/>
  <c r="N107" i="24"/>
  <c r="N108" i="24"/>
  <c r="N109" i="24"/>
  <c r="N110" i="24"/>
  <c r="N111" i="24"/>
  <c r="N112" i="24"/>
  <c r="N113" i="24"/>
  <c r="N114" i="24"/>
  <c r="N115" i="24"/>
  <c r="N116" i="24"/>
  <c r="N117" i="24"/>
  <c r="N118" i="24"/>
  <c r="N119" i="24"/>
  <c r="N120" i="24"/>
  <c r="N121" i="24"/>
  <c r="N122" i="24"/>
  <c r="N123" i="24"/>
  <c r="N124" i="24"/>
  <c r="N125" i="24"/>
  <c r="N126" i="24"/>
  <c r="N127" i="24"/>
  <c r="N128" i="24"/>
  <c r="N129" i="24"/>
  <c r="N130" i="24"/>
  <c r="N131" i="24"/>
  <c r="N132" i="24"/>
  <c r="N133" i="24"/>
  <c r="N134" i="24"/>
  <c r="N135" i="24"/>
  <c r="N136" i="24"/>
  <c r="N137" i="24"/>
  <c r="N138" i="24"/>
  <c r="N139" i="24"/>
  <c r="N140" i="24"/>
  <c r="N141" i="24"/>
  <c r="N142" i="24"/>
  <c r="N143" i="24"/>
  <c r="N144" i="24"/>
  <c r="N145" i="24"/>
  <c r="N146" i="24"/>
  <c r="N147" i="24"/>
  <c r="N148" i="24"/>
  <c r="N149" i="24"/>
  <c r="N150" i="24"/>
  <c r="N151" i="24"/>
  <c r="N152" i="24"/>
  <c r="N153" i="24"/>
  <c r="N154" i="24"/>
  <c r="N155" i="24"/>
  <c r="N156" i="24"/>
  <c r="N157" i="24"/>
  <c r="N158" i="24"/>
  <c r="N159" i="24"/>
  <c r="N160" i="24"/>
  <c r="N161" i="24"/>
  <c r="N162" i="24"/>
  <c r="N163" i="24"/>
  <c r="N164" i="24"/>
  <c r="N165" i="24"/>
  <c r="N166" i="24"/>
  <c r="N167" i="24"/>
  <c r="N168" i="24"/>
  <c r="N169" i="24"/>
  <c r="N170" i="24"/>
  <c r="N171" i="24"/>
  <c r="N172" i="24"/>
  <c r="N173" i="24"/>
  <c r="N174" i="24"/>
  <c r="N175" i="24"/>
  <c r="N176" i="24"/>
  <c r="N177" i="24"/>
  <c r="N178" i="24"/>
  <c r="N179" i="24"/>
  <c r="N180" i="24"/>
  <c r="N181" i="24"/>
  <c r="N182" i="24"/>
  <c r="N183" i="24"/>
  <c r="N184" i="24"/>
  <c r="N185" i="24"/>
  <c r="N186" i="24"/>
  <c r="N187" i="24"/>
  <c r="N188" i="24"/>
  <c r="N189" i="24"/>
  <c r="N190" i="24"/>
  <c r="N191" i="24"/>
  <c r="N192" i="24"/>
  <c r="N193" i="24"/>
  <c r="N194" i="24"/>
  <c r="N195" i="24"/>
  <c r="N196" i="24"/>
  <c r="N197" i="24"/>
  <c r="N198" i="24"/>
  <c r="N199" i="24"/>
  <c r="N200" i="24"/>
  <c r="N201" i="24"/>
  <c r="N202" i="24"/>
  <c r="N203" i="24"/>
  <c r="N204" i="24"/>
  <c r="N205" i="24"/>
  <c r="N206" i="24"/>
  <c r="N207" i="24"/>
  <c r="N208" i="24"/>
  <c r="N209" i="24"/>
  <c r="N210" i="24"/>
  <c r="N211" i="24"/>
  <c r="N212" i="24"/>
  <c r="N213" i="24"/>
  <c r="N214" i="24"/>
  <c r="N215" i="24"/>
  <c r="N216" i="24"/>
  <c r="N217" i="24"/>
  <c r="N218" i="24"/>
  <c r="N219" i="24"/>
  <c r="N220" i="24"/>
  <c r="N221" i="24"/>
  <c r="N222" i="24"/>
  <c r="N223" i="24"/>
  <c r="N224" i="24"/>
  <c r="N225" i="24"/>
  <c r="N226" i="24"/>
  <c r="N227" i="24"/>
  <c r="N228" i="24"/>
  <c r="N229" i="24"/>
  <c r="N230" i="24"/>
  <c r="N231" i="24"/>
  <c r="N232" i="24"/>
  <c r="N233" i="24"/>
  <c r="N234" i="24"/>
  <c r="N235" i="24"/>
  <c r="N236" i="24"/>
  <c r="N237" i="24"/>
  <c r="N238" i="24"/>
  <c r="N239" i="24"/>
  <c r="N240" i="24"/>
  <c r="N241" i="24"/>
  <c r="N242" i="24"/>
  <c r="N243" i="24"/>
  <c r="N244" i="24"/>
  <c r="N245" i="24"/>
  <c r="N246" i="24"/>
  <c r="N247" i="24"/>
  <c r="N248" i="24"/>
  <c r="N249" i="24"/>
  <c r="N250" i="24"/>
  <c r="N251" i="24"/>
  <c r="N252" i="24"/>
  <c r="N253" i="24"/>
  <c r="N254" i="24"/>
  <c r="N255" i="24"/>
  <c r="N256" i="24"/>
  <c r="N257" i="24"/>
  <c r="N258" i="24"/>
  <c r="N259" i="24"/>
  <c r="N260" i="24"/>
  <c r="N261" i="24"/>
  <c r="N262" i="24"/>
  <c r="N263" i="24"/>
  <c r="N264" i="24"/>
  <c r="N265" i="24"/>
  <c r="N266" i="24"/>
  <c r="N267" i="24"/>
  <c r="N268" i="24"/>
  <c r="N269" i="24"/>
  <c r="N270" i="24"/>
  <c r="N271" i="24"/>
  <c r="N272" i="24"/>
  <c r="N273" i="24"/>
  <c r="N274" i="24"/>
  <c r="N275" i="24"/>
  <c r="N276" i="24"/>
  <c r="N277" i="24"/>
  <c r="N278" i="24"/>
  <c r="N279" i="24"/>
  <c r="N280" i="24"/>
  <c r="N281" i="24"/>
  <c r="N282" i="24"/>
  <c r="N283" i="24"/>
  <c r="N284" i="24"/>
  <c r="N285" i="24"/>
  <c r="N286" i="24"/>
  <c r="N287" i="24"/>
  <c r="N288" i="24"/>
  <c r="N289" i="24"/>
  <c r="N290" i="24"/>
  <c r="N291" i="24"/>
  <c r="N292" i="24"/>
  <c r="N293" i="24"/>
  <c r="N294" i="24"/>
  <c r="N295" i="24"/>
  <c r="N296" i="24"/>
  <c r="N297" i="24"/>
  <c r="N298" i="24"/>
  <c r="N299" i="24"/>
  <c r="N300" i="24"/>
  <c r="N301" i="24"/>
  <c r="N302" i="24"/>
  <c r="N303" i="24"/>
  <c r="N304" i="24"/>
  <c r="N305" i="24"/>
  <c r="N306" i="24"/>
  <c r="N307" i="24"/>
  <c r="N308" i="24"/>
  <c r="N309" i="24"/>
  <c r="N310" i="24"/>
  <c r="N311" i="24"/>
  <c r="N312" i="24"/>
  <c r="N313" i="24"/>
  <c r="N314" i="24"/>
  <c r="N315" i="24"/>
  <c r="N3" i="24"/>
  <c r="B51" i="39"/>
  <c r="B52" i="39"/>
  <c r="B53" i="39"/>
  <c r="B54" i="39"/>
  <c r="B55" i="39"/>
  <c r="B56" i="39"/>
  <c r="B57" i="39"/>
  <c r="B58" i="39"/>
  <c r="B50" i="39"/>
  <c r="B51" i="38"/>
  <c r="B52" i="38"/>
  <c r="B53" i="38"/>
  <c r="B54" i="38"/>
  <c r="B55" i="38"/>
  <c r="B56" i="38"/>
  <c r="B57" i="38"/>
  <c r="B58" i="38"/>
  <c r="B50" i="38"/>
  <c r="B51" i="37"/>
  <c r="B52" i="37"/>
  <c r="B53" i="37"/>
  <c r="B54" i="37"/>
  <c r="B55" i="37"/>
  <c r="B56" i="37"/>
  <c r="B57" i="37"/>
  <c r="B58" i="37"/>
  <c r="B50" i="37"/>
  <c r="B51" i="36"/>
  <c r="B52" i="36"/>
  <c r="B53" i="36"/>
  <c r="B54" i="36"/>
  <c r="B55" i="36"/>
  <c r="B56" i="36"/>
  <c r="B57" i="36"/>
  <c r="B58" i="36"/>
  <c r="B50" i="36"/>
  <c r="B51" i="35"/>
  <c r="B52" i="35"/>
  <c r="B53" i="35"/>
  <c r="B54" i="35"/>
  <c r="B55" i="35"/>
  <c r="B56" i="35"/>
  <c r="B57" i="35"/>
  <c r="B58" i="35"/>
  <c r="B50" i="35"/>
  <c r="B51" i="34"/>
  <c r="B52" i="34"/>
  <c r="B53" i="34"/>
  <c r="B54" i="34"/>
  <c r="B55" i="34"/>
  <c r="B56" i="34"/>
  <c r="B57" i="34"/>
  <c r="B58" i="34"/>
  <c r="B50" i="34"/>
  <c r="B51" i="33"/>
  <c r="B52" i="33"/>
  <c r="B53" i="33"/>
  <c r="B54" i="33"/>
  <c r="B55" i="33"/>
  <c r="B56" i="33"/>
  <c r="B57" i="33"/>
  <c r="B58" i="33"/>
  <c r="B50" i="33"/>
  <c r="B51" i="32"/>
  <c r="B52" i="32"/>
  <c r="B53" i="32"/>
  <c r="B54" i="32"/>
  <c r="B55" i="32"/>
  <c r="B56" i="32"/>
  <c r="B57" i="32"/>
  <c r="B58" i="32"/>
  <c r="B50" i="32"/>
  <c r="B51" i="31"/>
  <c r="B52" i="31"/>
  <c r="B53" i="31"/>
  <c r="B54" i="31"/>
  <c r="B55" i="31"/>
  <c r="B56" i="31"/>
  <c r="B57" i="31"/>
  <c r="B58" i="31"/>
  <c r="B50" i="31"/>
  <c r="B51" i="30"/>
  <c r="B52" i="30"/>
  <c r="B53" i="30"/>
  <c r="B54" i="30"/>
  <c r="B55" i="30"/>
  <c r="B56" i="30"/>
  <c r="B57" i="30"/>
  <c r="B58" i="30"/>
  <c r="B50" i="30"/>
  <c r="B51" i="29"/>
  <c r="B52" i="29"/>
  <c r="B53" i="29"/>
  <c r="B54" i="29"/>
  <c r="B55" i="29"/>
  <c r="B56" i="29"/>
  <c r="B57" i="29"/>
  <c r="B58" i="29"/>
  <c r="B50" i="29"/>
  <c r="B51" i="28"/>
  <c r="B52" i="28"/>
  <c r="B53" i="28"/>
  <c r="B54" i="28"/>
  <c r="B55" i="28"/>
  <c r="B56" i="28"/>
  <c r="B57" i="28"/>
  <c r="B58" i="28"/>
  <c r="B50" i="28"/>
  <c r="B51" i="27"/>
  <c r="B52" i="27"/>
  <c r="B53" i="27"/>
  <c r="B54" i="27"/>
  <c r="B55" i="27"/>
  <c r="B56" i="27"/>
  <c r="B57" i="27"/>
  <c r="B58" i="27"/>
  <c r="B50" i="27"/>
  <c r="B51" i="26"/>
  <c r="B52" i="26"/>
  <c r="B53" i="26"/>
  <c r="B54" i="26"/>
  <c r="B55" i="26"/>
  <c r="B56" i="26"/>
  <c r="B57" i="26"/>
  <c r="B58" i="26"/>
  <c r="B50" i="26"/>
  <c r="B51" i="25"/>
  <c r="B52" i="25"/>
  <c r="B53" i="25"/>
  <c r="B54" i="25"/>
  <c r="B55" i="25"/>
  <c r="B56" i="25"/>
  <c r="B57" i="25"/>
  <c r="B58" i="25"/>
  <c r="B50" i="25"/>
  <c r="B51" i="23"/>
  <c r="B52" i="23"/>
  <c r="B53" i="23"/>
  <c r="B54" i="23"/>
  <c r="B55" i="23"/>
  <c r="B56" i="23"/>
  <c r="B57" i="23"/>
  <c r="B58" i="23"/>
  <c r="B50" i="23"/>
  <c r="B51" i="22"/>
  <c r="B52" i="22"/>
  <c r="B53" i="22"/>
  <c r="B54" i="22"/>
  <c r="B55" i="22"/>
  <c r="B56" i="22"/>
  <c r="B57" i="22"/>
  <c r="B58" i="22"/>
  <c r="B50" i="22"/>
  <c r="B51" i="21"/>
  <c r="B52" i="21"/>
  <c r="B53" i="21"/>
  <c r="B54" i="21"/>
  <c r="B55" i="21"/>
  <c r="B56" i="21"/>
  <c r="B57" i="21"/>
  <c r="B58" i="21"/>
  <c r="B50" i="21"/>
  <c r="B51" i="20"/>
  <c r="B52" i="20"/>
  <c r="B53" i="20"/>
  <c r="B54" i="20"/>
  <c r="B55" i="20"/>
  <c r="B56" i="20"/>
  <c r="B57" i="20"/>
  <c r="B58" i="20"/>
  <c r="B50" i="20"/>
  <c r="B51" i="5"/>
  <c r="B52" i="5"/>
  <c r="B53" i="5"/>
  <c r="B54" i="5"/>
  <c r="B55" i="5"/>
  <c r="B56" i="5"/>
  <c r="B57" i="5"/>
  <c r="B58" i="5"/>
  <c r="B50" i="5"/>
  <c r="B79" i="39"/>
  <c r="B78" i="39"/>
  <c r="B77" i="39"/>
  <c r="B76" i="39"/>
  <c r="B75" i="39"/>
  <c r="B74" i="39"/>
  <c r="B73" i="39"/>
  <c r="B72" i="39"/>
  <c r="B71" i="39"/>
  <c r="B70" i="39"/>
  <c r="B69" i="39"/>
  <c r="B68" i="39"/>
  <c r="B15" i="39"/>
  <c r="B14" i="39"/>
  <c r="B79" i="38"/>
  <c r="B78" i="38"/>
  <c r="B77" i="38"/>
  <c r="B76" i="38"/>
  <c r="B75" i="38"/>
  <c r="B74" i="38"/>
  <c r="B73" i="38"/>
  <c r="B72" i="38"/>
  <c r="B71" i="38"/>
  <c r="B70" i="38"/>
  <c r="B69" i="38"/>
  <c r="B68" i="38"/>
  <c r="B15" i="38"/>
  <c r="B14" i="38"/>
  <c r="B79" i="37"/>
  <c r="B78" i="37"/>
  <c r="B77" i="37"/>
  <c r="B76" i="37"/>
  <c r="B75" i="37"/>
  <c r="B74" i="37"/>
  <c r="B73" i="37"/>
  <c r="B72" i="37"/>
  <c r="B71" i="37"/>
  <c r="B70" i="37"/>
  <c r="B69" i="37"/>
  <c r="B68" i="37"/>
  <c r="B15" i="37"/>
  <c r="B14" i="37"/>
  <c r="B79" i="36"/>
  <c r="B78" i="36"/>
  <c r="B77" i="36"/>
  <c r="B76" i="36"/>
  <c r="B75" i="36"/>
  <c r="B74" i="36"/>
  <c r="B73" i="36"/>
  <c r="B72" i="36"/>
  <c r="B71" i="36"/>
  <c r="B70" i="36"/>
  <c r="B69" i="36"/>
  <c r="B68" i="36"/>
  <c r="B15" i="36"/>
  <c r="B14" i="36"/>
  <c r="B79" i="35"/>
  <c r="B78" i="35"/>
  <c r="B77" i="35"/>
  <c r="B76" i="35"/>
  <c r="B75" i="35"/>
  <c r="B74" i="35"/>
  <c r="B73" i="35"/>
  <c r="B72" i="35"/>
  <c r="B71" i="35"/>
  <c r="B70" i="35"/>
  <c r="B69" i="35"/>
  <c r="B68" i="35"/>
  <c r="B15" i="35"/>
  <c r="B14" i="35"/>
  <c r="B79" i="34"/>
  <c r="B78" i="34"/>
  <c r="B77" i="34"/>
  <c r="B76" i="34"/>
  <c r="B75" i="34"/>
  <c r="B74" i="34"/>
  <c r="B73" i="34"/>
  <c r="B72" i="34"/>
  <c r="B71" i="34"/>
  <c r="B70" i="34"/>
  <c r="B69" i="34"/>
  <c r="B68" i="34"/>
  <c r="B15" i="34"/>
  <c r="B14" i="34"/>
  <c r="B79" i="33"/>
  <c r="B78" i="33"/>
  <c r="B77" i="33"/>
  <c r="B76" i="33"/>
  <c r="B75" i="33"/>
  <c r="B74" i="33"/>
  <c r="B73" i="33"/>
  <c r="B72" i="33"/>
  <c r="B71" i="33"/>
  <c r="B70" i="33"/>
  <c r="B69" i="33"/>
  <c r="B68" i="33"/>
  <c r="B15" i="33"/>
  <c r="B14" i="33"/>
  <c r="B79" i="32"/>
  <c r="B78" i="32"/>
  <c r="B77" i="32"/>
  <c r="B76" i="32"/>
  <c r="B75" i="32"/>
  <c r="B74" i="32"/>
  <c r="B73" i="32"/>
  <c r="B72" i="32"/>
  <c r="B71" i="32"/>
  <c r="B70" i="32"/>
  <c r="B69" i="32"/>
  <c r="B68" i="32"/>
  <c r="B15" i="32"/>
  <c r="B14" i="32"/>
  <c r="B79" i="31"/>
  <c r="B78" i="31"/>
  <c r="B77" i="31"/>
  <c r="B76" i="31"/>
  <c r="B75" i="31"/>
  <c r="B74" i="31"/>
  <c r="B73" i="31"/>
  <c r="B72" i="31"/>
  <c r="B71" i="31"/>
  <c r="B70" i="31"/>
  <c r="B69" i="31"/>
  <c r="B68" i="31"/>
  <c r="B15" i="31"/>
  <c r="B14" i="31"/>
  <c r="B79" i="30"/>
  <c r="B78" i="30"/>
  <c r="B77" i="30"/>
  <c r="B76" i="30"/>
  <c r="B75" i="30"/>
  <c r="B74" i="30"/>
  <c r="B73" i="30"/>
  <c r="B72" i="30"/>
  <c r="B71" i="30"/>
  <c r="B70" i="30"/>
  <c r="B69" i="30"/>
  <c r="B68" i="30"/>
  <c r="B15" i="30"/>
  <c r="B14" i="30"/>
  <c r="B79" i="29"/>
  <c r="B78" i="29"/>
  <c r="B77" i="29"/>
  <c r="B76" i="29"/>
  <c r="B75" i="29"/>
  <c r="B74" i="29"/>
  <c r="B73" i="29"/>
  <c r="B72" i="29"/>
  <c r="B71" i="29"/>
  <c r="B70" i="29"/>
  <c r="B69" i="29"/>
  <c r="B68" i="29"/>
  <c r="B15" i="29"/>
  <c r="B14" i="29"/>
  <c r="B79" i="28"/>
  <c r="B78" i="28"/>
  <c r="B77" i="28"/>
  <c r="B76" i="28"/>
  <c r="B75" i="28"/>
  <c r="B74" i="28"/>
  <c r="B73" i="28"/>
  <c r="B72" i="28"/>
  <c r="B71" i="28"/>
  <c r="B70" i="28"/>
  <c r="B69" i="28"/>
  <c r="B68" i="28"/>
  <c r="B15" i="28"/>
  <c r="B14" i="28"/>
  <c r="B79" i="27"/>
  <c r="B78" i="27"/>
  <c r="B77" i="27"/>
  <c r="B76" i="27"/>
  <c r="B75" i="27"/>
  <c r="B74" i="27"/>
  <c r="B73" i="27"/>
  <c r="B72" i="27"/>
  <c r="B71" i="27"/>
  <c r="B70" i="27"/>
  <c r="B69" i="27"/>
  <c r="B68" i="27"/>
  <c r="B15" i="27"/>
  <c r="B14" i="27"/>
  <c r="B79" i="26"/>
  <c r="B78" i="26"/>
  <c r="B77" i="26"/>
  <c r="B76" i="26"/>
  <c r="B75" i="26"/>
  <c r="B74" i="26"/>
  <c r="B73" i="26"/>
  <c r="B72" i="26"/>
  <c r="B71" i="26"/>
  <c r="B70" i="26"/>
  <c r="B69" i="26"/>
  <c r="B68" i="26"/>
  <c r="B15" i="26"/>
  <c r="B14" i="26"/>
  <c r="B79" i="25"/>
  <c r="B78" i="25"/>
  <c r="B77" i="25"/>
  <c r="B76" i="25"/>
  <c r="B75" i="25"/>
  <c r="B74" i="25"/>
  <c r="B73" i="25"/>
  <c r="B72" i="25"/>
  <c r="B71" i="25"/>
  <c r="B70" i="25"/>
  <c r="B69" i="25"/>
  <c r="B68" i="25"/>
  <c r="B15" i="25"/>
  <c r="B14" i="25"/>
  <c r="B79" i="23"/>
  <c r="B78" i="23"/>
  <c r="B77" i="23"/>
  <c r="B76" i="23"/>
  <c r="B75" i="23"/>
  <c r="B74" i="23"/>
  <c r="B73" i="23"/>
  <c r="B72" i="23"/>
  <c r="B71" i="23"/>
  <c r="B70" i="23"/>
  <c r="B69" i="23"/>
  <c r="B68" i="23"/>
  <c r="B15" i="23"/>
  <c r="B14" i="23"/>
  <c r="B79" i="22"/>
  <c r="B78" i="22"/>
  <c r="B77" i="22"/>
  <c r="B76" i="22"/>
  <c r="B75" i="22"/>
  <c r="B74" i="22"/>
  <c r="B73" i="22"/>
  <c r="B72" i="22"/>
  <c r="B71" i="22"/>
  <c r="B70" i="22"/>
  <c r="B69" i="22"/>
  <c r="B68" i="22"/>
  <c r="B15" i="22"/>
  <c r="B14" i="22"/>
  <c r="B79" i="21"/>
  <c r="B78" i="21"/>
  <c r="B77" i="21"/>
  <c r="B76" i="21"/>
  <c r="B75" i="21"/>
  <c r="B74" i="21"/>
  <c r="B73" i="21"/>
  <c r="B72" i="21"/>
  <c r="B71" i="21"/>
  <c r="B70" i="21"/>
  <c r="B69" i="21"/>
  <c r="B68" i="21"/>
  <c r="B15" i="21"/>
  <c r="B14" i="21"/>
  <c r="B79" i="20"/>
  <c r="B78" i="20"/>
  <c r="B77" i="20"/>
  <c r="B76" i="20"/>
  <c r="B75" i="20"/>
  <c r="B74" i="20"/>
  <c r="B73" i="20"/>
  <c r="B72" i="20"/>
  <c r="B71" i="20"/>
  <c r="B70" i="20"/>
  <c r="B69" i="20"/>
  <c r="B68" i="20"/>
  <c r="B15" i="20"/>
  <c r="B14" i="20"/>
  <c r="B79" i="5"/>
  <c r="B78" i="5"/>
  <c r="B77" i="5"/>
  <c r="B76" i="5"/>
  <c r="B75" i="5"/>
  <c r="B74" i="5"/>
  <c r="B73" i="5"/>
  <c r="B72" i="5"/>
  <c r="B71" i="5"/>
  <c r="B70" i="5"/>
  <c r="B69" i="5"/>
  <c r="B68" i="5"/>
  <c r="B15" i="5"/>
  <c r="B14" i="5"/>
  <c r="B1" i="39"/>
  <c r="B1" i="38"/>
  <c r="B10" i="38" s="1"/>
  <c r="B33" i="38" s="1"/>
  <c r="B1" i="37"/>
  <c r="B1" i="36"/>
  <c r="B6" i="36" s="1"/>
  <c r="B1" i="35"/>
  <c r="B2" i="35" s="1"/>
  <c r="B34" i="35" s="1"/>
  <c r="B1" i="34"/>
  <c r="B10" i="34" s="1"/>
  <c r="B33" i="34" s="1"/>
  <c r="B1" i="33"/>
  <c r="B1" i="32"/>
  <c r="B1" i="31"/>
  <c r="B1" i="30"/>
  <c r="B1" i="29"/>
  <c r="B1" i="28"/>
  <c r="B10" i="28" s="1"/>
  <c r="B33" i="28" s="1"/>
  <c r="B1" i="27"/>
  <c r="B10" i="27" s="1"/>
  <c r="B33" i="27" s="1"/>
  <c r="B1" i="26"/>
  <c r="B10" i="26" s="1"/>
  <c r="B33" i="26" s="1"/>
  <c r="B1" i="25"/>
  <c r="B4" i="25" s="1"/>
  <c r="B163" i="39"/>
  <c r="B162" i="39"/>
  <c r="B161" i="39"/>
  <c r="B160" i="39"/>
  <c r="B159" i="39"/>
  <c r="B158" i="39"/>
  <c r="B157" i="39"/>
  <c r="B156" i="39"/>
  <c r="B155" i="39"/>
  <c r="B154" i="39"/>
  <c r="B153" i="39"/>
  <c r="B152" i="39"/>
  <c r="B151" i="39"/>
  <c r="B150" i="39"/>
  <c r="B149" i="39"/>
  <c r="B148" i="39"/>
  <c r="B147" i="39"/>
  <c r="B146" i="39"/>
  <c r="B145" i="39"/>
  <c r="B144" i="39"/>
  <c r="B143" i="39"/>
  <c r="B142" i="39"/>
  <c r="B141" i="39"/>
  <c r="B140" i="39"/>
  <c r="B139" i="39"/>
  <c r="B138" i="39"/>
  <c r="B137" i="39"/>
  <c r="B136" i="39"/>
  <c r="B135" i="39"/>
  <c r="B134" i="39"/>
  <c r="B133" i="39"/>
  <c r="B132" i="39"/>
  <c r="B131" i="39"/>
  <c r="B130" i="39"/>
  <c r="B129" i="39"/>
  <c r="B128" i="39"/>
  <c r="B127" i="39"/>
  <c r="B126" i="39"/>
  <c r="B125" i="39"/>
  <c r="B124" i="39"/>
  <c r="B123" i="39"/>
  <c r="B122" i="39"/>
  <c r="B121" i="39"/>
  <c r="B120" i="39"/>
  <c r="B119" i="39"/>
  <c r="B118" i="39"/>
  <c r="B117" i="39"/>
  <c r="B116" i="39"/>
  <c r="B115" i="39"/>
  <c r="B114" i="39"/>
  <c r="B113" i="39"/>
  <c r="B112" i="39"/>
  <c r="B111" i="39"/>
  <c r="B110" i="39"/>
  <c r="B109" i="39"/>
  <c r="B108" i="39"/>
  <c r="B107" i="39"/>
  <c r="B106" i="39"/>
  <c r="B105" i="39"/>
  <c r="B104" i="39"/>
  <c r="B103" i="39"/>
  <c r="B102" i="39"/>
  <c r="B101" i="39"/>
  <c r="B100" i="39"/>
  <c r="B99" i="39"/>
  <c r="B98" i="39"/>
  <c r="B97" i="39"/>
  <c r="B96" i="39"/>
  <c r="B95" i="39"/>
  <c r="B94" i="39"/>
  <c r="B93" i="39"/>
  <c r="B92" i="39"/>
  <c r="B91" i="39"/>
  <c r="B90" i="39"/>
  <c r="B89" i="39"/>
  <c r="B88" i="39"/>
  <c r="B87" i="39"/>
  <c r="B86" i="39"/>
  <c r="B85" i="39"/>
  <c r="B84" i="39"/>
  <c r="B83" i="39"/>
  <c r="B82" i="39"/>
  <c r="B81" i="39"/>
  <c r="B80" i="39"/>
  <c r="B67" i="39"/>
  <c r="B66" i="39"/>
  <c r="B65" i="39"/>
  <c r="B64" i="39"/>
  <c r="B63" i="39"/>
  <c r="B62" i="39"/>
  <c r="B61" i="39"/>
  <c r="B60" i="39"/>
  <c r="B59" i="39"/>
  <c r="B49" i="39"/>
  <c r="B48" i="39"/>
  <c r="B47" i="39"/>
  <c r="B46" i="39"/>
  <c r="B45" i="39"/>
  <c r="B44" i="39"/>
  <c r="B43" i="39"/>
  <c r="B42" i="39"/>
  <c r="B41" i="39"/>
  <c r="B40" i="39"/>
  <c r="B38" i="39"/>
  <c r="B37" i="39"/>
  <c r="B32" i="39"/>
  <c r="B31" i="39"/>
  <c r="B30" i="39"/>
  <c r="B13" i="39"/>
  <c r="B12" i="39"/>
  <c r="B11" i="39"/>
  <c r="B3" i="39"/>
  <c r="B2" i="39"/>
  <c r="B34" i="39" s="1"/>
  <c r="B10" i="39"/>
  <c r="B33" i="39" s="1"/>
  <c r="B163" i="38"/>
  <c r="B162" i="38"/>
  <c r="B161" i="38"/>
  <c r="B160" i="38"/>
  <c r="B159" i="38"/>
  <c r="B158" i="38"/>
  <c r="B157" i="38"/>
  <c r="B156" i="38"/>
  <c r="B155" i="38"/>
  <c r="B154" i="38"/>
  <c r="B153" i="38"/>
  <c r="B152" i="38"/>
  <c r="B151" i="38"/>
  <c r="B150" i="38"/>
  <c r="B149" i="38"/>
  <c r="B148" i="38"/>
  <c r="B147" i="38"/>
  <c r="B146" i="38"/>
  <c r="B145" i="38"/>
  <c r="B144" i="38"/>
  <c r="B143" i="38"/>
  <c r="B142" i="38"/>
  <c r="B141" i="38"/>
  <c r="B140" i="38"/>
  <c r="B139" i="38"/>
  <c r="B138" i="38"/>
  <c r="B137" i="38"/>
  <c r="B136" i="38"/>
  <c r="B135" i="38"/>
  <c r="B134" i="38"/>
  <c r="B133" i="38"/>
  <c r="B132" i="38"/>
  <c r="B131" i="38"/>
  <c r="B130" i="38"/>
  <c r="B129" i="38"/>
  <c r="B128" i="38"/>
  <c r="B127" i="38"/>
  <c r="B126" i="38"/>
  <c r="B125" i="38"/>
  <c r="B124" i="38"/>
  <c r="B123" i="38"/>
  <c r="B122" i="38"/>
  <c r="B121" i="38"/>
  <c r="B120" i="38"/>
  <c r="B119" i="38"/>
  <c r="B118" i="38"/>
  <c r="B117" i="38"/>
  <c r="B116" i="38"/>
  <c r="B115" i="38"/>
  <c r="B114" i="38"/>
  <c r="B113" i="38"/>
  <c r="B112" i="38"/>
  <c r="B111" i="38"/>
  <c r="B110" i="38"/>
  <c r="B109" i="38"/>
  <c r="B108" i="38"/>
  <c r="B107" i="38"/>
  <c r="B106" i="38"/>
  <c r="B105" i="38"/>
  <c r="B104" i="38"/>
  <c r="B103" i="38"/>
  <c r="B102" i="38"/>
  <c r="B101" i="38"/>
  <c r="B100" i="38"/>
  <c r="B99" i="38"/>
  <c r="B98" i="38"/>
  <c r="B97" i="38"/>
  <c r="B96" i="38"/>
  <c r="B95" i="38"/>
  <c r="B94" i="38"/>
  <c r="B93" i="38"/>
  <c r="B92" i="38"/>
  <c r="B91" i="38"/>
  <c r="B90" i="38"/>
  <c r="B89" i="38"/>
  <c r="B88" i="38"/>
  <c r="B87" i="38"/>
  <c r="B86" i="38"/>
  <c r="B85" i="38"/>
  <c r="B84" i="38"/>
  <c r="B83" i="38"/>
  <c r="B82" i="38"/>
  <c r="B81" i="38"/>
  <c r="B80" i="38"/>
  <c r="B67" i="38"/>
  <c r="B66" i="38"/>
  <c r="B65" i="38"/>
  <c r="B64" i="38"/>
  <c r="B63" i="38"/>
  <c r="B62" i="38"/>
  <c r="B61" i="38"/>
  <c r="B60" i="38"/>
  <c r="B59" i="38"/>
  <c r="B49" i="38"/>
  <c r="B48" i="38"/>
  <c r="B47" i="38"/>
  <c r="B46" i="38"/>
  <c r="B45" i="38"/>
  <c r="B44" i="38"/>
  <c r="B43" i="38"/>
  <c r="B42" i="38"/>
  <c r="B41" i="38"/>
  <c r="B40" i="38"/>
  <c r="B38" i="38"/>
  <c r="B37" i="38"/>
  <c r="B32" i="38"/>
  <c r="B31" i="38"/>
  <c r="B30" i="38"/>
  <c r="B13" i="38"/>
  <c r="B12" i="38"/>
  <c r="B11" i="38"/>
  <c r="B6" i="38"/>
  <c r="B3" i="38"/>
  <c r="B5" i="38"/>
  <c r="B18" i="38" s="1"/>
  <c r="B163" i="37"/>
  <c r="B162" i="37"/>
  <c r="B161" i="37"/>
  <c r="B160" i="37"/>
  <c r="B159" i="37"/>
  <c r="B158" i="37"/>
  <c r="B157" i="37"/>
  <c r="B156" i="37"/>
  <c r="B155" i="37"/>
  <c r="B154" i="37"/>
  <c r="B153" i="37"/>
  <c r="B152" i="37"/>
  <c r="B151" i="37"/>
  <c r="B150" i="37"/>
  <c r="B149" i="37"/>
  <c r="B148" i="37"/>
  <c r="B147" i="37"/>
  <c r="B146" i="37"/>
  <c r="B145" i="37"/>
  <c r="B144" i="37"/>
  <c r="B143" i="37"/>
  <c r="B142" i="37"/>
  <c r="B141" i="37"/>
  <c r="B140" i="37"/>
  <c r="B139" i="37"/>
  <c r="B138" i="37"/>
  <c r="B137" i="37"/>
  <c r="B136" i="37"/>
  <c r="B135" i="37"/>
  <c r="B134" i="37"/>
  <c r="B133" i="37"/>
  <c r="B132" i="37"/>
  <c r="B131" i="37"/>
  <c r="B130" i="37"/>
  <c r="B129" i="37"/>
  <c r="B128" i="37"/>
  <c r="B127" i="37"/>
  <c r="B126" i="37"/>
  <c r="B125" i="37"/>
  <c r="B124" i="37"/>
  <c r="B123" i="37"/>
  <c r="B122" i="37"/>
  <c r="B121" i="37"/>
  <c r="B120" i="37"/>
  <c r="B119" i="37"/>
  <c r="B118" i="37"/>
  <c r="B117" i="37"/>
  <c r="B116" i="37"/>
  <c r="B115" i="37"/>
  <c r="B114" i="37"/>
  <c r="B113" i="37"/>
  <c r="B112" i="37"/>
  <c r="B111" i="37"/>
  <c r="B110" i="37"/>
  <c r="B109" i="37"/>
  <c r="B108" i="37"/>
  <c r="B107" i="37"/>
  <c r="B106" i="37"/>
  <c r="B105" i="37"/>
  <c r="B104" i="37"/>
  <c r="B103" i="37"/>
  <c r="B102" i="37"/>
  <c r="B101" i="37"/>
  <c r="B100" i="37"/>
  <c r="B99" i="37"/>
  <c r="B98" i="37"/>
  <c r="B97" i="37"/>
  <c r="B96" i="37"/>
  <c r="B95" i="37"/>
  <c r="B94" i="37"/>
  <c r="B93" i="37"/>
  <c r="B92" i="37"/>
  <c r="B91" i="37"/>
  <c r="B90" i="37"/>
  <c r="B89" i="37"/>
  <c r="B88" i="37"/>
  <c r="B87" i="37"/>
  <c r="B86" i="37"/>
  <c r="B85" i="37"/>
  <c r="B84" i="37"/>
  <c r="B83" i="37"/>
  <c r="B82" i="37"/>
  <c r="B81" i="37"/>
  <c r="B80" i="37"/>
  <c r="B67" i="37"/>
  <c r="B66" i="37"/>
  <c r="B65" i="37"/>
  <c r="B64" i="37"/>
  <c r="B63" i="37"/>
  <c r="B62" i="37"/>
  <c r="B61" i="37"/>
  <c r="B60" i="37"/>
  <c r="B59" i="37"/>
  <c r="B49" i="37"/>
  <c r="B48" i="37"/>
  <c r="B47" i="37"/>
  <c r="B46" i="37"/>
  <c r="B45" i="37"/>
  <c r="B44" i="37"/>
  <c r="B43" i="37"/>
  <c r="B42" i="37"/>
  <c r="B41" i="37"/>
  <c r="B40" i="37"/>
  <c r="B38" i="37"/>
  <c r="B37" i="37"/>
  <c r="B32" i="37"/>
  <c r="B31" i="37"/>
  <c r="B30" i="37"/>
  <c r="B13" i="37"/>
  <c r="B12" i="37"/>
  <c r="B11" i="37"/>
  <c r="B4" i="37"/>
  <c r="B10" i="37"/>
  <c r="B33" i="37" s="1"/>
  <c r="B163" i="36"/>
  <c r="B162" i="36"/>
  <c r="B161" i="36"/>
  <c r="B160" i="36"/>
  <c r="B159" i="36"/>
  <c r="B158" i="36"/>
  <c r="B157" i="36"/>
  <c r="B156" i="36"/>
  <c r="B155" i="36"/>
  <c r="B154" i="36"/>
  <c r="B153" i="36"/>
  <c r="B152" i="36"/>
  <c r="B151" i="36"/>
  <c r="B150" i="36"/>
  <c r="B149" i="36"/>
  <c r="B148" i="36"/>
  <c r="B147" i="36"/>
  <c r="B146" i="36"/>
  <c r="B145" i="36"/>
  <c r="B144" i="36"/>
  <c r="B143" i="36"/>
  <c r="B142" i="36"/>
  <c r="B141" i="36"/>
  <c r="B140" i="36"/>
  <c r="B139" i="36"/>
  <c r="B138" i="36"/>
  <c r="B137" i="36"/>
  <c r="B136" i="36"/>
  <c r="B135" i="36"/>
  <c r="B134" i="36"/>
  <c r="B133" i="36"/>
  <c r="B132" i="36"/>
  <c r="B131" i="36"/>
  <c r="B130" i="36"/>
  <c r="B129" i="36"/>
  <c r="B128" i="36"/>
  <c r="B127" i="36"/>
  <c r="B126" i="36"/>
  <c r="B125" i="36"/>
  <c r="B124" i="36"/>
  <c r="B123" i="36"/>
  <c r="B122" i="36"/>
  <c r="B121" i="36"/>
  <c r="B120" i="36"/>
  <c r="B119" i="36"/>
  <c r="B118" i="36"/>
  <c r="B117" i="36"/>
  <c r="B116" i="36"/>
  <c r="B115" i="36"/>
  <c r="B114" i="36"/>
  <c r="B113" i="36"/>
  <c r="B112" i="36"/>
  <c r="B111" i="36"/>
  <c r="B110" i="36"/>
  <c r="B109" i="36"/>
  <c r="B108" i="36"/>
  <c r="B107" i="36"/>
  <c r="B106" i="36"/>
  <c r="B105" i="36"/>
  <c r="B104" i="36"/>
  <c r="B103" i="36"/>
  <c r="B102" i="36"/>
  <c r="B101" i="36"/>
  <c r="B100" i="36"/>
  <c r="B99" i="36"/>
  <c r="B98" i="36"/>
  <c r="B97" i="36"/>
  <c r="B96" i="36"/>
  <c r="B95" i="36"/>
  <c r="B94" i="36"/>
  <c r="B93" i="36"/>
  <c r="B92" i="36"/>
  <c r="B91" i="36"/>
  <c r="B90" i="36"/>
  <c r="B89" i="36"/>
  <c r="B88" i="36"/>
  <c r="B87" i="36"/>
  <c r="B86" i="36"/>
  <c r="B85" i="36"/>
  <c r="B84" i="36"/>
  <c r="B83" i="36"/>
  <c r="B82" i="36"/>
  <c r="B81" i="36"/>
  <c r="B80" i="36"/>
  <c r="B67" i="36"/>
  <c r="B66" i="36"/>
  <c r="B65" i="36"/>
  <c r="B64" i="36"/>
  <c r="B63" i="36"/>
  <c r="B62" i="36"/>
  <c r="B61" i="36"/>
  <c r="B60" i="36"/>
  <c r="B59" i="36"/>
  <c r="B49" i="36"/>
  <c r="B48" i="36"/>
  <c r="B47" i="36"/>
  <c r="B46" i="36"/>
  <c r="B45" i="36"/>
  <c r="B44" i="36"/>
  <c r="B43" i="36"/>
  <c r="B42" i="36"/>
  <c r="B41" i="36"/>
  <c r="B40" i="36"/>
  <c r="B38" i="36"/>
  <c r="B37" i="36"/>
  <c r="B32" i="36"/>
  <c r="B31" i="36"/>
  <c r="B30" i="36"/>
  <c r="B13" i="36"/>
  <c r="B12" i="36"/>
  <c r="B11" i="36"/>
  <c r="B163" i="35"/>
  <c r="B162" i="35"/>
  <c r="B161" i="35"/>
  <c r="B160" i="35"/>
  <c r="B159" i="35"/>
  <c r="B158" i="35"/>
  <c r="B157" i="35"/>
  <c r="B156" i="35"/>
  <c r="B155" i="35"/>
  <c r="B154" i="35"/>
  <c r="B153" i="35"/>
  <c r="B152" i="35"/>
  <c r="B151" i="35"/>
  <c r="B150" i="35"/>
  <c r="B149" i="35"/>
  <c r="B148" i="35"/>
  <c r="B147" i="35"/>
  <c r="B146" i="35"/>
  <c r="B145" i="35"/>
  <c r="B144" i="35"/>
  <c r="B143" i="35"/>
  <c r="B142" i="35"/>
  <c r="B141" i="35"/>
  <c r="B140" i="35"/>
  <c r="B139" i="35"/>
  <c r="B138" i="35"/>
  <c r="B137" i="35"/>
  <c r="B136" i="35"/>
  <c r="B135" i="35"/>
  <c r="B134" i="35"/>
  <c r="B133" i="35"/>
  <c r="B132" i="35"/>
  <c r="B131" i="35"/>
  <c r="B130" i="35"/>
  <c r="B129" i="35"/>
  <c r="B128" i="35"/>
  <c r="B127" i="35"/>
  <c r="B126" i="35"/>
  <c r="B125" i="35"/>
  <c r="B124" i="35"/>
  <c r="B123" i="35"/>
  <c r="B122" i="35"/>
  <c r="B121" i="35"/>
  <c r="B120" i="35"/>
  <c r="B119" i="35"/>
  <c r="B118" i="35"/>
  <c r="B117" i="35"/>
  <c r="B116" i="35"/>
  <c r="B115" i="35"/>
  <c r="B114" i="35"/>
  <c r="B113" i="35"/>
  <c r="B112" i="35"/>
  <c r="B111" i="35"/>
  <c r="B110" i="35"/>
  <c r="B109" i="35"/>
  <c r="B108" i="35"/>
  <c r="B107" i="35"/>
  <c r="B106" i="35"/>
  <c r="B105" i="35"/>
  <c r="B104" i="35"/>
  <c r="B103" i="35"/>
  <c r="B102" i="35"/>
  <c r="B101" i="35"/>
  <c r="B100" i="35"/>
  <c r="B99" i="35"/>
  <c r="B98" i="35"/>
  <c r="B97" i="35"/>
  <c r="B96" i="35"/>
  <c r="B95" i="35"/>
  <c r="B94" i="35"/>
  <c r="B93" i="35"/>
  <c r="B92" i="35"/>
  <c r="B91" i="35"/>
  <c r="B90" i="35"/>
  <c r="B89" i="35"/>
  <c r="B88" i="35"/>
  <c r="B87" i="35"/>
  <c r="B86" i="35"/>
  <c r="B85" i="35"/>
  <c r="B84" i="35"/>
  <c r="B83" i="35"/>
  <c r="B82" i="35"/>
  <c r="B81" i="35"/>
  <c r="B80" i="35"/>
  <c r="B67" i="35"/>
  <c r="B66" i="35"/>
  <c r="B65" i="35"/>
  <c r="B64" i="35"/>
  <c r="B63" i="35"/>
  <c r="B62" i="35"/>
  <c r="B61" i="35"/>
  <c r="B60" i="35"/>
  <c r="B59" i="35"/>
  <c r="B49" i="35"/>
  <c r="B48" i="35"/>
  <c r="B47" i="35"/>
  <c r="B46" i="35"/>
  <c r="B45" i="35"/>
  <c r="B44" i="35"/>
  <c r="B43" i="35"/>
  <c r="B42" i="35"/>
  <c r="B41" i="35"/>
  <c r="B40" i="35"/>
  <c r="B38" i="35"/>
  <c r="B37" i="35"/>
  <c r="B32" i="35"/>
  <c r="B31" i="35"/>
  <c r="B30" i="35"/>
  <c r="B13" i="35"/>
  <c r="B12" i="35"/>
  <c r="B11" i="35"/>
  <c r="B163" i="34"/>
  <c r="B162" i="34"/>
  <c r="B161" i="34"/>
  <c r="B160" i="34"/>
  <c r="B159" i="34"/>
  <c r="B158" i="34"/>
  <c r="B157" i="34"/>
  <c r="B156" i="34"/>
  <c r="B155" i="34"/>
  <c r="B154" i="34"/>
  <c r="B153" i="34"/>
  <c r="B152" i="34"/>
  <c r="B151" i="34"/>
  <c r="B150" i="34"/>
  <c r="B149" i="34"/>
  <c r="B148" i="34"/>
  <c r="B147" i="34"/>
  <c r="B146" i="34"/>
  <c r="B145" i="34"/>
  <c r="B144" i="34"/>
  <c r="B143" i="34"/>
  <c r="B142" i="34"/>
  <c r="B141" i="34"/>
  <c r="B140" i="34"/>
  <c r="B139" i="34"/>
  <c r="B138" i="34"/>
  <c r="B137" i="34"/>
  <c r="B136" i="34"/>
  <c r="B135" i="34"/>
  <c r="B134" i="34"/>
  <c r="B133" i="34"/>
  <c r="B132" i="34"/>
  <c r="B131" i="34"/>
  <c r="B130" i="34"/>
  <c r="B129" i="34"/>
  <c r="B128" i="34"/>
  <c r="B127" i="34"/>
  <c r="B126" i="34"/>
  <c r="B125" i="34"/>
  <c r="B124" i="34"/>
  <c r="B123" i="34"/>
  <c r="B122" i="34"/>
  <c r="B121" i="34"/>
  <c r="B120" i="34"/>
  <c r="B119" i="34"/>
  <c r="B118" i="34"/>
  <c r="B117" i="34"/>
  <c r="B116" i="34"/>
  <c r="B115" i="34"/>
  <c r="B114" i="34"/>
  <c r="B113" i="34"/>
  <c r="B112" i="34"/>
  <c r="B111" i="34"/>
  <c r="B110" i="34"/>
  <c r="B109" i="34"/>
  <c r="B108" i="34"/>
  <c r="B107" i="34"/>
  <c r="B106" i="34"/>
  <c r="B105" i="34"/>
  <c r="B104" i="34"/>
  <c r="B103" i="34"/>
  <c r="B102" i="34"/>
  <c r="B101" i="34"/>
  <c r="B100" i="34"/>
  <c r="B99" i="34"/>
  <c r="B98" i="34"/>
  <c r="B97" i="34"/>
  <c r="B96" i="34"/>
  <c r="B95" i="34"/>
  <c r="B94" i="34"/>
  <c r="B93" i="34"/>
  <c r="B92" i="34"/>
  <c r="B91" i="34"/>
  <c r="B90" i="34"/>
  <c r="B89" i="34"/>
  <c r="B88" i="34"/>
  <c r="B87" i="34"/>
  <c r="B86" i="34"/>
  <c r="B85" i="34"/>
  <c r="B84" i="34"/>
  <c r="B83" i="34"/>
  <c r="B82" i="34"/>
  <c r="B81" i="34"/>
  <c r="B80" i="34"/>
  <c r="B67" i="34"/>
  <c r="B66" i="34"/>
  <c r="B65" i="34"/>
  <c r="B64" i="34"/>
  <c r="B63" i="34"/>
  <c r="B62" i="34"/>
  <c r="B61" i="34"/>
  <c r="B60" i="34"/>
  <c r="B59" i="34"/>
  <c r="B49" i="34"/>
  <c r="B48" i="34"/>
  <c r="B47" i="34"/>
  <c r="B46" i="34"/>
  <c r="B45" i="34"/>
  <c r="B44" i="34"/>
  <c r="B43" i="34"/>
  <c r="B42" i="34"/>
  <c r="B41" i="34"/>
  <c r="B40" i="34"/>
  <c r="B38" i="34"/>
  <c r="B37" i="34"/>
  <c r="B32" i="34"/>
  <c r="B31" i="34"/>
  <c r="B30" i="34"/>
  <c r="B13" i="34"/>
  <c r="B12" i="34"/>
  <c r="B11" i="34"/>
  <c r="B5" i="34"/>
  <c r="B18" i="34" s="1"/>
  <c r="B4" i="34"/>
  <c r="B3" i="34"/>
  <c r="B2" i="34"/>
  <c r="B34" i="34" s="1"/>
  <c r="B163" i="33"/>
  <c r="B162" i="33"/>
  <c r="B161" i="33"/>
  <c r="B160" i="33"/>
  <c r="B159" i="33"/>
  <c r="B158" i="33"/>
  <c r="B157" i="33"/>
  <c r="B156" i="33"/>
  <c r="B155" i="33"/>
  <c r="B154" i="33"/>
  <c r="B153" i="33"/>
  <c r="B152" i="33"/>
  <c r="B151" i="33"/>
  <c r="B150" i="33"/>
  <c r="B149" i="33"/>
  <c r="B148" i="33"/>
  <c r="B147" i="33"/>
  <c r="B146" i="33"/>
  <c r="B145" i="33"/>
  <c r="B144" i="33"/>
  <c r="B143" i="33"/>
  <c r="B142" i="33"/>
  <c r="B141" i="33"/>
  <c r="B140" i="33"/>
  <c r="B139" i="33"/>
  <c r="B138" i="33"/>
  <c r="B137" i="33"/>
  <c r="B136" i="33"/>
  <c r="B135" i="33"/>
  <c r="B134" i="33"/>
  <c r="B133" i="33"/>
  <c r="B132" i="33"/>
  <c r="B131" i="33"/>
  <c r="B130" i="33"/>
  <c r="B129" i="33"/>
  <c r="B128" i="33"/>
  <c r="B127" i="33"/>
  <c r="B126" i="33"/>
  <c r="B125" i="33"/>
  <c r="B124" i="33"/>
  <c r="B123" i="33"/>
  <c r="B122" i="33"/>
  <c r="B121" i="33"/>
  <c r="B120" i="33"/>
  <c r="B119" i="33"/>
  <c r="B118" i="33"/>
  <c r="B117" i="33"/>
  <c r="B116" i="33"/>
  <c r="B115" i="33"/>
  <c r="B114" i="33"/>
  <c r="B113" i="33"/>
  <c r="B112" i="33"/>
  <c r="B111" i="33"/>
  <c r="B110" i="33"/>
  <c r="B109" i="33"/>
  <c r="B108" i="33"/>
  <c r="B107" i="33"/>
  <c r="B106" i="33"/>
  <c r="B105" i="33"/>
  <c r="B104" i="33"/>
  <c r="B103" i="33"/>
  <c r="B102" i="33"/>
  <c r="B101" i="33"/>
  <c r="B100" i="33"/>
  <c r="B99" i="33"/>
  <c r="B98" i="33"/>
  <c r="B97" i="33"/>
  <c r="B96" i="33"/>
  <c r="B95" i="33"/>
  <c r="B94" i="33"/>
  <c r="B93" i="33"/>
  <c r="B92" i="33"/>
  <c r="B91" i="33"/>
  <c r="B90" i="33"/>
  <c r="B89" i="33"/>
  <c r="B88" i="33"/>
  <c r="B87" i="33"/>
  <c r="B86" i="33"/>
  <c r="B85" i="33"/>
  <c r="B84" i="33"/>
  <c r="B83" i="33"/>
  <c r="B82" i="33"/>
  <c r="B81" i="33"/>
  <c r="B80" i="33"/>
  <c r="B67" i="33"/>
  <c r="B66" i="33"/>
  <c r="B65" i="33"/>
  <c r="B64" i="33"/>
  <c r="B63" i="33"/>
  <c r="B62" i="33"/>
  <c r="B61" i="33"/>
  <c r="B60" i="33"/>
  <c r="B59" i="33"/>
  <c r="B49" i="33"/>
  <c r="B48" i="33"/>
  <c r="B47" i="33"/>
  <c r="B46" i="33"/>
  <c r="B45" i="33"/>
  <c r="B44" i="33"/>
  <c r="B43" i="33"/>
  <c r="B42" i="33"/>
  <c r="B41" i="33"/>
  <c r="B40" i="33"/>
  <c r="B38" i="33"/>
  <c r="B37" i="33"/>
  <c r="B32" i="33"/>
  <c r="B31" i="33"/>
  <c r="B30" i="33"/>
  <c r="B13" i="33"/>
  <c r="B12" i="33"/>
  <c r="B11" i="33"/>
  <c r="B10" i="33"/>
  <c r="B33" i="33" s="1"/>
  <c r="B4" i="33"/>
  <c r="B6" i="33"/>
  <c r="B163" i="32"/>
  <c r="B162" i="32"/>
  <c r="B161" i="32"/>
  <c r="B160" i="32"/>
  <c r="B159" i="32"/>
  <c r="B158" i="32"/>
  <c r="B157" i="32"/>
  <c r="B156" i="32"/>
  <c r="B155" i="32"/>
  <c r="B154" i="32"/>
  <c r="B153" i="32"/>
  <c r="B152" i="32"/>
  <c r="B151" i="32"/>
  <c r="B150" i="32"/>
  <c r="B149" i="32"/>
  <c r="B148" i="32"/>
  <c r="B147" i="32"/>
  <c r="B146" i="32"/>
  <c r="B145" i="32"/>
  <c r="B144" i="32"/>
  <c r="B143" i="32"/>
  <c r="B142" i="32"/>
  <c r="B141" i="32"/>
  <c r="B140" i="32"/>
  <c r="B139" i="32"/>
  <c r="B138" i="32"/>
  <c r="B137" i="32"/>
  <c r="B136" i="32"/>
  <c r="B135" i="32"/>
  <c r="B134" i="32"/>
  <c r="B133" i="32"/>
  <c r="B132" i="32"/>
  <c r="B131" i="32"/>
  <c r="B130" i="32"/>
  <c r="B129" i="32"/>
  <c r="B128" i="32"/>
  <c r="B127" i="32"/>
  <c r="B126" i="32"/>
  <c r="B125" i="32"/>
  <c r="B124" i="32"/>
  <c r="B123" i="32"/>
  <c r="B122" i="32"/>
  <c r="B121" i="32"/>
  <c r="B120" i="32"/>
  <c r="B119" i="32"/>
  <c r="B118" i="32"/>
  <c r="B117" i="32"/>
  <c r="B116" i="32"/>
  <c r="B115" i="32"/>
  <c r="B114" i="32"/>
  <c r="B113" i="32"/>
  <c r="B112" i="32"/>
  <c r="B111" i="32"/>
  <c r="B110" i="32"/>
  <c r="B109" i="32"/>
  <c r="B108" i="32"/>
  <c r="B107" i="32"/>
  <c r="B106" i="32"/>
  <c r="B105" i="32"/>
  <c r="B104" i="32"/>
  <c r="B103" i="32"/>
  <c r="B102" i="32"/>
  <c r="B101" i="32"/>
  <c r="B100" i="32"/>
  <c r="B99" i="32"/>
  <c r="B98" i="32"/>
  <c r="B97" i="32"/>
  <c r="B96" i="32"/>
  <c r="B95" i="32"/>
  <c r="B94" i="32"/>
  <c r="B93" i="32"/>
  <c r="B92" i="32"/>
  <c r="B91" i="32"/>
  <c r="B90" i="32"/>
  <c r="B89" i="32"/>
  <c r="B88" i="32"/>
  <c r="B87" i="32"/>
  <c r="B86" i="32"/>
  <c r="B85" i="32"/>
  <c r="B84" i="32"/>
  <c r="B83" i="32"/>
  <c r="B82" i="32"/>
  <c r="B81" i="32"/>
  <c r="B80" i="32"/>
  <c r="B67" i="32"/>
  <c r="B66" i="32"/>
  <c r="B65" i="32"/>
  <c r="B64" i="32"/>
  <c r="B63" i="32"/>
  <c r="B62" i="32"/>
  <c r="B61" i="32"/>
  <c r="B60" i="32"/>
  <c r="B59" i="32"/>
  <c r="B49" i="32"/>
  <c r="B48" i="32"/>
  <c r="B47" i="32"/>
  <c r="B46" i="32"/>
  <c r="B45" i="32"/>
  <c r="B44" i="32"/>
  <c r="B43" i="32"/>
  <c r="B42" i="32"/>
  <c r="B41" i="32"/>
  <c r="B40" i="32"/>
  <c r="B38" i="32"/>
  <c r="B37" i="32"/>
  <c r="B32" i="32"/>
  <c r="B31" i="32"/>
  <c r="B30" i="32"/>
  <c r="B13" i="32"/>
  <c r="B12" i="32"/>
  <c r="B11" i="32"/>
  <c r="B10" i="32"/>
  <c r="B27" i="32" s="1"/>
  <c r="B5" i="32"/>
  <c r="B8" i="32" s="1"/>
  <c r="B21" i="32" s="1"/>
  <c r="B4" i="32"/>
  <c r="B3" i="32"/>
  <c r="B2" i="32"/>
  <c r="B34" i="32" s="1"/>
  <c r="B6" i="32"/>
  <c r="B163" i="31"/>
  <c r="B162" i="31"/>
  <c r="B161" i="31"/>
  <c r="B160" i="31"/>
  <c r="B159" i="31"/>
  <c r="B158" i="31"/>
  <c r="B157" i="31"/>
  <c r="B156" i="31"/>
  <c r="B155" i="31"/>
  <c r="B154" i="31"/>
  <c r="B153" i="31"/>
  <c r="B152" i="31"/>
  <c r="B151" i="31"/>
  <c r="B150" i="31"/>
  <c r="B149" i="31"/>
  <c r="B148" i="31"/>
  <c r="B147" i="31"/>
  <c r="B146" i="31"/>
  <c r="B145" i="31"/>
  <c r="B144" i="31"/>
  <c r="B143" i="31"/>
  <c r="B142" i="31"/>
  <c r="B141" i="31"/>
  <c r="B140" i="31"/>
  <c r="B139" i="31"/>
  <c r="B138" i="31"/>
  <c r="B137" i="31"/>
  <c r="B136" i="31"/>
  <c r="B135" i="31"/>
  <c r="B134" i="31"/>
  <c r="B133" i="31"/>
  <c r="B132" i="31"/>
  <c r="B131" i="31"/>
  <c r="B130" i="31"/>
  <c r="B129" i="31"/>
  <c r="B128" i="31"/>
  <c r="B127" i="31"/>
  <c r="B126" i="31"/>
  <c r="B125" i="31"/>
  <c r="B124" i="31"/>
  <c r="B123" i="31"/>
  <c r="B122" i="31"/>
  <c r="B121" i="31"/>
  <c r="B120" i="31"/>
  <c r="B119" i="31"/>
  <c r="B118" i="31"/>
  <c r="B117" i="31"/>
  <c r="B116" i="31"/>
  <c r="B115" i="31"/>
  <c r="B114" i="31"/>
  <c r="B113" i="31"/>
  <c r="B112" i="31"/>
  <c r="B111" i="31"/>
  <c r="B110" i="31"/>
  <c r="B109" i="31"/>
  <c r="B108" i="31"/>
  <c r="B107" i="31"/>
  <c r="B106" i="31"/>
  <c r="B105" i="31"/>
  <c r="B104" i="31"/>
  <c r="B103" i="31"/>
  <c r="B102" i="31"/>
  <c r="B101" i="31"/>
  <c r="B100" i="31"/>
  <c r="B99" i="31"/>
  <c r="B98" i="31"/>
  <c r="B97" i="31"/>
  <c r="B96" i="31"/>
  <c r="B95" i="31"/>
  <c r="B94" i="31"/>
  <c r="B93" i="31"/>
  <c r="B92" i="31"/>
  <c r="B91" i="31"/>
  <c r="B90" i="31"/>
  <c r="B89" i="31"/>
  <c r="B88" i="31"/>
  <c r="B87" i="31"/>
  <c r="B86" i="31"/>
  <c r="B85" i="31"/>
  <c r="B84" i="31"/>
  <c r="B83" i="31"/>
  <c r="B82" i="31"/>
  <c r="B81" i="31"/>
  <c r="B80" i="31"/>
  <c r="B67" i="31"/>
  <c r="B66" i="31"/>
  <c r="B65" i="31"/>
  <c r="B64" i="31"/>
  <c r="B63" i="31"/>
  <c r="B62" i="31"/>
  <c r="B61" i="31"/>
  <c r="B60" i="31"/>
  <c r="B59" i="31"/>
  <c r="B49" i="31"/>
  <c r="B48" i="31"/>
  <c r="B47" i="31"/>
  <c r="B46" i="31"/>
  <c r="B45" i="31"/>
  <c r="B44" i="31"/>
  <c r="B43" i="31"/>
  <c r="B42" i="31"/>
  <c r="B41" i="31"/>
  <c r="B40" i="31"/>
  <c r="B38" i="31"/>
  <c r="B37" i="31"/>
  <c r="B32" i="31"/>
  <c r="B31" i="31"/>
  <c r="B30" i="31"/>
  <c r="B13" i="31"/>
  <c r="B12" i="31"/>
  <c r="B11" i="31"/>
  <c r="B10" i="31"/>
  <c r="B33" i="31" s="1"/>
  <c r="B6" i="31"/>
  <c r="B26" i="31" s="1"/>
  <c r="B5" i="31"/>
  <c r="B18" i="31" s="1"/>
  <c r="B4" i="31"/>
  <c r="B3" i="31"/>
  <c r="B2" i="31"/>
  <c r="B163" i="30"/>
  <c r="B162" i="30"/>
  <c r="B161" i="30"/>
  <c r="B160" i="30"/>
  <c r="B159" i="30"/>
  <c r="B158" i="30"/>
  <c r="B157" i="30"/>
  <c r="B156" i="30"/>
  <c r="B155" i="30"/>
  <c r="B154" i="30"/>
  <c r="B153" i="30"/>
  <c r="B152" i="30"/>
  <c r="B151" i="30"/>
  <c r="B150" i="30"/>
  <c r="B149" i="30"/>
  <c r="B148" i="30"/>
  <c r="B147" i="30"/>
  <c r="B146" i="30"/>
  <c r="B145" i="30"/>
  <c r="B144" i="30"/>
  <c r="B143" i="30"/>
  <c r="B142" i="30"/>
  <c r="B141" i="30"/>
  <c r="B140" i="30"/>
  <c r="B139" i="30"/>
  <c r="B138" i="30"/>
  <c r="B137" i="30"/>
  <c r="B136" i="30"/>
  <c r="B135" i="30"/>
  <c r="B134" i="30"/>
  <c r="B133" i="30"/>
  <c r="B132" i="30"/>
  <c r="B131" i="30"/>
  <c r="B130" i="30"/>
  <c r="B129" i="30"/>
  <c r="B128" i="30"/>
  <c r="B127" i="30"/>
  <c r="B126" i="30"/>
  <c r="B125" i="30"/>
  <c r="B124" i="30"/>
  <c r="B123" i="30"/>
  <c r="B122" i="30"/>
  <c r="B121" i="30"/>
  <c r="B120" i="30"/>
  <c r="B119" i="30"/>
  <c r="B118" i="30"/>
  <c r="B117" i="30"/>
  <c r="B116" i="30"/>
  <c r="B115" i="30"/>
  <c r="B114" i="30"/>
  <c r="B113" i="30"/>
  <c r="B112" i="30"/>
  <c r="B111" i="30"/>
  <c r="B110" i="30"/>
  <c r="B109" i="30"/>
  <c r="B108" i="30"/>
  <c r="B107" i="30"/>
  <c r="B106" i="30"/>
  <c r="B105" i="30"/>
  <c r="B104" i="30"/>
  <c r="B103" i="30"/>
  <c r="B102" i="30"/>
  <c r="B101" i="30"/>
  <c r="B100" i="30"/>
  <c r="B99" i="30"/>
  <c r="B98" i="30"/>
  <c r="B97" i="30"/>
  <c r="B96" i="30"/>
  <c r="B95" i="30"/>
  <c r="B94" i="30"/>
  <c r="B93" i="30"/>
  <c r="B92" i="30"/>
  <c r="B91" i="30"/>
  <c r="B90" i="30"/>
  <c r="B89" i="30"/>
  <c r="B88" i="30"/>
  <c r="B87" i="30"/>
  <c r="B86" i="30"/>
  <c r="B85" i="30"/>
  <c r="B84" i="30"/>
  <c r="B83" i="30"/>
  <c r="B82" i="30"/>
  <c r="B81" i="30"/>
  <c r="B80" i="30"/>
  <c r="B67" i="30"/>
  <c r="B66" i="30"/>
  <c r="B65" i="30"/>
  <c r="B64" i="30"/>
  <c r="B63" i="30"/>
  <c r="B62" i="30"/>
  <c r="B61" i="30"/>
  <c r="B60" i="30"/>
  <c r="B59" i="30"/>
  <c r="B49" i="30"/>
  <c r="B48" i="30"/>
  <c r="B47" i="30"/>
  <c r="B46" i="30"/>
  <c r="B45" i="30"/>
  <c r="B44" i="30"/>
  <c r="B43" i="30"/>
  <c r="B42" i="30"/>
  <c r="B41" i="30"/>
  <c r="B40" i="30"/>
  <c r="B38" i="30"/>
  <c r="B37" i="30"/>
  <c r="B32" i="30"/>
  <c r="B31" i="30"/>
  <c r="B30" i="30"/>
  <c r="B13" i="30"/>
  <c r="B12" i="30"/>
  <c r="B11" i="30"/>
  <c r="B5" i="30"/>
  <c r="B9" i="30" s="1"/>
  <c r="B22" i="30" s="1"/>
  <c r="B10" i="30"/>
  <c r="B33" i="30" s="1"/>
  <c r="B163" i="29"/>
  <c r="B162" i="29"/>
  <c r="B161" i="29"/>
  <c r="B160" i="29"/>
  <c r="B159" i="29"/>
  <c r="B158" i="29"/>
  <c r="B157" i="29"/>
  <c r="B156" i="29"/>
  <c r="B155" i="29"/>
  <c r="B154" i="29"/>
  <c r="B153" i="29"/>
  <c r="B152" i="29"/>
  <c r="B151" i="29"/>
  <c r="B150" i="29"/>
  <c r="B149" i="29"/>
  <c r="B148" i="29"/>
  <c r="B147" i="29"/>
  <c r="B146" i="29"/>
  <c r="B145" i="29"/>
  <c r="B144" i="29"/>
  <c r="B143" i="29"/>
  <c r="B142" i="29"/>
  <c r="B141" i="29"/>
  <c r="B140" i="29"/>
  <c r="B139" i="29"/>
  <c r="B138" i="29"/>
  <c r="B137" i="29"/>
  <c r="B136" i="29"/>
  <c r="B135" i="29"/>
  <c r="B134" i="29"/>
  <c r="B133" i="29"/>
  <c r="B132" i="29"/>
  <c r="B131" i="29"/>
  <c r="B130" i="29"/>
  <c r="B129" i="29"/>
  <c r="B128" i="29"/>
  <c r="B127" i="29"/>
  <c r="B126" i="29"/>
  <c r="B125" i="29"/>
  <c r="B124" i="29"/>
  <c r="B123" i="29"/>
  <c r="B122" i="29"/>
  <c r="B121" i="29"/>
  <c r="B120" i="29"/>
  <c r="B119" i="29"/>
  <c r="B118" i="29"/>
  <c r="B117" i="29"/>
  <c r="B116" i="29"/>
  <c r="B115" i="29"/>
  <c r="B114" i="29"/>
  <c r="B113" i="29"/>
  <c r="B112" i="29"/>
  <c r="B111" i="29"/>
  <c r="B110" i="29"/>
  <c r="B109" i="29"/>
  <c r="B108" i="29"/>
  <c r="B107" i="29"/>
  <c r="B106" i="29"/>
  <c r="B105" i="29"/>
  <c r="B104" i="29"/>
  <c r="B103" i="29"/>
  <c r="B102" i="29"/>
  <c r="B101" i="29"/>
  <c r="B100" i="29"/>
  <c r="B99" i="29"/>
  <c r="B98" i="29"/>
  <c r="B97" i="29"/>
  <c r="B96" i="29"/>
  <c r="B95" i="29"/>
  <c r="B94" i="29"/>
  <c r="B93" i="29"/>
  <c r="B92" i="29"/>
  <c r="B91" i="29"/>
  <c r="B90" i="29"/>
  <c r="B89" i="29"/>
  <c r="B88" i="29"/>
  <c r="B87" i="29"/>
  <c r="B86" i="29"/>
  <c r="B85" i="29"/>
  <c r="B84" i="29"/>
  <c r="B83" i="29"/>
  <c r="B82" i="29"/>
  <c r="B81" i="29"/>
  <c r="B80" i="29"/>
  <c r="B67" i="29"/>
  <c r="B66" i="29"/>
  <c r="B65" i="29"/>
  <c r="B64" i="29"/>
  <c r="B63" i="29"/>
  <c r="B62" i="29"/>
  <c r="B61" i="29"/>
  <c r="B60" i="29"/>
  <c r="B59" i="29"/>
  <c r="B49" i="29"/>
  <c r="B48" i="29"/>
  <c r="B47" i="29"/>
  <c r="B46" i="29"/>
  <c r="B45" i="29"/>
  <c r="B44" i="29"/>
  <c r="B43" i="29"/>
  <c r="B42" i="29"/>
  <c r="B41" i="29"/>
  <c r="B40" i="29"/>
  <c r="B38" i="29"/>
  <c r="B37" i="29"/>
  <c r="B32" i="29"/>
  <c r="B31" i="29"/>
  <c r="B30" i="29"/>
  <c r="B13" i="29"/>
  <c r="B12" i="29"/>
  <c r="B11" i="29"/>
  <c r="B10" i="29"/>
  <c r="B33" i="29" s="1"/>
  <c r="B163" i="28"/>
  <c r="B162" i="28"/>
  <c r="B161" i="28"/>
  <c r="B160" i="28"/>
  <c r="B159" i="28"/>
  <c r="B158" i="28"/>
  <c r="B157" i="28"/>
  <c r="B156" i="28"/>
  <c r="B155" i="28"/>
  <c r="B154" i="28"/>
  <c r="B153" i="28"/>
  <c r="B152" i="28"/>
  <c r="B151" i="28"/>
  <c r="B150" i="28"/>
  <c r="B149" i="28"/>
  <c r="B148" i="28"/>
  <c r="B147" i="28"/>
  <c r="B146" i="28"/>
  <c r="B145" i="28"/>
  <c r="B144" i="28"/>
  <c r="B143" i="28"/>
  <c r="B142" i="28"/>
  <c r="B141" i="28"/>
  <c r="B140" i="28"/>
  <c r="B139" i="28"/>
  <c r="B138" i="28"/>
  <c r="B137" i="28"/>
  <c r="B136" i="28"/>
  <c r="B135" i="28"/>
  <c r="B134" i="28"/>
  <c r="B133" i="28"/>
  <c r="B132" i="28"/>
  <c r="B131" i="28"/>
  <c r="B130" i="28"/>
  <c r="B129" i="28"/>
  <c r="B128" i="28"/>
  <c r="B127" i="28"/>
  <c r="B126" i="28"/>
  <c r="B125" i="28"/>
  <c r="B124" i="28"/>
  <c r="B123" i="28"/>
  <c r="B122" i="28"/>
  <c r="B121" i="28"/>
  <c r="B120" i="28"/>
  <c r="B119" i="28"/>
  <c r="B118" i="28"/>
  <c r="B117" i="28"/>
  <c r="B116" i="28"/>
  <c r="B115" i="28"/>
  <c r="B114" i="28"/>
  <c r="B113" i="28"/>
  <c r="B112" i="28"/>
  <c r="B111" i="28"/>
  <c r="B110" i="28"/>
  <c r="B109" i="28"/>
  <c r="B108" i="28"/>
  <c r="B107" i="28"/>
  <c r="B106" i="28"/>
  <c r="B105" i="28"/>
  <c r="B104" i="28"/>
  <c r="B103" i="28"/>
  <c r="B102" i="28"/>
  <c r="B101" i="28"/>
  <c r="B100" i="28"/>
  <c r="B99" i="28"/>
  <c r="B98" i="28"/>
  <c r="B97" i="28"/>
  <c r="B96" i="28"/>
  <c r="B95" i="28"/>
  <c r="B94" i="28"/>
  <c r="B93" i="28"/>
  <c r="B92" i="28"/>
  <c r="B91" i="28"/>
  <c r="B90" i="28"/>
  <c r="B89" i="28"/>
  <c r="B88" i="28"/>
  <c r="B87" i="28"/>
  <c r="B86" i="28"/>
  <c r="B85" i="28"/>
  <c r="B84" i="28"/>
  <c r="B83" i="28"/>
  <c r="B82" i="28"/>
  <c r="B81" i="28"/>
  <c r="B80" i="28"/>
  <c r="B67" i="28"/>
  <c r="B66" i="28"/>
  <c r="B65" i="28"/>
  <c r="B64" i="28"/>
  <c r="B63" i="28"/>
  <c r="B62" i="28"/>
  <c r="B61" i="28"/>
  <c r="B60" i="28"/>
  <c r="B59" i="28"/>
  <c r="B49" i="28"/>
  <c r="B48" i="28"/>
  <c r="B47" i="28"/>
  <c r="B46" i="28"/>
  <c r="B45" i="28"/>
  <c r="B44" i="28"/>
  <c r="B43" i="28"/>
  <c r="B42" i="28"/>
  <c r="B41" i="28"/>
  <c r="B40" i="28"/>
  <c r="B38" i="28"/>
  <c r="B37" i="28"/>
  <c r="B32" i="28"/>
  <c r="B31" i="28"/>
  <c r="B30" i="28"/>
  <c r="B13" i="28"/>
  <c r="B12" i="28"/>
  <c r="B11" i="28"/>
  <c r="B163" i="27"/>
  <c r="B162" i="27"/>
  <c r="B161" i="27"/>
  <c r="B160" i="27"/>
  <c r="B159" i="27"/>
  <c r="B158" i="27"/>
  <c r="B157" i="27"/>
  <c r="B156" i="27"/>
  <c r="B155" i="27"/>
  <c r="B154" i="27"/>
  <c r="B153" i="27"/>
  <c r="B152" i="27"/>
  <c r="B151" i="27"/>
  <c r="B150" i="27"/>
  <c r="B149" i="27"/>
  <c r="B148" i="27"/>
  <c r="B147" i="27"/>
  <c r="B146" i="27"/>
  <c r="B145" i="27"/>
  <c r="B144" i="27"/>
  <c r="B143" i="27"/>
  <c r="B142" i="27"/>
  <c r="B141" i="27"/>
  <c r="B140" i="27"/>
  <c r="B139" i="27"/>
  <c r="B138" i="27"/>
  <c r="B137" i="27"/>
  <c r="B136" i="27"/>
  <c r="B135" i="27"/>
  <c r="B134" i="27"/>
  <c r="B133" i="27"/>
  <c r="B132" i="27"/>
  <c r="B131" i="27"/>
  <c r="B130" i="27"/>
  <c r="B129" i="27"/>
  <c r="B128" i="27"/>
  <c r="B127" i="27"/>
  <c r="B126" i="27"/>
  <c r="B125" i="27"/>
  <c r="B124" i="27"/>
  <c r="B123" i="27"/>
  <c r="B122" i="27"/>
  <c r="B121" i="27"/>
  <c r="B120" i="27"/>
  <c r="B119" i="27"/>
  <c r="B118" i="27"/>
  <c r="B117" i="27"/>
  <c r="B116" i="27"/>
  <c r="B115" i="27"/>
  <c r="B114" i="27"/>
  <c r="B113" i="27"/>
  <c r="B112" i="27"/>
  <c r="B111" i="27"/>
  <c r="B110" i="27"/>
  <c r="B109" i="27"/>
  <c r="B108" i="27"/>
  <c r="B107" i="27"/>
  <c r="B106" i="27"/>
  <c r="B105" i="27"/>
  <c r="B104" i="27"/>
  <c r="B103" i="27"/>
  <c r="B102" i="27"/>
  <c r="B101" i="27"/>
  <c r="B100" i="27"/>
  <c r="B99" i="27"/>
  <c r="B98" i="27"/>
  <c r="B97" i="27"/>
  <c r="B96" i="27"/>
  <c r="B95" i="27"/>
  <c r="B94" i="27"/>
  <c r="B93" i="27"/>
  <c r="B92" i="27"/>
  <c r="B91" i="27"/>
  <c r="B90" i="27"/>
  <c r="B89" i="27"/>
  <c r="B88" i="27"/>
  <c r="B87" i="27"/>
  <c r="B86" i="27"/>
  <c r="B85" i="27"/>
  <c r="B84" i="27"/>
  <c r="B83" i="27"/>
  <c r="B82" i="27"/>
  <c r="B81" i="27"/>
  <c r="B80" i="27"/>
  <c r="B67" i="27"/>
  <c r="B66" i="27"/>
  <c r="B65" i="27"/>
  <c r="B64" i="27"/>
  <c r="B63" i="27"/>
  <c r="B62" i="27"/>
  <c r="B61" i="27"/>
  <c r="B60" i="27"/>
  <c r="B59" i="27"/>
  <c r="B49" i="27"/>
  <c r="B48" i="27"/>
  <c r="B47" i="27"/>
  <c r="B46" i="27"/>
  <c r="B45" i="27"/>
  <c r="B44" i="27"/>
  <c r="B43" i="27"/>
  <c r="B42" i="27"/>
  <c r="B41" i="27"/>
  <c r="B40" i="27"/>
  <c r="B38" i="27"/>
  <c r="B37" i="27"/>
  <c r="B32" i="27"/>
  <c r="B31" i="27"/>
  <c r="B30" i="27"/>
  <c r="B13" i="27"/>
  <c r="B12" i="27"/>
  <c r="B11" i="27"/>
  <c r="B163" i="26"/>
  <c r="B162" i="26"/>
  <c r="B161" i="26"/>
  <c r="B160" i="26"/>
  <c r="B159" i="26"/>
  <c r="B158" i="26"/>
  <c r="B157" i="26"/>
  <c r="B156" i="26"/>
  <c r="B155" i="26"/>
  <c r="B154" i="26"/>
  <c r="B153" i="26"/>
  <c r="B152" i="26"/>
  <c r="B151" i="26"/>
  <c r="B150" i="26"/>
  <c r="B149" i="26"/>
  <c r="B148" i="26"/>
  <c r="B147" i="26"/>
  <c r="B146" i="26"/>
  <c r="B145" i="26"/>
  <c r="B144" i="26"/>
  <c r="B143" i="26"/>
  <c r="B142" i="26"/>
  <c r="B141" i="26"/>
  <c r="B140" i="26"/>
  <c r="B139" i="26"/>
  <c r="B138" i="26"/>
  <c r="B137" i="26"/>
  <c r="B136" i="26"/>
  <c r="B135" i="26"/>
  <c r="B134" i="26"/>
  <c r="B133" i="26"/>
  <c r="B132" i="26"/>
  <c r="B131" i="26"/>
  <c r="B130" i="26"/>
  <c r="B129" i="26"/>
  <c r="B128" i="26"/>
  <c r="B127" i="26"/>
  <c r="B126" i="26"/>
  <c r="B125" i="26"/>
  <c r="B124" i="26"/>
  <c r="B123" i="26"/>
  <c r="B122" i="26"/>
  <c r="B121" i="26"/>
  <c r="B120" i="26"/>
  <c r="B119" i="26"/>
  <c r="B118" i="26"/>
  <c r="B117" i="26"/>
  <c r="B116" i="26"/>
  <c r="B115" i="26"/>
  <c r="B114" i="26"/>
  <c r="B113" i="26"/>
  <c r="B112" i="26"/>
  <c r="B111" i="26"/>
  <c r="B110" i="26"/>
  <c r="B109" i="26"/>
  <c r="B108" i="26"/>
  <c r="B107" i="26"/>
  <c r="B106" i="26"/>
  <c r="B105" i="26"/>
  <c r="B104" i="26"/>
  <c r="B103" i="26"/>
  <c r="B102" i="26"/>
  <c r="B101" i="26"/>
  <c r="B100" i="26"/>
  <c r="B99" i="26"/>
  <c r="B98" i="26"/>
  <c r="B97" i="26"/>
  <c r="B96" i="26"/>
  <c r="B95" i="26"/>
  <c r="B94" i="26"/>
  <c r="B93" i="26"/>
  <c r="B92" i="26"/>
  <c r="B91" i="26"/>
  <c r="B90" i="26"/>
  <c r="B89" i="26"/>
  <c r="B88" i="26"/>
  <c r="B87" i="26"/>
  <c r="B86" i="26"/>
  <c r="B85" i="26"/>
  <c r="B84" i="26"/>
  <c r="B83" i="26"/>
  <c r="B82" i="26"/>
  <c r="B81" i="26"/>
  <c r="B80" i="26"/>
  <c r="B67" i="26"/>
  <c r="B66" i="26"/>
  <c r="B65" i="26"/>
  <c r="B64" i="26"/>
  <c r="B63" i="26"/>
  <c r="B62" i="26"/>
  <c r="B61" i="26"/>
  <c r="B60" i="26"/>
  <c r="B59" i="26"/>
  <c r="B49" i="26"/>
  <c r="B48" i="26"/>
  <c r="B47" i="26"/>
  <c r="B46" i="26"/>
  <c r="B45" i="26"/>
  <c r="B44" i="26"/>
  <c r="B43" i="26"/>
  <c r="B42" i="26"/>
  <c r="B41" i="26"/>
  <c r="B40" i="26"/>
  <c r="B38" i="26"/>
  <c r="B37" i="26"/>
  <c r="B32" i="26"/>
  <c r="B31" i="26"/>
  <c r="B30" i="26"/>
  <c r="B13" i="26"/>
  <c r="B12" i="26"/>
  <c r="B11" i="26"/>
  <c r="B5" i="26"/>
  <c r="B7" i="26" s="1"/>
  <c r="B20" i="26" s="1"/>
  <c r="B163" i="25"/>
  <c r="B162" i="25"/>
  <c r="B161" i="25"/>
  <c r="B160" i="25"/>
  <c r="B159" i="25"/>
  <c r="B158" i="25"/>
  <c r="B157" i="25"/>
  <c r="B156" i="25"/>
  <c r="B155" i="25"/>
  <c r="B154" i="25"/>
  <c r="B153" i="25"/>
  <c r="B152" i="25"/>
  <c r="B151" i="25"/>
  <c r="B150" i="25"/>
  <c r="B149" i="25"/>
  <c r="B148" i="25"/>
  <c r="B147" i="25"/>
  <c r="B146" i="25"/>
  <c r="B145" i="25"/>
  <c r="B144" i="25"/>
  <c r="B143" i="25"/>
  <c r="B142" i="25"/>
  <c r="B141" i="25"/>
  <c r="B140" i="25"/>
  <c r="B139" i="25"/>
  <c r="B138" i="25"/>
  <c r="B137" i="25"/>
  <c r="B136" i="25"/>
  <c r="B135" i="25"/>
  <c r="B134" i="25"/>
  <c r="B133" i="25"/>
  <c r="B132" i="25"/>
  <c r="B131" i="25"/>
  <c r="B130" i="25"/>
  <c r="B129" i="25"/>
  <c r="B128" i="25"/>
  <c r="B127" i="25"/>
  <c r="B126" i="25"/>
  <c r="B125" i="25"/>
  <c r="B124" i="25"/>
  <c r="B123" i="25"/>
  <c r="B122" i="25"/>
  <c r="B121" i="25"/>
  <c r="B120" i="25"/>
  <c r="B119" i="25"/>
  <c r="B118" i="25"/>
  <c r="B117" i="25"/>
  <c r="B116" i="25"/>
  <c r="B115" i="25"/>
  <c r="B114" i="25"/>
  <c r="B113" i="25"/>
  <c r="B112" i="25"/>
  <c r="B111" i="25"/>
  <c r="B110" i="25"/>
  <c r="B109" i="25"/>
  <c r="B108" i="25"/>
  <c r="B107" i="25"/>
  <c r="B106" i="25"/>
  <c r="B105" i="25"/>
  <c r="B104" i="25"/>
  <c r="B103" i="25"/>
  <c r="B102" i="25"/>
  <c r="B101" i="25"/>
  <c r="B100" i="25"/>
  <c r="B99" i="25"/>
  <c r="B98" i="25"/>
  <c r="B97" i="25"/>
  <c r="B96" i="25"/>
  <c r="B95" i="25"/>
  <c r="B94" i="25"/>
  <c r="B93" i="25"/>
  <c r="B92" i="25"/>
  <c r="B91" i="25"/>
  <c r="B90" i="25"/>
  <c r="B89" i="25"/>
  <c r="B88" i="25"/>
  <c r="B87" i="25"/>
  <c r="B86" i="25"/>
  <c r="B85" i="25"/>
  <c r="B84" i="25"/>
  <c r="B83" i="25"/>
  <c r="B82" i="25"/>
  <c r="B81" i="25"/>
  <c r="B80" i="25"/>
  <c r="B67" i="25"/>
  <c r="B66" i="25"/>
  <c r="B65" i="25"/>
  <c r="B64" i="25"/>
  <c r="B63" i="25"/>
  <c r="B62" i="25"/>
  <c r="B61" i="25"/>
  <c r="B60" i="25"/>
  <c r="B59" i="25"/>
  <c r="B49" i="25"/>
  <c r="B48" i="25"/>
  <c r="B47" i="25"/>
  <c r="B46" i="25"/>
  <c r="B45" i="25"/>
  <c r="B44" i="25"/>
  <c r="B43" i="25"/>
  <c r="B42" i="25"/>
  <c r="B41" i="25"/>
  <c r="B40" i="25"/>
  <c r="B38" i="25"/>
  <c r="B37" i="25"/>
  <c r="B32" i="25"/>
  <c r="B31" i="25"/>
  <c r="B30" i="25"/>
  <c r="B13" i="25"/>
  <c r="B12" i="25"/>
  <c r="B11" i="25"/>
  <c r="B1" i="20"/>
  <c r="B1" i="21"/>
  <c r="B11" i="3"/>
  <c r="B12" i="3"/>
  <c r="B13" i="3"/>
  <c r="B14" i="3"/>
  <c r="B15" i="3"/>
  <c r="B16" i="3"/>
  <c r="B17" i="3"/>
  <c r="B18" i="3"/>
  <c r="B19" i="3"/>
  <c r="B20" i="3"/>
  <c r="B6" i="3"/>
  <c r="B7" i="3"/>
  <c r="B8" i="3"/>
  <c r="B9" i="3"/>
  <c r="B10" i="3"/>
  <c r="B1" i="23"/>
  <c r="B1" i="22"/>
  <c r="B1" i="5"/>
  <c r="K315" i="24"/>
  <c r="G315" i="24"/>
  <c r="K314" i="24"/>
  <c r="G314" i="24"/>
  <c r="K313" i="24"/>
  <c r="G313" i="24"/>
  <c r="K312" i="24"/>
  <c r="G312" i="24"/>
  <c r="K311" i="24"/>
  <c r="G311" i="24"/>
  <c r="K310" i="24"/>
  <c r="G310" i="24"/>
  <c r="K309" i="24"/>
  <c r="G309" i="24"/>
  <c r="K308" i="24"/>
  <c r="G308" i="24"/>
  <c r="K307" i="24"/>
  <c r="G307" i="24"/>
  <c r="K306" i="24"/>
  <c r="G306" i="24"/>
  <c r="K305" i="24"/>
  <c r="G305" i="24"/>
  <c r="K304" i="24"/>
  <c r="G304" i="24"/>
  <c r="K303" i="24"/>
  <c r="G303" i="24"/>
  <c r="K302" i="24"/>
  <c r="G302" i="24"/>
  <c r="K301" i="24"/>
  <c r="G301" i="24"/>
  <c r="K300" i="24"/>
  <c r="G300" i="24"/>
  <c r="K299" i="24"/>
  <c r="G299" i="24"/>
  <c r="K298" i="24"/>
  <c r="G298" i="24"/>
  <c r="K297" i="24"/>
  <c r="G297" i="24"/>
  <c r="K296" i="24"/>
  <c r="G296" i="24"/>
  <c r="K295" i="24"/>
  <c r="G295" i="24"/>
  <c r="K294" i="24"/>
  <c r="K293" i="24"/>
  <c r="G293" i="24"/>
  <c r="K292" i="24"/>
  <c r="G292" i="24"/>
  <c r="K291" i="24"/>
  <c r="G291" i="24"/>
  <c r="K290" i="24"/>
  <c r="G290" i="24"/>
  <c r="K289" i="24"/>
  <c r="G289" i="24"/>
  <c r="K288" i="24"/>
  <c r="G288" i="24"/>
  <c r="K287" i="24"/>
  <c r="G287" i="24"/>
  <c r="K286" i="24"/>
  <c r="G286" i="24"/>
  <c r="K285" i="24"/>
  <c r="G285" i="24"/>
  <c r="K284" i="24"/>
  <c r="G284" i="24"/>
  <c r="K283" i="24"/>
  <c r="G283" i="24"/>
  <c r="K282" i="24"/>
  <c r="G282" i="24"/>
  <c r="K281" i="24"/>
  <c r="G281" i="24"/>
  <c r="K280" i="24"/>
  <c r="G280" i="24"/>
  <c r="K279" i="24"/>
  <c r="G279" i="24"/>
  <c r="K278" i="24"/>
  <c r="G278" i="24"/>
  <c r="K277" i="24"/>
  <c r="G277" i="24"/>
  <c r="K276" i="24"/>
  <c r="G276" i="24"/>
  <c r="K275" i="24"/>
  <c r="G275" i="24"/>
  <c r="K274" i="24"/>
  <c r="G274" i="24"/>
  <c r="K273" i="24"/>
  <c r="G273" i="24"/>
  <c r="K272" i="24"/>
  <c r="G272" i="24"/>
  <c r="K271" i="24"/>
  <c r="G271" i="24"/>
  <c r="K270" i="24"/>
  <c r="G270" i="24"/>
  <c r="K269" i="24"/>
  <c r="G269" i="24"/>
  <c r="K268" i="24"/>
  <c r="G268" i="24"/>
  <c r="K267" i="24"/>
  <c r="G267" i="24"/>
  <c r="K266" i="24"/>
  <c r="G266" i="24"/>
  <c r="K265" i="24"/>
  <c r="G265" i="24"/>
  <c r="K264" i="24"/>
  <c r="G264" i="24"/>
  <c r="K263" i="24"/>
  <c r="G263" i="24"/>
  <c r="K262" i="24"/>
  <c r="G262" i="24"/>
  <c r="K261" i="24"/>
  <c r="G261" i="24"/>
  <c r="K260" i="24"/>
  <c r="G260" i="24"/>
  <c r="K259" i="24"/>
  <c r="G259" i="24"/>
  <c r="K258" i="24"/>
  <c r="G258" i="24"/>
  <c r="K257" i="24"/>
  <c r="G257" i="24"/>
  <c r="K256" i="24"/>
  <c r="G256" i="24"/>
  <c r="K255" i="24"/>
  <c r="G255" i="24"/>
  <c r="K254" i="24"/>
  <c r="G254" i="24"/>
  <c r="K253" i="24"/>
  <c r="G253" i="24"/>
  <c r="K252" i="24"/>
  <c r="G252" i="24"/>
  <c r="K251" i="24"/>
  <c r="G251" i="24"/>
  <c r="K250" i="24"/>
  <c r="G250" i="24"/>
  <c r="K249" i="24"/>
  <c r="G249" i="24"/>
  <c r="K248" i="24"/>
  <c r="G248" i="24"/>
  <c r="K247" i="24"/>
  <c r="G247" i="24"/>
  <c r="K246" i="24"/>
  <c r="G246" i="24"/>
  <c r="K245" i="24"/>
  <c r="G245" i="24"/>
  <c r="K244" i="24"/>
  <c r="G244" i="24"/>
  <c r="K243" i="24"/>
  <c r="G243" i="24"/>
  <c r="K242" i="24"/>
  <c r="G242" i="24"/>
  <c r="K241" i="24"/>
  <c r="G241" i="24"/>
  <c r="K240" i="24"/>
  <c r="G240" i="24"/>
  <c r="K239" i="24"/>
  <c r="G239" i="24"/>
  <c r="K238" i="24"/>
  <c r="G238" i="24"/>
  <c r="K237" i="24"/>
  <c r="G237" i="24"/>
  <c r="K236" i="24"/>
  <c r="G236" i="24"/>
  <c r="K235" i="24"/>
  <c r="G235" i="24"/>
  <c r="K234" i="24"/>
  <c r="G234" i="24"/>
  <c r="K233" i="24"/>
  <c r="G233" i="24"/>
  <c r="K232" i="24"/>
  <c r="G232" i="24"/>
  <c r="K231" i="24"/>
  <c r="G231" i="24"/>
  <c r="K230" i="24"/>
  <c r="G230" i="24"/>
  <c r="K229" i="24"/>
  <c r="G229" i="24"/>
  <c r="K228" i="24"/>
  <c r="G228" i="24"/>
  <c r="K227" i="24"/>
  <c r="G227" i="24"/>
  <c r="K226" i="24"/>
  <c r="G226" i="24"/>
  <c r="K225" i="24"/>
  <c r="G225" i="24"/>
  <c r="K224" i="24"/>
  <c r="G224" i="24"/>
  <c r="K223" i="24"/>
  <c r="G223" i="24"/>
  <c r="K222" i="24"/>
  <c r="G222" i="24"/>
  <c r="K221" i="24"/>
  <c r="G221" i="24"/>
  <c r="K220" i="24"/>
  <c r="G220" i="24"/>
  <c r="K219" i="24"/>
  <c r="G219" i="24"/>
  <c r="K218" i="24"/>
  <c r="G218" i="24"/>
  <c r="K217" i="24"/>
  <c r="G217" i="24"/>
  <c r="K216" i="24"/>
  <c r="G216" i="24"/>
  <c r="K215" i="24"/>
  <c r="G215" i="24"/>
  <c r="K214" i="24"/>
  <c r="G214" i="24"/>
  <c r="K213" i="24"/>
  <c r="G213" i="24"/>
  <c r="K212" i="24"/>
  <c r="G212" i="24"/>
  <c r="K211" i="24"/>
  <c r="G211" i="24"/>
  <c r="K210" i="24"/>
  <c r="G210" i="24"/>
  <c r="K209" i="24"/>
  <c r="G209" i="24"/>
  <c r="K208" i="24"/>
  <c r="G208" i="24"/>
  <c r="K207" i="24"/>
  <c r="G207" i="24"/>
  <c r="K206" i="24"/>
  <c r="G206" i="24"/>
  <c r="K205" i="24"/>
  <c r="G205" i="24"/>
  <c r="K204" i="24"/>
  <c r="G204" i="24"/>
  <c r="K203" i="24"/>
  <c r="G203" i="24"/>
  <c r="K202" i="24"/>
  <c r="G202" i="24"/>
  <c r="K201" i="24"/>
  <c r="G201" i="24"/>
  <c r="K200" i="24"/>
  <c r="G200" i="24"/>
  <c r="K199" i="24"/>
  <c r="G199" i="24"/>
  <c r="K198" i="24"/>
  <c r="G198" i="24"/>
  <c r="K197" i="24"/>
  <c r="G197" i="24"/>
  <c r="K196" i="24"/>
  <c r="G196" i="24"/>
  <c r="K195" i="24"/>
  <c r="G195" i="24"/>
  <c r="K194" i="24"/>
  <c r="G194" i="24"/>
  <c r="K193" i="24"/>
  <c r="G193" i="24"/>
  <c r="K192" i="24"/>
  <c r="G192" i="24"/>
  <c r="K191" i="24"/>
  <c r="G191" i="24"/>
  <c r="K190" i="24"/>
  <c r="G190" i="24"/>
  <c r="K189" i="24"/>
  <c r="G189" i="24"/>
  <c r="K188" i="24"/>
  <c r="G188" i="24"/>
  <c r="K187" i="24"/>
  <c r="G187" i="24"/>
  <c r="K186" i="24"/>
  <c r="G186" i="24"/>
  <c r="K185" i="24"/>
  <c r="G185" i="24"/>
  <c r="K184" i="24"/>
  <c r="G184" i="24"/>
  <c r="K183" i="24"/>
  <c r="G183" i="24"/>
  <c r="K182" i="24"/>
  <c r="K181" i="24"/>
  <c r="G181" i="24"/>
  <c r="K180" i="24"/>
  <c r="G180" i="24"/>
  <c r="K179" i="24"/>
  <c r="G179" i="24"/>
  <c r="K178" i="24"/>
  <c r="G178" i="24"/>
  <c r="K177" i="24"/>
  <c r="G177" i="24"/>
  <c r="K176" i="24"/>
  <c r="G176" i="24"/>
  <c r="K175" i="24"/>
  <c r="G175" i="24"/>
  <c r="K174" i="24"/>
  <c r="G174" i="24"/>
  <c r="K173" i="24"/>
  <c r="G173" i="24"/>
  <c r="K172" i="24"/>
  <c r="G172" i="24"/>
  <c r="K171" i="24"/>
  <c r="G171" i="24"/>
  <c r="K170" i="24"/>
  <c r="G170" i="24"/>
  <c r="K169" i="24"/>
  <c r="K168" i="24"/>
  <c r="G168" i="24"/>
  <c r="K167" i="24"/>
  <c r="G167" i="24"/>
  <c r="K166" i="24"/>
  <c r="G166" i="24"/>
  <c r="K165" i="24"/>
  <c r="G165" i="24"/>
  <c r="K164" i="24"/>
  <c r="G164" i="24"/>
  <c r="K163" i="24"/>
  <c r="G163" i="24"/>
  <c r="K162" i="24"/>
  <c r="G162" i="24"/>
  <c r="K161" i="24"/>
  <c r="G161" i="24"/>
  <c r="K160" i="24"/>
  <c r="G160" i="24"/>
  <c r="K159" i="24"/>
  <c r="G159" i="24"/>
  <c r="K158" i="24"/>
  <c r="G158" i="24"/>
  <c r="K157" i="24"/>
  <c r="G157" i="24"/>
  <c r="K156" i="24"/>
  <c r="G156" i="24"/>
  <c r="K155" i="24"/>
  <c r="G155" i="24"/>
  <c r="K154" i="24"/>
  <c r="G154" i="24"/>
  <c r="K153" i="24"/>
  <c r="G153" i="24"/>
  <c r="K152" i="24"/>
  <c r="G152" i="24"/>
  <c r="K151" i="24"/>
  <c r="G151" i="24"/>
  <c r="K150" i="24"/>
  <c r="G150" i="24"/>
  <c r="K149" i="24"/>
  <c r="G149" i="24"/>
  <c r="K148" i="24"/>
  <c r="G148" i="24"/>
  <c r="K147" i="24"/>
  <c r="G147" i="24"/>
  <c r="K146" i="24"/>
  <c r="G146" i="24"/>
  <c r="K145" i="24"/>
  <c r="K144" i="24"/>
  <c r="G144" i="24"/>
  <c r="K143" i="24"/>
  <c r="G143" i="24"/>
  <c r="K142" i="24"/>
  <c r="G142" i="24"/>
  <c r="K141" i="24"/>
  <c r="G141" i="24"/>
  <c r="K140" i="24"/>
  <c r="G140" i="24"/>
  <c r="K139" i="24"/>
  <c r="G139" i="24"/>
  <c r="K138" i="24"/>
  <c r="G138" i="24"/>
  <c r="K137" i="24"/>
  <c r="G137" i="24"/>
  <c r="K136" i="24"/>
  <c r="G136" i="24"/>
  <c r="K135" i="24"/>
  <c r="G135" i="24"/>
  <c r="K134" i="24"/>
  <c r="G134" i="24"/>
  <c r="K133" i="24"/>
  <c r="G133" i="24"/>
  <c r="K132" i="24"/>
  <c r="G132" i="24"/>
  <c r="K131" i="24"/>
  <c r="G131" i="24"/>
  <c r="K130" i="24"/>
  <c r="G130" i="24"/>
  <c r="K129" i="24"/>
  <c r="G129" i="24"/>
  <c r="K128" i="24"/>
  <c r="G128" i="24"/>
  <c r="K127" i="24"/>
  <c r="G127" i="24"/>
  <c r="K126" i="24"/>
  <c r="G126" i="24"/>
  <c r="K125" i="24"/>
  <c r="G125" i="24"/>
  <c r="K124" i="24"/>
  <c r="G124" i="24"/>
  <c r="K123" i="24"/>
  <c r="G123" i="24"/>
  <c r="K122" i="24"/>
  <c r="G122" i="24"/>
  <c r="K121" i="24"/>
  <c r="G121" i="24"/>
  <c r="K120" i="24"/>
  <c r="G120" i="24"/>
  <c r="K119" i="24"/>
  <c r="G119" i="24"/>
  <c r="K118" i="24"/>
  <c r="G118" i="24"/>
  <c r="K117" i="24"/>
  <c r="G117" i="24"/>
  <c r="K116" i="24"/>
  <c r="G116" i="24"/>
  <c r="K115" i="24"/>
  <c r="G115" i="24"/>
  <c r="K114" i="24"/>
  <c r="G114" i="24"/>
  <c r="K113" i="24"/>
  <c r="G113" i="24"/>
  <c r="K112" i="24"/>
  <c r="G112" i="24"/>
  <c r="K111" i="24"/>
  <c r="G111" i="24"/>
  <c r="K110" i="24"/>
  <c r="G110" i="24"/>
  <c r="K109" i="24"/>
  <c r="G109" i="24"/>
  <c r="K108" i="24"/>
  <c r="G108" i="24"/>
  <c r="K107" i="24"/>
  <c r="G107" i="24"/>
  <c r="K106" i="24"/>
  <c r="G106" i="24"/>
  <c r="K105" i="24"/>
  <c r="G105" i="24"/>
  <c r="K104" i="24"/>
  <c r="G104" i="24"/>
  <c r="K103" i="24"/>
  <c r="G103" i="24"/>
  <c r="K102" i="24"/>
  <c r="G102" i="24"/>
  <c r="K101" i="24"/>
  <c r="G101" i="24"/>
  <c r="K100" i="24"/>
  <c r="G100" i="24"/>
  <c r="K99" i="24"/>
  <c r="G99" i="24"/>
  <c r="K98" i="24"/>
  <c r="G98" i="24"/>
  <c r="K97" i="24"/>
  <c r="G97" i="24"/>
  <c r="K96" i="24"/>
  <c r="K95" i="24"/>
  <c r="G95" i="24"/>
  <c r="K94" i="24"/>
  <c r="G94" i="24"/>
  <c r="K93" i="24"/>
  <c r="G93" i="24"/>
  <c r="K92" i="24"/>
  <c r="G92" i="24"/>
  <c r="K91" i="24"/>
  <c r="G91" i="24"/>
  <c r="K90" i="24"/>
  <c r="G90" i="24"/>
  <c r="K89" i="24"/>
  <c r="G89" i="24"/>
  <c r="K88" i="24"/>
  <c r="G88" i="24"/>
  <c r="K87" i="24"/>
  <c r="G87" i="24"/>
  <c r="K86" i="24"/>
  <c r="G86" i="24"/>
  <c r="K85" i="24"/>
  <c r="G85" i="24"/>
  <c r="K84" i="24"/>
  <c r="G84" i="24"/>
  <c r="K83" i="24"/>
  <c r="G83" i="24"/>
  <c r="K82" i="24"/>
  <c r="G82" i="24"/>
  <c r="K81" i="24"/>
  <c r="G81" i="24"/>
  <c r="K80" i="24"/>
  <c r="G80" i="24"/>
  <c r="K79" i="24"/>
  <c r="G79" i="24"/>
  <c r="K78" i="24"/>
  <c r="G78" i="24"/>
  <c r="K77" i="24"/>
  <c r="G77" i="24"/>
  <c r="K76" i="24"/>
  <c r="G76" i="24"/>
  <c r="K75" i="24"/>
  <c r="G75" i="24"/>
  <c r="K74" i="24"/>
  <c r="G74" i="24"/>
  <c r="K73" i="24"/>
  <c r="G73" i="24"/>
  <c r="K72" i="24"/>
  <c r="G72" i="24"/>
  <c r="K71" i="24"/>
  <c r="G71" i="24"/>
  <c r="K70" i="24"/>
  <c r="G70" i="24"/>
  <c r="K69" i="24"/>
  <c r="G69" i="24"/>
  <c r="K68" i="24"/>
  <c r="G68" i="24"/>
  <c r="K67" i="24"/>
  <c r="G67" i="24"/>
  <c r="K66" i="24"/>
  <c r="G66" i="24"/>
  <c r="K65" i="24"/>
  <c r="G65" i="24"/>
  <c r="K64" i="24"/>
  <c r="G64" i="24"/>
  <c r="K63" i="24"/>
  <c r="G63" i="24"/>
  <c r="K62" i="24"/>
  <c r="G62" i="24"/>
  <c r="K61" i="24"/>
  <c r="G61" i="24"/>
  <c r="K60" i="24"/>
  <c r="G60" i="24"/>
  <c r="K59" i="24"/>
  <c r="G59" i="24"/>
  <c r="K58" i="24"/>
  <c r="G58" i="24"/>
  <c r="K57" i="24"/>
  <c r="G57" i="24"/>
  <c r="K56" i="24"/>
  <c r="G56" i="24"/>
  <c r="K55" i="24"/>
  <c r="G55" i="24"/>
  <c r="K54" i="24"/>
  <c r="G54" i="24"/>
  <c r="K53" i="24"/>
  <c r="G53" i="24"/>
  <c r="K52" i="24"/>
  <c r="G52" i="24"/>
  <c r="K51" i="24"/>
  <c r="G51" i="24"/>
  <c r="K50" i="24"/>
  <c r="G50" i="24"/>
  <c r="K49" i="24"/>
  <c r="G49" i="24"/>
  <c r="K48" i="24"/>
  <c r="G48" i="24"/>
  <c r="K47" i="24"/>
  <c r="G47" i="24"/>
  <c r="K46" i="24"/>
  <c r="G46" i="24"/>
  <c r="K45" i="24"/>
  <c r="G45" i="24"/>
  <c r="K44" i="24"/>
  <c r="G44" i="24"/>
  <c r="K43" i="24"/>
  <c r="G43" i="24"/>
  <c r="K42" i="24"/>
  <c r="G42" i="24"/>
  <c r="K41" i="24"/>
  <c r="K40" i="24"/>
  <c r="G40" i="24"/>
  <c r="K39" i="24"/>
  <c r="G39" i="24"/>
  <c r="K38" i="24"/>
  <c r="G38" i="24"/>
  <c r="K37" i="24"/>
  <c r="G37" i="24"/>
  <c r="K36" i="24"/>
  <c r="G36" i="24"/>
  <c r="K35" i="24"/>
  <c r="G35" i="24"/>
  <c r="K34" i="24"/>
  <c r="G34" i="24"/>
  <c r="K33" i="24"/>
  <c r="G33" i="24"/>
  <c r="K32" i="24"/>
  <c r="G32" i="24"/>
  <c r="K31" i="24"/>
  <c r="G31" i="24"/>
  <c r="K30" i="24"/>
  <c r="G30" i="24"/>
  <c r="K29" i="24"/>
  <c r="G29" i="24"/>
  <c r="K28" i="24"/>
  <c r="G28" i="24"/>
  <c r="K27" i="24"/>
  <c r="G27" i="24"/>
  <c r="K26" i="24"/>
  <c r="G26" i="24"/>
  <c r="K25" i="24"/>
  <c r="G25" i="24"/>
  <c r="K24" i="24"/>
  <c r="G24" i="24"/>
  <c r="K23" i="24"/>
  <c r="G23" i="24"/>
  <c r="K22" i="24"/>
  <c r="G22" i="24"/>
  <c r="K21" i="24"/>
  <c r="G21" i="24"/>
  <c r="K20" i="24"/>
  <c r="K19" i="24"/>
  <c r="G19" i="24"/>
  <c r="K18" i="24"/>
  <c r="G18" i="24"/>
  <c r="K17" i="24"/>
  <c r="G17" i="24"/>
  <c r="K16" i="24"/>
  <c r="G16" i="24"/>
  <c r="K15" i="24"/>
  <c r="G15" i="24"/>
  <c r="K14" i="24"/>
  <c r="G14" i="24"/>
  <c r="K13" i="24"/>
  <c r="G13" i="24"/>
  <c r="K12" i="24"/>
  <c r="G12" i="24"/>
  <c r="K11" i="24"/>
  <c r="G11" i="24"/>
  <c r="K10" i="24"/>
  <c r="G10" i="24"/>
  <c r="K9" i="24"/>
  <c r="G9" i="24"/>
  <c r="K8" i="24"/>
  <c r="G8" i="24"/>
  <c r="K7" i="24"/>
  <c r="G7" i="24"/>
  <c r="K6" i="24"/>
  <c r="G6" i="24"/>
  <c r="K5" i="24"/>
  <c r="G5" i="24"/>
  <c r="K4" i="24"/>
  <c r="G4" i="24"/>
  <c r="K3" i="24"/>
  <c r="B2" i="27" l="1"/>
  <c r="B34" i="27" s="1"/>
  <c r="B3" i="27"/>
  <c r="B4" i="27"/>
  <c r="B5" i="27"/>
  <c r="B8" i="27" s="1"/>
  <c r="B21" i="27" s="1"/>
  <c r="B2" i="28"/>
  <c r="B34" i="28" s="1"/>
  <c r="B3" i="28"/>
  <c r="B4" i="28"/>
  <c r="B5" i="28"/>
  <c r="B9" i="28" s="1"/>
  <c r="B22" i="28" s="1"/>
  <c r="B6" i="28"/>
  <c r="B2" i="38"/>
  <c r="B34" i="38" s="1"/>
  <c r="B24" i="31"/>
  <c r="B3" i="35"/>
  <c r="B4" i="35"/>
  <c r="B10" i="35"/>
  <c r="B33" i="35" s="1"/>
  <c r="B10" i="36"/>
  <c r="B33" i="36" s="1"/>
  <c r="B3" i="36"/>
  <c r="B35" i="36" s="1"/>
  <c r="B4" i="36"/>
  <c r="B35" i="32"/>
  <c r="B4" i="38"/>
  <c r="B25" i="31"/>
  <c r="B18" i="32"/>
  <c r="B34" i="31"/>
  <c r="B23" i="32"/>
  <c r="B35" i="28"/>
  <c r="B23" i="27"/>
  <c r="B24" i="32"/>
  <c r="B24" i="27"/>
  <c r="B25" i="32"/>
  <c r="B23" i="38"/>
  <c r="B25" i="27"/>
  <c r="B18" i="28"/>
  <c r="B23" i="28"/>
  <c r="B23" i="39"/>
  <c r="B23" i="34"/>
  <c r="B24" i="34"/>
  <c r="B25" i="34"/>
  <c r="B18" i="30"/>
  <c r="B23" i="35"/>
  <c r="B24" i="35"/>
  <c r="B18" i="26"/>
  <c r="B23" i="31"/>
  <c r="B26" i="28"/>
  <c r="B35" i="31"/>
  <c r="B26" i="32"/>
  <c r="B27" i="31"/>
  <c r="B33" i="32"/>
  <c r="B27" i="39"/>
  <c r="B27" i="30"/>
  <c r="B27" i="38"/>
  <c r="B27" i="29"/>
  <c r="B27" i="37"/>
  <c r="B27" i="28"/>
  <c r="B27" i="27"/>
  <c r="B27" i="26"/>
  <c r="B27" i="34"/>
  <c r="B27" i="33"/>
  <c r="B6" i="26"/>
  <c r="B2" i="26"/>
  <c r="B4" i="26"/>
  <c r="B6" i="25"/>
  <c r="B6" i="34"/>
  <c r="B6" i="35"/>
  <c r="B9" i="27"/>
  <c r="B22" i="27" s="1"/>
  <c r="B5" i="25"/>
  <c r="B10" i="25"/>
  <c r="B2" i="25"/>
  <c r="B3" i="25"/>
  <c r="B9" i="34"/>
  <c r="B22" i="34" s="1"/>
  <c r="B7" i="31"/>
  <c r="B20" i="31" s="1"/>
  <c r="B9" i="31"/>
  <c r="B22" i="31" s="1"/>
  <c r="B7" i="28"/>
  <c r="B20" i="28" s="1"/>
  <c r="B8" i="28"/>
  <c r="B21" i="28" s="1"/>
  <c r="B8" i="26"/>
  <c r="B21" i="26" s="1"/>
  <c r="B9" i="26"/>
  <c r="B22" i="26" s="1"/>
  <c r="B9" i="38"/>
  <c r="B22" i="38" s="1"/>
  <c r="B8" i="38"/>
  <c r="B21" i="38" s="1"/>
  <c r="B7" i="38"/>
  <c r="B20" i="38" s="1"/>
  <c r="B9" i="32"/>
  <c r="B22" i="32" s="1"/>
  <c r="B2" i="37"/>
  <c r="B3" i="37"/>
  <c r="B5" i="37"/>
  <c r="B18" i="37" s="1"/>
  <c r="B2" i="30"/>
  <c r="B3" i="30"/>
  <c r="B8" i="31"/>
  <c r="B21" i="31" s="1"/>
  <c r="B2" i="33"/>
  <c r="B26" i="33" s="1"/>
  <c r="B7" i="34"/>
  <c r="B20" i="34" s="1"/>
  <c r="B6" i="37"/>
  <c r="B4" i="30"/>
  <c r="B3" i="33"/>
  <c r="B35" i="33" s="1"/>
  <c r="B8" i="34"/>
  <c r="B21" i="34" s="1"/>
  <c r="B2" i="36"/>
  <c r="B5" i="33"/>
  <c r="B18" i="33" s="1"/>
  <c r="B6" i="30"/>
  <c r="B7" i="30"/>
  <c r="B20" i="30" s="1"/>
  <c r="B5" i="36"/>
  <c r="B18" i="36" s="1"/>
  <c r="B4" i="39"/>
  <c r="B24" i="39" s="1"/>
  <c r="B8" i="30"/>
  <c r="B21" i="30" s="1"/>
  <c r="B5" i="39"/>
  <c r="B18" i="39" s="1"/>
  <c r="B6" i="39"/>
  <c r="B5" i="35"/>
  <c r="B18" i="35" s="1"/>
  <c r="B7" i="32"/>
  <c r="B20" i="32" s="1"/>
  <c r="B6" i="27"/>
  <c r="B3" i="26"/>
  <c r="B2" i="29"/>
  <c r="B3" i="29"/>
  <c r="B4" i="29"/>
  <c r="B5" i="29"/>
  <c r="B18" i="29" s="1"/>
  <c r="B6" i="29"/>
  <c r="B4" i="23"/>
  <c r="B3" i="22"/>
  <c r="B163" i="23"/>
  <c r="B162" i="23"/>
  <c r="B161" i="23"/>
  <c r="B160" i="23"/>
  <c r="B159" i="23"/>
  <c r="B158" i="23"/>
  <c r="B157" i="23"/>
  <c r="B156" i="23"/>
  <c r="B155" i="23"/>
  <c r="B154" i="23"/>
  <c r="B153" i="23"/>
  <c r="B152" i="23"/>
  <c r="B151" i="23"/>
  <c r="B150" i="23"/>
  <c r="B149" i="23"/>
  <c r="B148" i="23"/>
  <c r="B147" i="23"/>
  <c r="B146" i="23"/>
  <c r="B145" i="23"/>
  <c r="B144" i="23"/>
  <c r="B143" i="23"/>
  <c r="B142" i="23"/>
  <c r="B141" i="23"/>
  <c r="B140" i="23"/>
  <c r="B139" i="23"/>
  <c r="B138" i="23"/>
  <c r="B137" i="23"/>
  <c r="B136" i="23"/>
  <c r="B135" i="23"/>
  <c r="B134" i="23"/>
  <c r="B133" i="23"/>
  <c r="B132" i="23"/>
  <c r="B131" i="23"/>
  <c r="B130" i="23"/>
  <c r="B129" i="23"/>
  <c r="B128" i="23"/>
  <c r="B127" i="23"/>
  <c r="B126" i="23"/>
  <c r="B125" i="23"/>
  <c r="B124" i="23"/>
  <c r="B123" i="23"/>
  <c r="B122" i="23"/>
  <c r="B121" i="23"/>
  <c r="B120" i="23"/>
  <c r="B119" i="23"/>
  <c r="B118" i="23"/>
  <c r="B117" i="23"/>
  <c r="B116" i="23"/>
  <c r="B115" i="23"/>
  <c r="B114" i="23"/>
  <c r="B113" i="23"/>
  <c r="B112" i="23"/>
  <c r="B111" i="23"/>
  <c r="B110" i="23"/>
  <c r="B109" i="23"/>
  <c r="B108" i="23"/>
  <c r="B107" i="23"/>
  <c r="B106" i="23"/>
  <c r="B105" i="23"/>
  <c r="B104" i="23"/>
  <c r="B103" i="23"/>
  <c r="B102" i="23"/>
  <c r="B101" i="23"/>
  <c r="B100" i="23"/>
  <c r="B99" i="23"/>
  <c r="B98" i="23"/>
  <c r="B97" i="23"/>
  <c r="B96" i="23"/>
  <c r="B95" i="23"/>
  <c r="B94" i="23"/>
  <c r="B93" i="23"/>
  <c r="B92" i="23"/>
  <c r="B91" i="23"/>
  <c r="B90" i="23"/>
  <c r="B89" i="23"/>
  <c r="B88" i="23"/>
  <c r="B87" i="23"/>
  <c r="B86" i="23"/>
  <c r="B85" i="23"/>
  <c r="B84" i="23"/>
  <c r="B83" i="23"/>
  <c r="B82" i="23"/>
  <c r="B81" i="23"/>
  <c r="B80" i="23"/>
  <c r="B67" i="23"/>
  <c r="B66" i="23"/>
  <c r="B65" i="23"/>
  <c r="B64" i="23"/>
  <c r="B63" i="23"/>
  <c r="B62" i="23"/>
  <c r="B61" i="23"/>
  <c r="B60" i="23"/>
  <c r="B59" i="23"/>
  <c r="B49" i="23"/>
  <c r="B48" i="23"/>
  <c r="B47" i="23"/>
  <c r="B46" i="23"/>
  <c r="B45" i="23"/>
  <c r="B44" i="23"/>
  <c r="B43" i="23"/>
  <c r="B42" i="23"/>
  <c r="B41" i="23"/>
  <c r="B40" i="23"/>
  <c r="B38" i="23"/>
  <c r="B37" i="23"/>
  <c r="B32" i="23"/>
  <c r="B31" i="23"/>
  <c r="B30" i="23"/>
  <c r="B13" i="23"/>
  <c r="B12" i="23"/>
  <c r="B11" i="23"/>
  <c r="B163" i="22"/>
  <c r="B162" i="22"/>
  <c r="B161" i="22"/>
  <c r="B160" i="22"/>
  <c r="B159" i="22"/>
  <c r="B158" i="22"/>
  <c r="B157" i="22"/>
  <c r="B156" i="22"/>
  <c r="B155" i="22"/>
  <c r="B154" i="22"/>
  <c r="B153" i="22"/>
  <c r="B152" i="22"/>
  <c r="B151" i="22"/>
  <c r="B150" i="22"/>
  <c r="B149" i="22"/>
  <c r="B148" i="22"/>
  <c r="B147" i="22"/>
  <c r="B146" i="22"/>
  <c r="B145" i="22"/>
  <c r="B144" i="22"/>
  <c r="B143" i="22"/>
  <c r="B142" i="22"/>
  <c r="B141" i="22"/>
  <c r="B140" i="22"/>
  <c r="B139" i="22"/>
  <c r="B138" i="22"/>
  <c r="B137" i="22"/>
  <c r="B136" i="22"/>
  <c r="B135" i="22"/>
  <c r="B134" i="22"/>
  <c r="B133" i="22"/>
  <c r="B132" i="22"/>
  <c r="B131" i="22"/>
  <c r="B130" i="22"/>
  <c r="B129" i="22"/>
  <c r="B128" i="22"/>
  <c r="B127" i="22"/>
  <c r="B126" i="22"/>
  <c r="B125" i="22"/>
  <c r="B124" i="22"/>
  <c r="B123" i="22"/>
  <c r="B122" i="22"/>
  <c r="B121" i="22"/>
  <c r="B120" i="22"/>
  <c r="B119" i="22"/>
  <c r="B118" i="22"/>
  <c r="B117" i="22"/>
  <c r="B116" i="22"/>
  <c r="B115" i="22"/>
  <c r="B114" i="22"/>
  <c r="B113" i="22"/>
  <c r="B112" i="22"/>
  <c r="B111" i="22"/>
  <c r="B110" i="22"/>
  <c r="B109" i="22"/>
  <c r="B108" i="22"/>
  <c r="B107" i="22"/>
  <c r="B106" i="22"/>
  <c r="B105" i="22"/>
  <c r="B104" i="22"/>
  <c r="B103" i="22"/>
  <c r="B102" i="22"/>
  <c r="B101" i="22"/>
  <c r="B100" i="22"/>
  <c r="B99" i="22"/>
  <c r="B98" i="22"/>
  <c r="B97" i="22"/>
  <c r="B96" i="22"/>
  <c r="B95" i="22"/>
  <c r="B94" i="22"/>
  <c r="B93" i="22"/>
  <c r="B92" i="22"/>
  <c r="B91" i="22"/>
  <c r="B90" i="22"/>
  <c r="B89" i="22"/>
  <c r="B88" i="22"/>
  <c r="B87" i="22"/>
  <c r="B86" i="22"/>
  <c r="B85" i="22"/>
  <c r="B84" i="22"/>
  <c r="B83" i="22"/>
  <c r="B82" i="22"/>
  <c r="B81" i="22"/>
  <c r="B80" i="22"/>
  <c r="B67" i="22"/>
  <c r="B66" i="22"/>
  <c r="B65" i="22"/>
  <c r="B64" i="22"/>
  <c r="B63" i="22"/>
  <c r="B62" i="22"/>
  <c r="B61" i="22"/>
  <c r="B60" i="22"/>
  <c r="B59" i="22"/>
  <c r="B49" i="22"/>
  <c r="B48" i="22"/>
  <c r="B47" i="22"/>
  <c r="B46" i="22"/>
  <c r="B45" i="22"/>
  <c r="B44" i="22"/>
  <c r="B43" i="22"/>
  <c r="B42" i="22"/>
  <c r="B41" i="22"/>
  <c r="B40" i="22"/>
  <c r="B38" i="22"/>
  <c r="B37" i="22"/>
  <c r="B32" i="22"/>
  <c r="B31" i="22"/>
  <c r="B30" i="22"/>
  <c r="B13" i="22"/>
  <c r="B12" i="22"/>
  <c r="B11" i="22"/>
  <c r="B5" i="22"/>
  <c r="B163" i="21"/>
  <c r="B162" i="21"/>
  <c r="B161" i="21"/>
  <c r="B160" i="21"/>
  <c r="B159" i="21"/>
  <c r="B158" i="21"/>
  <c r="B157" i="21"/>
  <c r="B156" i="21"/>
  <c r="B155" i="21"/>
  <c r="B154" i="21"/>
  <c r="B153" i="21"/>
  <c r="B152" i="21"/>
  <c r="B151" i="21"/>
  <c r="B150" i="21"/>
  <c r="B149" i="21"/>
  <c r="B148" i="21"/>
  <c r="B147" i="21"/>
  <c r="B146" i="21"/>
  <c r="B145" i="21"/>
  <c r="B144" i="21"/>
  <c r="B143" i="21"/>
  <c r="B142" i="21"/>
  <c r="B141" i="21"/>
  <c r="B140" i="21"/>
  <c r="B139" i="21"/>
  <c r="B138" i="21"/>
  <c r="B137" i="21"/>
  <c r="B136" i="21"/>
  <c r="B135" i="21"/>
  <c r="B134" i="21"/>
  <c r="B133" i="21"/>
  <c r="B132" i="21"/>
  <c r="B131" i="21"/>
  <c r="B130" i="21"/>
  <c r="B129" i="21"/>
  <c r="B128" i="21"/>
  <c r="B127" i="21"/>
  <c r="B126" i="21"/>
  <c r="B125" i="21"/>
  <c r="B124" i="21"/>
  <c r="B123" i="21"/>
  <c r="B122" i="21"/>
  <c r="B121" i="21"/>
  <c r="B120" i="21"/>
  <c r="B119" i="21"/>
  <c r="B118" i="21"/>
  <c r="B117" i="21"/>
  <c r="B116" i="21"/>
  <c r="B115" i="21"/>
  <c r="B114" i="21"/>
  <c r="B113" i="21"/>
  <c r="B112" i="21"/>
  <c r="B111" i="21"/>
  <c r="B110" i="21"/>
  <c r="B109" i="21"/>
  <c r="B108" i="21"/>
  <c r="B107" i="21"/>
  <c r="B106" i="21"/>
  <c r="B105" i="21"/>
  <c r="B104" i="21"/>
  <c r="B103" i="21"/>
  <c r="B102" i="21"/>
  <c r="B101" i="21"/>
  <c r="B100" i="21"/>
  <c r="B99" i="21"/>
  <c r="B98" i="21"/>
  <c r="B97" i="21"/>
  <c r="B96" i="21"/>
  <c r="B95" i="21"/>
  <c r="B94" i="21"/>
  <c r="B93" i="21"/>
  <c r="B92" i="21"/>
  <c r="B91" i="21"/>
  <c r="B90" i="21"/>
  <c r="B89" i="21"/>
  <c r="B88" i="21"/>
  <c r="B87" i="21"/>
  <c r="B86" i="21"/>
  <c r="B85" i="21"/>
  <c r="B84" i="21"/>
  <c r="B83" i="21"/>
  <c r="B82" i="21"/>
  <c r="B81" i="21"/>
  <c r="B80" i="21"/>
  <c r="B67" i="21"/>
  <c r="B66" i="21"/>
  <c r="B65" i="21"/>
  <c r="B64" i="21"/>
  <c r="B63" i="21"/>
  <c r="B62" i="21"/>
  <c r="B61" i="21"/>
  <c r="B60" i="21"/>
  <c r="B59" i="21"/>
  <c r="B49" i="21"/>
  <c r="B48" i="21"/>
  <c r="B47" i="21"/>
  <c r="B46" i="21"/>
  <c r="B45" i="21"/>
  <c r="B44" i="21"/>
  <c r="B43" i="21"/>
  <c r="B42" i="21"/>
  <c r="B41" i="21"/>
  <c r="B40" i="21"/>
  <c r="B38" i="21"/>
  <c r="B37" i="21"/>
  <c r="B32" i="21"/>
  <c r="B31" i="21"/>
  <c r="B30" i="21"/>
  <c r="B13" i="21"/>
  <c r="B12" i="21"/>
  <c r="B11" i="21"/>
  <c r="B10" i="21"/>
  <c r="B163" i="20"/>
  <c r="B162" i="20"/>
  <c r="B161" i="20"/>
  <c r="B160" i="20"/>
  <c r="B159" i="20"/>
  <c r="B158" i="20"/>
  <c r="B157" i="20"/>
  <c r="B156" i="20"/>
  <c r="B155" i="20"/>
  <c r="B154" i="20"/>
  <c r="B153" i="20"/>
  <c r="B152" i="20"/>
  <c r="B151" i="20"/>
  <c r="B150" i="20"/>
  <c r="B149" i="20"/>
  <c r="B148" i="20"/>
  <c r="B147" i="20"/>
  <c r="B146" i="20"/>
  <c r="B145" i="20"/>
  <c r="B144" i="20"/>
  <c r="B143" i="20"/>
  <c r="B142" i="20"/>
  <c r="B141" i="20"/>
  <c r="B140" i="20"/>
  <c r="B139" i="20"/>
  <c r="B138" i="20"/>
  <c r="B137" i="20"/>
  <c r="B136" i="20"/>
  <c r="B135" i="20"/>
  <c r="B134" i="20"/>
  <c r="B133" i="20"/>
  <c r="B132" i="20"/>
  <c r="B131" i="20"/>
  <c r="B130" i="20"/>
  <c r="B129" i="20"/>
  <c r="B128" i="20"/>
  <c r="B127" i="20"/>
  <c r="B126" i="20"/>
  <c r="B125" i="20"/>
  <c r="B124" i="20"/>
  <c r="B123" i="20"/>
  <c r="B122" i="20"/>
  <c r="B121" i="20"/>
  <c r="B120" i="20"/>
  <c r="B119" i="20"/>
  <c r="B118" i="20"/>
  <c r="B117" i="20"/>
  <c r="B116" i="20"/>
  <c r="B115" i="20"/>
  <c r="B114" i="20"/>
  <c r="B113" i="20"/>
  <c r="B112" i="20"/>
  <c r="B111" i="20"/>
  <c r="B110" i="20"/>
  <c r="B109" i="20"/>
  <c r="B108" i="20"/>
  <c r="B107" i="20"/>
  <c r="B106" i="20"/>
  <c r="B105" i="20"/>
  <c r="B104" i="20"/>
  <c r="B103" i="20"/>
  <c r="B102" i="20"/>
  <c r="B101" i="20"/>
  <c r="B100" i="20"/>
  <c r="B99" i="20"/>
  <c r="B98" i="20"/>
  <c r="B97" i="20"/>
  <c r="B96" i="20"/>
  <c r="B95" i="20"/>
  <c r="B94" i="20"/>
  <c r="B93" i="20"/>
  <c r="B92" i="20"/>
  <c r="B91" i="20"/>
  <c r="B90" i="20"/>
  <c r="B89" i="20"/>
  <c r="B88" i="20"/>
  <c r="B87" i="20"/>
  <c r="B86" i="20"/>
  <c r="B85" i="20"/>
  <c r="B84" i="20"/>
  <c r="B83" i="20"/>
  <c r="B82" i="20"/>
  <c r="B81" i="20"/>
  <c r="B80" i="20"/>
  <c r="B67" i="20"/>
  <c r="B66" i="20"/>
  <c r="B65" i="20"/>
  <c r="B64" i="20"/>
  <c r="B63" i="20"/>
  <c r="B62" i="20"/>
  <c r="B61" i="20"/>
  <c r="B60" i="20"/>
  <c r="B59" i="20"/>
  <c r="B49" i="20"/>
  <c r="B48" i="20"/>
  <c r="B47" i="20"/>
  <c r="B46" i="20"/>
  <c r="B45" i="20"/>
  <c r="B44" i="20"/>
  <c r="B43" i="20"/>
  <c r="B42" i="20"/>
  <c r="B41" i="20"/>
  <c r="B40" i="20"/>
  <c r="B38" i="20"/>
  <c r="B37" i="20"/>
  <c r="B32" i="20"/>
  <c r="B31" i="20"/>
  <c r="B30" i="20"/>
  <c r="B13" i="20"/>
  <c r="B12" i="20"/>
  <c r="B11" i="20"/>
  <c r="B10" i="20"/>
  <c r="B5" i="20"/>
  <c r="B3" i="20"/>
  <c r="B6" i="20"/>
  <c r="B37" i="5"/>
  <c r="B11" i="5"/>
  <c r="B12" i="5"/>
  <c r="B13" i="5"/>
  <c r="B140" i="5"/>
  <c r="G8" i="1"/>
  <c r="G4" i="1"/>
  <c r="G5" i="1"/>
  <c r="J12" i="2"/>
  <c r="B2" i="3"/>
  <c r="B3" i="3"/>
  <c r="B4" i="3"/>
  <c r="B5" i="3"/>
  <c r="B1" i="3"/>
  <c r="B40" i="5"/>
  <c r="B41" i="5"/>
  <c r="B49" i="5"/>
  <c r="B67" i="5"/>
  <c r="B66" i="5"/>
  <c r="B65" i="5"/>
  <c r="B64" i="5"/>
  <c r="B63" i="5"/>
  <c r="B62" i="5"/>
  <c r="B61" i="5"/>
  <c r="B60" i="5"/>
  <c r="B59" i="5"/>
  <c r="B117" i="5"/>
  <c r="B118" i="5"/>
  <c r="B119" i="5"/>
  <c r="B120" i="5"/>
  <c r="B121" i="5"/>
  <c r="B122" i="5"/>
  <c r="B123" i="5"/>
  <c r="B124" i="5"/>
  <c r="B125" i="5"/>
  <c r="B126" i="5"/>
  <c r="B127" i="5"/>
  <c r="B116" i="5"/>
  <c r="B141" i="5"/>
  <c r="B142" i="5"/>
  <c r="B143" i="5"/>
  <c r="B144" i="5"/>
  <c r="B145" i="5"/>
  <c r="B146" i="5"/>
  <c r="B147" i="5"/>
  <c r="B148" i="5"/>
  <c r="B149" i="5"/>
  <c r="B150" i="5"/>
  <c r="B151" i="5"/>
  <c r="B129" i="5"/>
  <c r="B130" i="5"/>
  <c r="B131" i="5"/>
  <c r="B132" i="5"/>
  <c r="B133" i="5"/>
  <c r="B134" i="5"/>
  <c r="B135" i="5"/>
  <c r="B136" i="5"/>
  <c r="B137" i="5"/>
  <c r="B138" i="5"/>
  <c r="B139" i="5"/>
  <c r="B128" i="5"/>
  <c r="B153" i="5"/>
  <c r="B154" i="5"/>
  <c r="B155" i="5"/>
  <c r="B156" i="5"/>
  <c r="B157" i="5"/>
  <c r="B158" i="5"/>
  <c r="B159" i="5"/>
  <c r="B160" i="5"/>
  <c r="B161" i="5"/>
  <c r="B162" i="5"/>
  <c r="B163" i="5"/>
  <c r="B152" i="5"/>
  <c r="B115" i="5"/>
  <c r="B114" i="5"/>
  <c r="B113" i="5"/>
  <c r="B112" i="5"/>
  <c r="B111" i="5"/>
  <c r="B110" i="5"/>
  <c r="B109" i="5"/>
  <c r="B108" i="5"/>
  <c r="B107" i="5"/>
  <c r="B106" i="5"/>
  <c r="B105" i="5"/>
  <c r="B104" i="5"/>
  <c r="B103" i="5"/>
  <c r="B102" i="5"/>
  <c r="B101" i="5"/>
  <c r="B100" i="5"/>
  <c r="B99" i="5"/>
  <c r="B98" i="5"/>
  <c r="B97" i="5"/>
  <c r="B96" i="5"/>
  <c r="B95" i="5"/>
  <c r="B94" i="5"/>
  <c r="B81" i="5"/>
  <c r="B82" i="5"/>
  <c r="B83" i="5"/>
  <c r="B84" i="5"/>
  <c r="B85" i="5"/>
  <c r="B86" i="5"/>
  <c r="B87" i="5"/>
  <c r="B88" i="5"/>
  <c r="B89" i="5"/>
  <c r="B90" i="5"/>
  <c r="B91" i="5"/>
  <c r="B80" i="5"/>
  <c r="B48" i="5"/>
  <c r="B47" i="5"/>
  <c r="B44" i="5"/>
  <c r="B45" i="5"/>
  <c r="B46" i="5"/>
  <c r="B43" i="5"/>
  <c r="B42" i="5"/>
  <c r="B38" i="5"/>
  <c r="G10" i="1"/>
  <c r="B32" i="5"/>
  <c r="B31" i="5"/>
  <c r="D1" i="3"/>
  <c r="B30" i="5"/>
  <c r="G6" i="1"/>
  <c r="G7" i="1"/>
  <c r="G9" i="1"/>
  <c r="G11" i="1"/>
  <c r="G12" i="1"/>
  <c r="G13" i="1"/>
  <c r="G14" i="1"/>
  <c r="G15" i="1"/>
  <c r="G16" i="1"/>
  <c r="G17" i="1"/>
  <c r="G18" i="1"/>
  <c r="G19" i="1"/>
  <c r="G21" i="1"/>
  <c r="G22" i="1"/>
  <c r="G23" i="1"/>
  <c r="G24" i="1"/>
  <c r="G25" i="1"/>
  <c r="G26" i="1"/>
  <c r="G27" i="1"/>
  <c r="G28" i="1"/>
  <c r="G29" i="1"/>
  <c r="G30" i="1"/>
  <c r="G31" i="1"/>
  <c r="G32" i="1"/>
  <c r="G33" i="1"/>
  <c r="G34" i="1"/>
  <c r="G35" i="1"/>
  <c r="G36" i="1"/>
  <c r="G37" i="1"/>
  <c r="G38" i="1"/>
  <c r="G39" i="1"/>
  <c r="G40"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6" i="1"/>
  <c r="G147" i="1"/>
  <c r="G148" i="1"/>
  <c r="G149" i="1"/>
  <c r="G150" i="1"/>
  <c r="G151" i="1"/>
  <c r="G152" i="1"/>
  <c r="G153" i="1"/>
  <c r="G154" i="1"/>
  <c r="G155" i="1"/>
  <c r="G156" i="1"/>
  <c r="G157" i="1"/>
  <c r="G158" i="1"/>
  <c r="G159" i="1"/>
  <c r="G160" i="1"/>
  <c r="G161" i="1"/>
  <c r="G162" i="1"/>
  <c r="G163" i="1"/>
  <c r="G164" i="1"/>
  <c r="G165" i="1"/>
  <c r="G166" i="1"/>
  <c r="G167" i="1"/>
  <c r="G168" i="1"/>
  <c r="G170" i="1"/>
  <c r="G171" i="1"/>
  <c r="G172" i="1"/>
  <c r="G173" i="1"/>
  <c r="G174" i="1"/>
  <c r="G175" i="1"/>
  <c r="G176" i="1"/>
  <c r="G177" i="1"/>
  <c r="G178" i="1"/>
  <c r="G179" i="1"/>
  <c r="G180" i="1"/>
  <c r="G181"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5" i="1"/>
  <c r="G296" i="1"/>
  <c r="G297" i="1"/>
  <c r="G298" i="1"/>
  <c r="G299" i="1"/>
  <c r="G300" i="1"/>
  <c r="G301" i="1"/>
  <c r="G302" i="1"/>
  <c r="G303" i="1"/>
  <c r="G304" i="1"/>
  <c r="G305" i="1"/>
  <c r="G306" i="1"/>
  <c r="G307" i="1"/>
  <c r="G308" i="1"/>
  <c r="G309" i="1"/>
  <c r="G310" i="1"/>
  <c r="G311" i="1"/>
  <c r="G312" i="1"/>
  <c r="G313" i="1"/>
  <c r="G314" i="1"/>
  <c r="G315" i="1"/>
  <c r="B93" i="5"/>
  <c r="B7" i="27" l="1"/>
  <c r="B20" i="27" s="1"/>
  <c r="B18" i="27"/>
  <c r="B25" i="28"/>
  <c r="B27" i="35"/>
  <c r="B24" i="38"/>
  <c r="B24" i="28"/>
  <c r="B25" i="38"/>
  <c r="B35" i="38"/>
  <c r="B26" i="38"/>
  <c r="B27" i="36"/>
  <c r="B34" i="25"/>
  <c r="B25" i="25"/>
  <c r="B24" i="25"/>
  <c r="B23" i="25"/>
  <c r="B25" i="35"/>
  <c r="B34" i="37"/>
  <c r="B25" i="37"/>
  <c r="B24" i="37"/>
  <c r="B23" i="37"/>
  <c r="B7" i="25"/>
  <c r="B20" i="25" s="1"/>
  <c r="B18" i="25"/>
  <c r="B9" i="20"/>
  <c r="B22" i="20" s="1"/>
  <c r="B18" i="20"/>
  <c r="B34" i="30"/>
  <c r="B25" i="30"/>
  <c r="B24" i="30"/>
  <c r="B23" i="30"/>
  <c r="B9" i="22"/>
  <c r="B22" i="22" s="1"/>
  <c r="B18" i="22"/>
  <c r="B25" i="39"/>
  <c r="B25" i="36"/>
  <c r="B24" i="36"/>
  <c r="B23" i="36"/>
  <c r="B34" i="36"/>
  <c r="B23" i="26"/>
  <c r="B34" i="26"/>
  <c r="B25" i="26"/>
  <c r="B24" i="26"/>
  <c r="B34" i="29"/>
  <c r="B25" i="29"/>
  <c r="B24" i="29"/>
  <c r="B23" i="29"/>
  <c r="B34" i="33"/>
  <c r="B25" i="33"/>
  <c r="B24" i="33"/>
  <c r="B23" i="33"/>
  <c r="B26" i="36"/>
  <c r="B26" i="39"/>
  <c r="B35" i="39"/>
  <c r="B35" i="25"/>
  <c r="B26" i="25"/>
  <c r="B26" i="26"/>
  <c r="B35" i="26"/>
  <c r="B35" i="37"/>
  <c r="B26" i="37"/>
  <c r="B35" i="27"/>
  <c r="B26" i="27"/>
  <c r="B35" i="30"/>
  <c r="B26" i="30"/>
  <c r="B35" i="35"/>
  <c r="B26" i="35"/>
  <c r="B35" i="29"/>
  <c r="B26" i="29"/>
  <c r="B26" i="34"/>
  <c r="B35" i="34"/>
  <c r="B33" i="25"/>
  <c r="B27" i="25"/>
  <c r="B33" i="20"/>
  <c r="B27" i="20"/>
  <c r="B33" i="21"/>
  <c r="B27" i="21"/>
  <c r="B9" i="25"/>
  <c r="B22" i="25" s="1"/>
  <c r="B8" i="25"/>
  <c r="B21" i="25" s="1"/>
  <c r="B9" i="37"/>
  <c r="B22" i="37" s="1"/>
  <c r="B8" i="37"/>
  <c r="B21" i="37" s="1"/>
  <c r="B7" i="37"/>
  <c r="B20" i="37" s="1"/>
  <c r="B9" i="33"/>
  <c r="B22" i="33" s="1"/>
  <c r="B8" i="33"/>
  <c r="B21" i="33" s="1"/>
  <c r="B7" i="33"/>
  <c r="B20" i="33" s="1"/>
  <c r="B7" i="35"/>
  <c r="B20" i="35" s="1"/>
  <c r="B9" i="35"/>
  <c r="B22" i="35" s="1"/>
  <c r="B8" i="35"/>
  <c r="B21" i="35" s="1"/>
  <c r="B9" i="39"/>
  <c r="B22" i="39" s="1"/>
  <c r="B8" i="39"/>
  <c r="B21" i="39" s="1"/>
  <c r="B7" i="39"/>
  <c r="B20" i="39" s="1"/>
  <c r="B9" i="36"/>
  <c r="B22" i="36" s="1"/>
  <c r="B8" i="36"/>
  <c r="B21" i="36" s="1"/>
  <c r="B7" i="36"/>
  <c r="B20" i="36" s="1"/>
  <c r="B17" i="37"/>
  <c r="B16" i="37"/>
  <c r="B17" i="34"/>
  <c r="B16" i="34"/>
  <c r="B17" i="31"/>
  <c r="B16" i="31"/>
  <c r="B17" i="38"/>
  <c r="B16" i="38"/>
  <c r="B17" i="35"/>
  <c r="B16" i="35"/>
  <c r="B17" i="32"/>
  <c r="B16" i="32"/>
  <c r="B17" i="39"/>
  <c r="B16" i="39"/>
  <c r="B17" i="36"/>
  <c r="B16" i="36"/>
  <c r="B17" i="33"/>
  <c r="B16" i="33"/>
  <c r="B17" i="30"/>
  <c r="B16" i="30"/>
  <c r="B16" i="5"/>
  <c r="B17" i="27"/>
  <c r="B16" i="27"/>
  <c r="B17" i="28"/>
  <c r="B16" i="28"/>
  <c r="B17" i="25"/>
  <c r="B16" i="25"/>
  <c r="B17" i="29"/>
  <c r="B16" i="29"/>
  <c r="B17" i="26"/>
  <c r="B16" i="26"/>
  <c r="B9" i="29"/>
  <c r="B22" i="29" s="1"/>
  <c r="B8" i="29"/>
  <c r="B21" i="29" s="1"/>
  <c r="B7" i="29"/>
  <c r="B20" i="29" s="1"/>
  <c r="B10" i="23"/>
  <c r="B7" i="22"/>
  <c r="B20" i="22" s="1"/>
  <c r="B8" i="22"/>
  <c r="B21" i="22" s="1"/>
  <c r="B10" i="22"/>
  <c r="B16" i="23"/>
  <c r="B17" i="23"/>
  <c r="B2" i="23"/>
  <c r="B3" i="23"/>
  <c r="B5" i="23"/>
  <c r="B18" i="23" s="1"/>
  <c r="B6" i="23"/>
  <c r="B16" i="22"/>
  <c r="B17" i="22"/>
  <c r="B2" i="22"/>
  <c r="B4" i="22"/>
  <c r="B6" i="22"/>
  <c r="B17" i="21"/>
  <c r="B16" i="21"/>
  <c r="B2" i="21"/>
  <c r="B3" i="21"/>
  <c r="B4" i="21"/>
  <c r="B5" i="21"/>
  <c r="B18" i="21" s="1"/>
  <c r="B6" i="21"/>
  <c r="B16" i="20"/>
  <c r="B17" i="20"/>
  <c r="B2" i="20"/>
  <c r="B4" i="20"/>
  <c r="B35" i="20" s="1"/>
  <c r="B7" i="20"/>
  <c r="B20" i="20" s="1"/>
  <c r="B8" i="20"/>
  <c r="B21" i="20" s="1"/>
  <c r="B17" i="5"/>
  <c r="B2" i="5"/>
  <c r="B3" i="5"/>
  <c r="B4" i="5"/>
  <c r="B5" i="5"/>
  <c r="B18" i="5" s="1"/>
  <c r="B6" i="5"/>
  <c r="B92" i="5"/>
  <c r="D2" i="3"/>
  <c r="D3" i="3"/>
  <c r="D4" i="3"/>
  <c r="D5" i="3"/>
  <c r="B10" i="5"/>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B34" i="20" l="1"/>
  <c r="B25" i="20"/>
  <c r="B24" i="20"/>
  <c r="B23" i="20"/>
  <c r="B26" i="20"/>
  <c r="B34" i="21"/>
  <c r="B25" i="21"/>
  <c r="B24" i="21"/>
  <c r="B23" i="21"/>
  <c r="B34" i="22"/>
  <c r="B25" i="22"/>
  <c r="B24" i="22"/>
  <c r="B23" i="22"/>
  <c r="B34" i="23"/>
  <c r="B25" i="23"/>
  <c r="B24" i="23"/>
  <c r="B23" i="23"/>
  <c r="B35" i="23"/>
  <c r="B26" i="23"/>
  <c r="B26" i="22"/>
  <c r="B35" i="22"/>
  <c r="B35" i="21"/>
  <c r="B26" i="21"/>
  <c r="B33" i="22"/>
  <c r="B27" i="22"/>
  <c r="B27" i="23"/>
  <c r="B33" i="23"/>
  <c r="B39" i="39"/>
  <c r="B28" i="33"/>
  <c r="B39" i="31"/>
  <c r="B28" i="25"/>
  <c r="B39" i="22"/>
  <c r="B28" i="38"/>
  <c r="B39" i="36"/>
  <c r="B28" i="30"/>
  <c r="B39" i="28"/>
  <c r="B28" i="21"/>
  <c r="B39" i="5"/>
  <c r="B28" i="35"/>
  <c r="B39" i="33"/>
  <c r="B28" i="27"/>
  <c r="B39" i="25"/>
  <c r="B39" i="38"/>
  <c r="B28" i="32"/>
  <c r="B39" i="30"/>
  <c r="B28" i="23"/>
  <c r="B39" i="21"/>
  <c r="B28" i="37"/>
  <c r="B39" i="35"/>
  <c r="B28" i="29"/>
  <c r="B39" i="27"/>
  <c r="B28" i="20"/>
  <c r="B28" i="5"/>
  <c r="B28" i="36"/>
  <c r="B39" i="34"/>
  <c r="B28" i="34"/>
  <c r="B39" i="32"/>
  <c r="B28" i="26"/>
  <c r="B39" i="23"/>
  <c r="B28" i="28"/>
  <c r="B39" i="26"/>
  <c r="B28" i="39"/>
  <c r="B39" i="37"/>
  <c r="B28" i="31"/>
  <c r="B39" i="29"/>
  <c r="B28" i="22"/>
  <c r="B39" i="20"/>
  <c r="B33" i="5"/>
  <c r="B27" i="5"/>
  <c r="B35" i="5"/>
  <c r="B26" i="5"/>
  <c r="B25" i="5"/>
  <c r="B24" i="5"/>
  <c r="B34" i="5"/>
  <c r="B23" i="5"/>
  <c r="B9" i="23"/>
  <c r="B22" i="23" s="1"/>
  <c r="B8" i="23"/>
  <c r="B21" i="23" s="1"/>
  <c r="B7" i="23"/>
  <c r="B20" i="23" s="1"/>
  <c r="B9" i="21"/>
  <c r="B22" i="21" s="1"/>
  <c r="B8" i="21"/>
  <c r="B21" i="21" s="1"/>
  <c r="B7" i="21"/>
  <c r="B20" i="21" s="1"/>
  <c r="B9" i="5"/>
  <c r="B22" i="5" s="1"/>
  <c r="B8" i="5"/>
  <c r="B21" i="5" s="1"/>
  <c r="B7" i="5"/>
  <c r="B20" i="5" s="1"/>
  <c r="D6" i="3"/>
  <c r="B29" i="38" l="1"/>
  <c r="B36" i="34"/>
  <c r="B29" i="30"/>
  <c r="B36" i="26"/>
  <c r="B29" i="21"/>
  <c r="B36" i="39"/>
  <c r="B29" i="35"/>
  <c r="B36" i="31"/>
  <c r="B29" i="27"/>
  <c r="B36" i="22"/>
  <c r="B36" i="36"/>
  <c r="B29" i="32"/>
  <c r="B36" i="28"/>
  <c r="B29" i="23"/>
  <c r="B36" i="5"/>
  <c r="B29" i="37"/>
  <c r="B36" i="33"/>
  <c r="B29" i="29"/>
  <c r="B36" i="25"/>
  <c r="B29" i="20"/>
  <c r="B29" i="5"/>
  <c r="B36" i="38"/>
  <c r="B29" i="34"/>
  <c r="B36" i="30"/>
  <c r="B29" i="26"/>
  <c r="B36" i="21"/>
  <c r="B36" i="37"/>
  <c r="B36" i="29"/>
  <c r="B36" i="20"/>
  <c r="B29" i="39"/>
  <c r="B36" i="35"/>
  <c r="B29" i="31"/>
  <c r="B36" i="27"/>
  <c r="B29" i="22"/>
  <c r="B29" i="36"/>
  <c r="B36" i="32"/>
  <c r="B29" i="28"/>
  <c r="B36" i="23"/>
  <c r="B29" i="33"/>
  <c r="B29" i="25"/>
</calcChain>
</file>

<file path=xl/sharedStrings.xml><?xml version="1.0" encoding="utf-8"?>
<sst xmlns="http://schemas.openxmlformats.org/spreadsheetml/2006/main" count="9047" uniqueCount="1335">
  <si>
    <t>FacilityID</t>
  </si>
  <si>
    <t>FacilityName</t>
  </si>
  <si>
    <t>FacilityType</t>
  </si>
  <si>
    <t>FacilityLevel</t>
  </si>
  <si>
    <t>OverlyingARTCC</t>
  </si>
  <si>
    <t>ServiceArea</t>
  </si>
  <si>
    <t>District</t>
  </si>
  <si>
    <t>RegionID</t>
  </si>
  <si>
    <t>RegionName</t>
  </si>
  <si>
    <t>OperatingHours1</t>
  </si>
  <si>
    <t>OperatingHours2</t>
  </si>
  <si>
    <t>A11</t>
  </si>
  <si>
    <t>Anchorage TRACON</t>
  </si>
  <si>
    <t>Approach control</t>
  </si>
  <si>
    <t>ZAN</t>
  </si>
  <si>
    <t>Western</t>
  </si>
  <si>
    <t>Alaska</t>
  </si>
  <si>
    <t>0000-2359</t>
  </si>
  <si>
    <t>A80</t>
  </si>
  <si>
    <t>Atlanta TRACON</t>
  </si>
  <si>
    <t>ZTL</t>
  </si>
  <si>
    <t>Eastern</t>
  </si>
  <si>
    <t>Atlanta</t>
  </si>
  <si>
    <t>A90</t>
  </si>
  <si>
    <t>Boston TRACON</t>
  </si>
  <si>
    <t>ZBW</t>
  </si>
  <si>
    <t>Boston</t>
  </si>
  <si>
    <t>ABE</t>
  </si>
  <si>
    <t>Tower and Approach Control</t>
  </si>
  <si>
    <t>ZNY</t>
  </si>
  <si>
    <t>New York</t>
  </si>
  <si>
    <t>ABI</t>
  </si>
  <si>
    <t>ZFW</t>
  </si>
  <si>
    <t>Central</t>
  </si>
  <si>
    <t>Fort Worth</t>
  </si>
  <si>
    <t>ABQ</t>
  </si>
  <si>
    <t>ZAB</t>
  </si>
  <si>
    <t>Albuquerque</t>
  </si>
  <si>
    <t>ACK</t>
  </si>
  <si>
    <t>Tower</t>
  </si>
  <si>
    <t>0600-2200 MAY 15-SEP 30</t>
  </si>
  <si>
    <t>ACT</t>
  </si>
  <si>
    <t>0600-2359</t>
  </si>
  <si>
    <t>ACY</t>
  </si>
  <si>
    <t>ZDC</t>
  </si>
  <si>
    <t>Washington</t>
  </si>
  <si>
    <t>ADS</t>
  </si>
  <si>
    <t>0600-2200</t>
  </si>
  <si>
    <t>ADW</t>
  </si>
  <si>
    <t>AFW</t>
  </si>
  <si>
    <t>AGC</t>
  </si>
  <si>
    <t>ZOB</t>
  </si>
  <si>
    <t>Cleveland</t>
  </si>
  <si>
    <t>AGS</t>
  </si>
  <si>
    <t>0645-2300</t>
  </si>
  <si>
    <t>ALB</t>
  </si>
  <si>
    <t>ALO</t>
  </si>
  <si>
    <t>ZAU</t>
  </si>
  <si>
    <t>Chicago</t>
  </si>
  <si>
    <t>0600-2000</t>
  </si>
  <si>
    <t>AMA</t>
  </si>
  <si>
    <t>HCF</t>
  </si>
  <si>
    <t>0600-2400</t>
  </si>
  <si>
    <t>ANC</t>
  </si>
  <si>
    <t>APA</t>
  </si>
  <si>
    <t>ZDV</t>
  </si>
  <si>
    <t>Denver</t>
  </si>
  <si>
    <t>APC</t>
  </si>
  <si>
    <t>ZOA</t>
  </si>
  <si>
    <t>Oakland</t>
  </si>
  <si>
    <t>0700-2000</t>
  </si>
  <si>
    <t>ARB</t>
  </si>
  <si>
    <t>0800-2000</t>
  </si>
  <si>
    <t>ARR</t>
  </si>
  <si>
    <t>0700-2100</t>
  </si>
  <si>
    <t>ASE</t>
  </si>
  <si>
    <t>0700-2200</t>
  </si>
  <si>
    <t>ATL</t>
  </si>
  <si>
    <t>AUS</t>
  </si>
  <si>
    <t>ZHU</t>
  </si>
  <si>
    <t>Houston</t>
  </si>
  <si>
    <t>AVL</t>
  </si>
  <si>
    <t>0630-2300</t>
  </si>
  <si>
    <t>AVP</t>
  </si>
  <si>
    <t>AZO</t>
  </si>
  <si>
    <t>0600-2300</t>
  </si>
  <si>
    <t>BDL</t>
  </si>
  <si>
    <t>BED</t>
  </si>
  <si>
    <t>0700-2300</t>
  </si>
  <si>
    <t>BFI</t>
  </si>
  <si>
    <t>ZSE</t>
  </si>
  <si>
    <t>Seattle</t>
  </si>
  <si>
    <t>BFL</t>
  </si>
  <si>
    <t>ZLA</t>
  </si>
  <si>
    <t>Los Angeles</t>
  </si>
  <si>
    <t>BGM</t>
  </si>
  <si>
    <t>BGR</t>
  </si>
  <si>
    <t>BHM</t>
  </si>
  <si>
    <t>BIL</t>
  </si>
  <si>
    <t>ZLC</t>
  </si>
  <si>
    <t>Salt Lake</t>
  </si>
  <si>
    <t>BIS</t>
  </si>
  <si>
    <t>ZMP</t>
  </si>
  <si>
    <t>Minneapolis</t>
  </si>
  <si>
    <t>BJC</t>
  </si>
  <si>
    <t>BNA</t>
  </si>
  <si>
    <t>ZME</t>
  </si>
  <si>
    <t>Memphis</t>
  </si>
  <si>
    <t>BOI</t>
  </si>
  <si>
    <t>BOS</t>
  </si>
  <si>
    <t>BPT</t>
  </si>
  <si>
    <t>BTR</t>
  </si>
  <si>
    <t>0500-2400</t>
  </si>
  <si>
    <t>BTV</t>
  </si>
  <si>
    <t>0530-2400</t>
  </si>
  <si>
    <t>BUF</t>
  </si>
  <si>
    <t>BUR</t>
  </si>
  <si>
    <t>BWI</t>
  </si>
  <si>
    <t>C90</t>
  </si>
  <si>
    <t>Chicago TRACON</t>
  </si>
  <si>
    <t>CAE</t>
  </si>
  <si>
    <t>ZJX</t>
  </si>
  <si>
    <t>Jacksonville</t>
  </si>
  <si>
    <t>CAK</t>
  </si>
  <si>
    <t>0000-2359 ATCT</t>
  </si>
  <si>
    <t>CCR</t>
  </si>
  <si>
    <t>CDW</t>
  </si>
  <si>
    <t>CHA</t>
  </si>
  <si>
    <t>0600-2350</t>
  </si>
  <si>
    <t>CHS</t>
  </si>
  <si>
    <t>CID</t>
  </si>
  <si>
    <t>0500-2330</t>
  </si>
  <si>
    <t>CKB</t>
  </si>
  <si>
    <t>CLE</t>
  </si>
  <si>
    <t>CLT</t>
  </si>
  <si>
    <t>CMA</t>
  </si>
  <si>
    <t>CMH</t>
  </si>
  <si>
    <t>ZID</t>
  </si>
  <si>
    <t>Indianapolis</t>
  </si>
  <si>
    <t>CMI</t>
  </si>
  <si>
    <t>CNO</t>
  </si>
  <si>
    <t>COS</t>
  </si>
  <si>
    <t>CPR</t>
  </si>
  <si>
    <t>0500-2100</t>
  </si>
  <si>
    <t>CPS</t>
  </si>
  <si>
    <t>ZKC</t>
  </si>
  <si>
    <t>Kansas City</t>
  </si>
  <si>
    <t>0630-2200</t>
  </si>
  <si>
    <t>CRP</t>
  </si>
  <si>
    <t>CRQ</t>
  </si>
  <si>
    <t>CRW</t>
  </si>
  <si>
    <t>CSG</t>
  </si>
  <si>
    <t>0900-2100</t>
  </si>
  <si>
    <t>CVG</t>
  </si>
  <si>
    <t>D01</t>
  </si>
  <si>
    <t>Denver TRACON</t>
  </si>
  <si>
    <t>D10</t>
  </si>
  <si>
    <t>Dallas - Ft Worth TRACON</t>
  </si>
  <si>
    <t>D21</t>
  </si>
  <si>
    <t>Detroit TRACON</t>
  </si>
  <si>
    <t>DAB</t>
  </si>
  <si>
    <t>DAL</t>
  </si>
  <si>
    <t>DAY</t>
  </si>
  <si>
    <t>DCA</t>
  </si>
  <si>
    <t>DEN</t>
  </si>
  <si>
    <t>DFW</t>
  </si>
  <si>
    <t>DLH</t>
  </si>
  <si>
    <t>DPA</t>
  </si>
  <si>
    <t>DSM</t>
  </si>
  <si>
    <t>DTW</t>
  </si>
  <si>
    <t>DVT</t>
  </si>
  <si>
    <t>DWH</t>
  </si>
  <si>
    <t>ELM</t>
  </si>
  <si>
    <t>ELP</t>
  </si>
  <si>
    <t>EMT</t>
  </si>
  <si>
    <t>ERI</t>
  </si>
  <si>
    <t>EUG</t>
  </si>
  <si>
    <t>0600-2330</t>
  </si>
  <si>
    <t>EVV</t>
  </si>
  <si>
    <t>EWR</t>
  </si>
  <si>
    <t>F11</t>
  </si>
  <si>
    <t>Central Florida TRACON</t>
  </si>
  <si>
    <t>FAI</t>
  </si>
  <si>
    <t>ATCT 0000-2359</t>
  </si>
  <si>
    <t>FAR</t>
  </si>
  <si>
    <t>FAT</t>
  </si>
  <si>
    <t>FAY</t>
  </si>
  <si>
    <t>FCM</t>
  </si>
  <si>
    <t>0700-2200 CDT</t>
  </si>
  <si>
    <t>FFZ</t>
  </si>
  <si>
    <t>0600-2100</t>
  </si>
  <si>
    <t>FLL</t>
  </si>
  <si>
    <t>ZMA</t>
  </si>
  <si>
    <t>Miami</t>
  </si>
  <si>
    <t>FLO</t>
  </si>
  <si>
    <t>FNT</t>
  </si>
  <si>
    <t>0545-2330</t>
  </si>
  <si>
    <t>FPR</t>
  </si>
  <si>
    <t>FRG</t>
  </si>
  <si>
    <t>FSD</t>
  </si>
  <si>
    <t>FSM</t>
  </si>
  <si>
    <t>0530-2300</t>
  </si>
  <si>
    <t>FTW</t>
  </si>
  <si>
    <t>FWA</t>
  </si>
  <si>
    <t>FXE</t>
  </si>
  <si>
    <t>GCN</t>
  </si>
  <si>
    <t>0700-1900 Oct-May</t>
  </si>
  <si>
    <t>0600-2000 Jun-Sep</t>
  </si>
  <si>
    <t>GEG</t>
  </si>
  <si>
    <t>GFK</t>
  </si>
  <si>
    <t>GGG</t>
  </si>
  <si>
    <t>GPT</t>
  </si>
  <si>
    <t>GRB</t>
  </si>
  <si>
    <t>0530-2330</t>
  </si>
  <si>
    <t>GRR</t>
  </si>
  <si>
    <t>GSO</t>
  </si>
  <si>
    <t>GSP</t>
  </si>
  <si>
    <t>0600-2345</t>
  </si>
  <si>
    <t>GTF</t>
  </si>
  <si>
    <t>Honolulu Control Facility</t>
  </si>
  <si>
    <t>Combined Control Facility</t>
  </si>
  <si>
    <t>Hawaii-Guam</t>
  </si>
  <si>
    <t>HEF</t>
  </si>
  <si>
    <t>0630-2230</t>
  </si>
  <si>
    <t>HIO</t>
  </si>
  <si>
    <t>HLN</t>
  </si>
  <si>
    <t>HOU</t>
  </si>
  <si>
    <t>HPN</t>
  </si>
  <si>
    <t>HSV</t>
  </si>
  <si>
    <t>HTS</t>
  </si>
  <si>
    <t>HUF</t>
  </si>
  <si>
    <t>HWD</t>
  </si>
  <si>
    <t>I90</t>
  </si>
  <si>
    <t>Houston TRACON</t>
  </si>
  <si>
    <t>IAD</t>
  </si>
  <si>
    <t>IAH</t>
  </si>
  <si>
    <t>ICT</t>
  </si>
  <si>
    <t>ILG</t>
  </si>
  <si>
    <t>ILM</t>
  </si>
  <si>
    <t>IND</t>
  </si>
  <si>
    <t>ISP</t>
  </si>
  <si>
    <t>ITO</t>
  </si>
  <si>
    <t>JAN</t>
  </si>
  <si>
    <t>JAX</t>
  </si>
  <si>
    <t>JCF</t>
  </si>
  <si>
    <t>Joshua TRACON</t>
  </si>
  <si>
    <t>JFK</t>
  </si>
  <si>
    <t>JNU</t>
  </si>
  <si>
    <t>0600-2300 APR-SEP</t>
  </si>
  <si>
    <t>0700-2000 OCT-MAR</t>
  </si>
  <si>
    <t>L30</t>
  </si>
  <si>
    <t>Las Vegas TRACON</t>
  </si>
  <si>
    <t>LAF</t>
  </si>
  <si>
    <t>LAN</t>
  </si>
  <si>
    <t>LAS</t>
  </si>
  <si>
    <t>LAX</t>
  </si>
  <si>
    <t>LBB</t>
  </si>
  <si>
    <t>LCH</t>
  </si>
  <si>
    <t>LEX</t>
  </si>
  <si>
    <t>LFT</t>
  </si>
  <si>
    <t>0530-2230</t>
  </si>
  <si>
    <t>LGA</t>
  </si>
  <si>
    <t>LGB</t>
  </si>
  <si>
    <t>0615-2345</t>
  </si>
  <si>
    <t>LIT</t>
  </si>
  <si>
    <t>LNK</t>
  </si>
  <si>
    <t>LOU</t>
  </si>
  <si>
    <t>LVK</t>
  </si>
  <si>
    <t>M03</t>
  </si>
  <si>
    <t>Memphis TRACON</t>
  </si>
  <si>
    <t>M98</t>
  </si>
  <si>
    <t>Minneapolis TRACON</t>
  </si>
  <si>
    <t>MAF</t>
  </si>
  <si>
    <t>MBS</t>
  </si>
  <si>
    <t>MCI</t>
  </si>
  <si>
    <t>MCO</t>
  </si>
  <si>
    <t>MDT</t>
  </si>
  <si>
    <t>MDW</t>
  </si>
  <si>
    <t>MEM</t>
  </si>
  <si>
    <t>MFD</t>
  </si>
  <si>
    <t>MGM</t>
  </si>
  <si>
    <t>MHT</t>
  </si>
  <si>
    <t>MIA</t>
  </si>
  <si>
    <t>MIC</t>
  </si>
  <si>
    <t>MKC</t>
  </si>
  <si>
    <t>MKE</t>
  </si>
  <si>
    <t>MKG</t>
  </si>
  <si>
    <t>MLI</t>
  </si>
  <si>
    <t>MLU</t>
  </si>
  <si>
    <t>MMU</t>
  </si>
  <si>
    <t>0645-2230</t>
  </si>
  <si>
    <t>MOB</t>
  </si>
  <si>
    <t>MRI</t>
  </si>
  <si>
    <t>0700-0000 May-Aug</t>
  </si>
  <si>
    <t>MRY</t>
  </si>
  <si>
    <t>MSN</t>
  </si>
  <si>
    <t>MSP</t>
  </si>
  <si>
    <t>MSY</t>
  </si>
  <si>
    <t>MWH</t>
  </si>
  <si>
    <t>MYF</t>
  </si>
  <si>
    <t>MYR</t>
  </si>
  <si>
    <t>N90</t>
  </si>
  <si>
    <t>New York TRACON</t>
  </si>
  <si>
    <t>NCT</t>
  </si>
  <si>
    <t>Northern California TRACON</t>
  </si>
  <si>
    <t>NEW</t>
  </si>
  <si>
    <t>0800-1800</t>
  </si>
  <si>
    <t>OAK</t>
  </si>
  <si>
    <t>OGG</t>
  </si>
  <si>
    <t>0600-2300 (DST)</t>
  </si>
  <si>
    <t>OKC</t>
  </si>
  <si>
    <t>OMA</t>
  </si>
  <si>
    <t>ONT</t>
  </si>
  <si>
    <t>ORD</t>
  </si>
  <si>
    <t>ORF</t>
  </si>
  <si>
    <t>ORL</t>
  </si>
  <si>
    <t>P31</t>
  </si>
  <si>
    <t>Pensacola TRACON</t>
  </si>
  <si>
    <t>P50</t>
  </si>
  <si>
    <t>Phoenix TRACON</t>
  </si>
  <si>
    <t>P80</t>
  </si>
  <si>
    <t>Portland TRACON</t>
  </si>
  <si>
    <t>PAE</t>
  </si>
  <si>
    <t>PAO</t>
  </si>
  <si>
    <t>PBI</t>
  </si>
  <si>
    <t>PCT</t>
  </si>
  <si>
    <t>Potomac TRACON</t>
  </si>
  <si>
    <t>PDK</t>
  </si>
  <si>
    <t>0630-2300 MON-FRI</t>
  </si>
  <si>
    <t>PDX</t>
  </si>
  <si>
    <t>PHF</t>
  </si>
  <si>
    <t>PHL</t>
  </si>
  <si>
    <t>PHX</t>
  </si>
  <si>
    <t>PIA</t>
  </si>
  <si>
    <t>PIE</t>
  </si>
  <si>
    <t>PIT</t>
  </si>
  <si>
    <t>PNE</t>
  </si>
  <si>
    <t>PNS</t>
  </si>
  <si>
    <t>POC</t>
  </si>
  <si>
    <t>POU</t>
  </si>
  <si>
    <t>0700-2200 15 May-14 Sept</t>
  </si>
  <si>
    <t>PRC</t>
  </si>
  <si>
    <t>PSC</t>
  </si>
  <si>
    <t>PSP</t>
  </si>
  <si>
    <t>PTK</t>
  </si>
  <si>
    <t>PUB</t>
  </si>
  <si>
    <t>PVD</t>
  </si>
  <si>
    <t>0545-2400</t>
  </si>
  <si>
    <t>PWK</t>
  </si>
  <si>
    <t>0600-2200 MON-FRI</t>
  </si>
  <si>
    <t>PWM</t>
  </si>
  <si>
    <t>R90</t>
  </si>
  <si>
    <t>Omaha TRACON</t>
  </si>
  <si>
    <t>RDG</t>
  </si>
  <si>
    <t>RDU</t>
  </si>
  <si>
    <t>RFD</t>
  </si>
  <si>
    <t>RHV</t>
  </si>
  <si>
    <t>RIC</t>
  </si>
  <si>
    <t>RNO</t>
  </si>
  <si>
    <t>ROA</t>
  </si>
  <si>
    <t>ROC</t>
  </si>
  <si>
    <t>ROW</t>
  </si>
  <si>
    <t>RST</t>
  </si>
  <si>
    <t>0500-2300</t>
  </si>
  <si>
    <t>RSW</t>
  </si>
  <si>
    <t>RVS</t>
  </si>
  <si>
    <t>S46</t>
  </si>
  <si>
    <t>Seattle TRACON</t>
  </si>
  <si>
    <t>S56</t>
  </si>
  <si>
    <t>Salt Lake City TRACON</t>
  </si>
  <si>
    <t>SAN</t>
  </si>
  <si>
    <t>SAT</t>
  </si>
  <si>
    <t>SAV</t>
  </si>
  <si>
    <t>SBA</t>
  </si>
  <si>
    <t>SBN</t>
  </si>
  <si>
    <t>SCK</t>
  </si>
  <si>
    <t>SCT</t>
  </si>
  <si>
    <t>Southern California TRACON</t>
  </si>
  <si>
    <t>SDF</t>
  </si>
  <si>
    <t>SDL</t>
  </si>
  <si>
    <t>SEA</t>
  </si>
  <si>
    <t>SEE</t>
  </si>
  <si>
    <t>SFB</t>
  </si>
  <si>
    <t>SFO</t>
  </si>
  <si>
    <t>SGF</t>
  </si>
  <si>
    <t>SHV</t>
  </si>
  <si>
    <t>SJC</t>
  </si>
  <si>
    <t>SJU</t>
  </si>
  <si>
    <t>ZSU</t>
  </si>
  <si>
    <t>SLC</t>
  </si>
  <si>
    <t>SMF</t>
  </si>
  <si>
    <t>SMO</t>
  </si>
  <si>
    <t>SNA</t>
  </si>
  <si>
    <t>0615-2300</t>
  </si>
  <si>
    <t>SPI</t>
  </si>
  <si>
    <t>SRQ</t>
  </si>
  <si>
    <t>STL</t>
  </si>
  <si>
    <t>STP</t>
  </si>
  <si>
    <t>STS</t>
  </si>
  <si>
    <t>STT</t>
  </si>
  <si>
    <t>0700-2230</t>
  </si>
  <si>
    <t>SUS</t>
  </si>
  <si>
    <t>SUX</t>
  </si>
  <si>
    <t>0600-2130</t>
  </si>
  <si>
    <t>SYR</t>
  </si>
  <si>
    <t>T75</t>
  </si>
  <si>
    <t>St. Louis TRACON</t>
  </si>
  <si>
    <t>TEB</t>
  </si>
  <si>
    <t>TLH</t>
  </si>
  <si>
    <t>TMB</t>
  </si>
  <si>
    <t>TOA</t>
  </si>
  <si>
    <t>TOL</t>
  </si>
  <si>
    <t>TPA</t>
  </si>
  <si>
    <t>TRI</t>
  </si>
  <si>
    <t>TUL</t>
  </si>
  <si>
    <t>TUS</t>
  </si>
  <si>
    <t>TVC</t>
  </si>
  <si>
    <t>TWF</t>
  </si>
  <si>
    <t>TYS</t>
  </si>
  <si>
    <t>U90</t>
  </si>
  <si>
    <t>Tucson TRACON</t>
  </si>
  <si>
    <t>VGT</t>
  </si>
  <si>
    <t>0600-2000 OCT-MAR</t>
  </si>
  <si>
    <t>VNY</t>
  </si>
  <si>
    <t>0600-2245</t>
  </si>
  <si>
    <t>VRB</t>
  </si>
  <si>
    <t>Y90</t>
  </si>
  <si>
    <t>Yankee TRACON</t>
  </si>
  <si>
    <t>YIP</t>
  </si>
  <si>
    <t>YNG</t>
  </si>
  <si>
    <t>TWR 0000-2359</t>
  </si>
  <si>
    <t>Albuquerque ARTCC</t>
  </si>
  <si>
    <t>Enroute Center</t>
  </si>
  <si>
    <t>Anchorage ARTCC</t>
  </si>
  <si>
    <t>Chicago ARTCC</t>
  </si>
  <si>
    <t>Boston ARTCC</t>
  </si>
  <si>
    <t>Washington ARTCC</t>
  </si>
  <si>
    <t>Denver ARTCC</t>
  </si>
  <si>
    <t>Fort Worth ARTCC</t>
  </si>
  <si>
    <t>Houston ARTCC</t>
  </si>
  <si>
    <t>Indianapolis ARTCC</t>
  </si>
  <si>
    <t>Jacksonville ARTCC</t>
  </si>
  <si>
    <t>Kansas City ARTCC</t>
  </si>
  <si>
    <t>Los Angeles ARTCC</t>
  </si>
  <si>
    <t>Salt Lake City ARTCC</t>
  </si>
  <si>
    <t>Miami ARTCC</t>
  </si>
  <si>
    <t>Memphis ARTCC</t>
  </si>
  <si>
    <t>Minneapolis ARTCC</t>
  </si>
  <si>
    <t>New York ARTCC</t>
  </si>
  <si>
    <t>Eugene</t>
  </si>
  <si>
    <t>Oakland ARTCC</t>
  </si>
  <si>
    <t>Cleveland ARTCC</t>
  </si>
  <si>
    <t>Seattle ARTCC</t>
  </si>
  <si>
    <t>San Juan ARTCC</t>
  </si>
  <si>
    <t>Atlanta ARTCC</t>
  </si>
  <si>
    <t>ZUA</t>
  </si>
  <si>
    <t>Guam ARTCC</t>
  </si>
  <si>
    <t>FacilityLevelPayID</t>
  </si>
  <si>
    <t>Allentown ATCT</t>
  </si>
  <si>
    <t>Abilene ATCT</t>
  </si>
  <si>
    <t>Albuquerque ATCT</t>
  </si>
  <si>
    <t>Nantucket ATCT</t>
  </si>
  <si>
    <t>Waco ATCT</t>
  </si>
  <si>
    <t>Atlantic City ATCT</t>
  </si>
  <si>
    <t>Addison ATCT</t>
  </si>
  <si>
    <t>Andrews ATCT</t>
  </si>
  <si>
    <t>Alliance ATCT</t>
  </si>
  <si>
    <t>Allegheny ATCT</t>
  </si>
  <si>
    <t>Augusta ATCT</t>
  </si>
  <si>
    <t>Albany ATCT</t>
  </si>
  <si>
    <t>Waterloo ATCT</t>
  </si>
  <si>
    <t>Amarillo ATCT</t>
  </si>
  <si>
    <t>Anchorage ATCT</t>
  </si>
  <si>
    <t>Centennial ATCT</t>
  </si>
  <si>
    <t>Napa ATCT</t>
  </si>
  <si>
    <t>Ann Arbor ATCT</t>
  </si>
  <si>
    <t>Aurora ATCT</t>
  </si>
  <si>
    <t>Aspen ATCT</t>
  </si>
  <si>
    <t>Atlanta ATCT</t>
  </si>
  <si>
    <t>Austin ATCT</t>
  </si>
  <si>
    <t>Asheville ATCT</t>
  </si>
  <si>
    <t>Wilkes-Barre ATCT</t>
  </si>
  <si>
    <t>Kalamazoo ATCT</t>
  </si>
  <si>
    <t>Bradley ATCT</t>
  </si>
  <si>
    <t>Hanscom ATCT</t>
  </si>
  <si>
    <t>Boeing ATCT</t>
  </si>
  <si>
    <t>Bakersfield ATCT</t>
  </si>
  <si>
    <t>Binghamton ATCT</t>
  </si>
  <si>
    <t>Bangor ATCT</t>
  </si>
  <si>
    <t>Birmingham ATCT</t>
  </si>
  <si>
    <t>Billings ATCT</t>
  </si>
  <si>
    <t>Bismarck ATCT</t>
  </si>
  <si>
    <t>Broomfield ATCT</t>
  </si>
  <si>
    <t>Nashville ATCT</t>
  </si>
  <si>
    <t>BOISE ATCT</t>
  </si>
  <si>
    <t>Boston ATCT</t>
  </si>
  <si>
    <t>Beaumont ATCT</t>
  </si>
  <si>
    <t>Baton Rouge ATCT</t>
  </si>
  <si>
    <t>Burlington ATCT</t>
  </si>
  <si>
    <t>Buffalo ATCT</t>
  </si>
  <si>
    <t>Burbank ATCT</t>
  </si>
  <si>
    <t>Baltimore ATCT</t>
  </si>
  <si>
    <t>Columbia ATCT</t>
  </si>
  <si>
    <t>Akron-Canton ATCT</t>
  </si>
  <si>
    <t>Concord ATCT</t>
  </si>
  <si>
    <t>Caldwell ATCT</t>
  </si>
  <si>
    <t>Chattanooga ATCT</t>
  </si>
  <si>
    <t>Charleston ATCT</t>
  </si>
  <si>
    <t>Cedar Rapids ATCT</t>
  </si>
  <si>
    <t>Clarksburg ATCT</t>
  </si>
  <si>
    <t>Cleveland ATCT</t>
  </si>
  <si>
    <t>Charlotte ATCT</t>
  </si>
  <si>
    <t>Camarillo ATCT</t>
  </si>
  <si>
    <t>Columbus ATCT</t>
  </si>
  <si>
    <t>Champaign ATCT</t>
  </si>
  <si>
    <t>Chino ATCT</t>
  </si>
  <si>
    <t>Colorado Springs ATCT</t>
  </si>
  <si>
    <t>Casper ATCT</t>
  </si>
  <si>
    <t>Downtown ATCT</t>
  </si>
  <si>
    <t>Corpus Christi ATCT</t>
  </si>
  <si>
    <t>Palomar ATCT</t>
  </si>
  <si>
    <t>Cincinnati ATCT</t>
  </si>
  <si>
    <t>Daytona Beach ATCT</t>
  </si>
  <si>
    <t>Dallas Love ATCT</t>
  </si>
  <si>
    <t>Dayton ATCT</t>
  </si>
  <si>
    <t>Washington National ATCT</t>
  </si>
  <si>
    <t>Denver ATCT</t>
  </si>
  <si>
    <t>Dallas-Fort Worth ATCT</t>
  </si>
  <si>
    <t>Duluth ATCT</t>
  </si>
  <si>
    <t>Dupage ATCT</t>
  </si>
  <si>
    <t>Des Moines ATCT</t>
  </si>
  <si>
    <t>Detroit ATCT</t>
  </si>
  <si>
    <t>Deer Valley ATCT</t>
  </si>
  <si>
    <t>Hooks ATCT</t>
  </si>
  <si>
    <t>Elmira ATCT</t>
  </si>
  <si>
    <t>El Paso ATCT</t>
  </si>
  <si>
    <t>El Monte ATCT</t>
  </si>
  <si>
    <t>Erie ATCT</t>
  </si>
  <si>
    <t>Eugene ATCT</t>
  </si>
  <si>
    <t>Evansville ATCT</t>
  </si>
  <si>
    <t>Newark ATCT</t>
  </si>
  <si>
    <t>Fairbanks ATCT</t>
  </si>
  <si>
    <t>Fargo ATCT</t>
  </si>
  <si>
    <t>Fresno ATCT</t>
  </si>
  <si>
    <t>Fayetteville ATCT</t>
  </si>
  <si>
    <t>Flying Cloud ATCT</t>
  </si>
  <si>
    <t>Falcon ATCT</t>
  </si>
  <si>
    <t>Fort Lauderdale ATCT</t>
  </si>
  <si>
    <t>Florence ATCT</t>
  </si>
  <si>
    <t>Flint ATCT</t>
  </si>
  <si>
    <t>St. Lucie ATCT</t>
  </si>
  <si>
    <t>Farmingdale ATCT</t>
  </si>
  <si>
    <t>Sioux Falls ATCT</t>
  </si>
  <si>
    <t>Fort Smith ATCT</t>
  </si>
  <si>
    <t>Meacham ATCT</t>
  </si>
  <si>
    <t>Fort Wayne ATCT</t>
  </si>
  <si>
    <t>Fort Lauderdale Executive ATCT</t>
  </si>
  <si>
    <t>Grand Canyon ATCT</t>
  </si>
  <si>
    <t>Spokane ATCT</t>
  </si>
  <si>
    <t>Grand Forks ATCT</t>
  </si>
  <si>
    <t>Longview ATCT</t>
  </si>
  <si>
    <t>Gulfport ATCT</t>
  </si>
  <si>
    <t>Green Bay ATCT</t>
  </si>
  <si>
    <t>Grand Rapids ATCT</t>
  </si>
  <si>
    <t>Greensboro ATCT</t>
  </si>
  <si>
    <t>Greer ATCT</t>
  </si>
  <si>
    <t>Great Falls ATCT</t>
  </si>
  <si>
    <t>Manassas ATCT</t>
  </si>
  <si>
    <t>Hillsboro ATCT</t>
  </si>
  <si>
    <t>Helena ATCT</t>
  </si>
  <si>
    <t>Hobby ATCT</t>
  </si>
  <si>
    <t>Westchester ATCT</t>
  </si>
  <si>
    <t>Huntsville ATCT</t>
  </si>
  <si>
    <t>Huntington ATCT</t>
  </si>
  <si>
    <t>Terre Haute ATCT</t>
  </si>
  <si>
    <t>Hayward ATCT</t>
  </si>
  <si>
    <t>Dulles ATCT</t>
  </si>
  <si>
    <t>Houston Intercontinental ATCT</t>
  </si>
  <si>
    <t>Wichita ATCT</t>
  </si>
  <si>
    <t>Wilmington ATCT</t>
  </si>
  <si>
    <t>Indianapolis ATCT</t>
  </si>
  <si>
    <t>Islip ATCT</t>
  </si>
  <si>
    <t>Hilo ATCT</t>
  </si>
  <si>
    <t>Jackson ATCT</t>
  </si>
  <si>
    <t>Jacksonville ATCT</t>
  </si>
  <si>
    <t>Kennedy ATCT</t>
  </si>
  <si>
    <t>Juneau ATCT</t>
  </si>
  <si>
    <t>Lafayette ATCT</t>
  </si>
  <si>
    <t>Lansing ATCT</t>
  </si>
  <si>
    <t>Las Vegas ATCT</t>
  </si>
  <si>
    <t>Los Angeles ATCT</t>
  </si>
  <si>
    <t>Lubbock ATCT</t>
  </si>
  <si>
    <t>Lake Charles ATCT</t>
  </si>
  <si>
    <t>Lexington ATCT</t>
  </si>
  <si>
    <t>La Guardia ATCT</t>
  </si>
  <si>
    <t>Long Beach ATCT</t>
  </si>
  <si>
    <t>Little Rock ATCT</t>
  </si>
  <si>
    <t>Lincoln ATCT</t>
  </si>
  <si>
    <t>Bowman ATCT</t>
  </si>
  <si>
    <t>Livermore ATCT</t>
  </si>
  <si>
    <t>Midland ATCT</t>
  </si>
  <si>
    <t>Saginaw ATCT</t>
  </si>
  <si>
    <t>Kansas City ATCT</t>
  </si>
  <si>
    <t>Orlando ATCT</t>
  </si>
  <si>
    <t>Harrisburg ATCT</t>
  </si>
  <si>
    <t>Midway ATCT</t>
  </si>
  <si>
    <t>Memphis ATCT</t>
  </si>
  <si>
    <t>Mansfield ATCT</t>
  </si>
  <si>
    <t>Montgomery ATCT</t>
  </si>
  <si>
    <t>Manchester ATCT</t>
  </si>
  <si>
    <t>Miami ATCT</t>
  </si>
  <si>
    <t>Crystal ATCT</t>
  </si>
  <si>
    <t>Milwaukee ATCT</t>
  </si>
  <si>
    <t>Muskegon ATCT</t>
  </si>
  <si>
    <t>Quad City ATCT</t>
  </si>
  <si>
    <t>Monroe ATCT</t>
  </si>
  <si>
    <t>Morristown ATCT</t>
  </si>
  <si>
    <t>Mobile ATCT</t>
  </si>
  <si>
    <t>Merrill ATCT</t>
  </si>
  <si>
    <t>Monterey ATCT</t>
  </si>
  <si>
    <t>Madison ATCT</t>
  </si>
  <si>
    <t>Minneapolis ATCT</t>
  </si>
  <si>
    <t>New Orleans ATCT</t>
  </si>
  <si>
    <t>Grant County ATCT</t>
  </si>
  <si>
    <t>Myrtle Beach ATCT</t>
  </si>
  <si>
    <t>Lakefront ATCT</t>
  </si>
  <si>
    <t>Oakland ATCT</t>
  </si>
  <si>
    <t>Maui ATCT</t>
  </si>
  <si>
    <t>Oklahoma City ATCT</t>
  </si>
  <si>
    <t>Omaha ATCT</t>
  </si>
  <si>
    <t>Ontario ATCT</t>
  </si>
  <si>
    <t>Chicago O'Hare ATCT</t>
  </si>
  <si>
    <t>Norfolk ATCT</t>
  </si>
  <si>
    <t>Orlando Executive ATCT</t>
  </si>
  <si>
    <t>Paine ATCT</t>
  </si>
  <si>
    <t>Palo Alto ATCT</t>
  </si>
  <si>
    <t>West Palm Beach ATCT</t>
  </si>
  <si>
    <t>DeKalb-Peachtree ATCT</t>
  </si>
  <si>
    <t>Portland ATCT</t>
  </si>
  <si>
    <t>Patrick Henry ATCT</t>
  </si>
  <si>
    <t>Philadelphia ATCT</t>
  </si>
  <si>
    <t>Phoenix ATCT</t>
  </si>
  <si>
    <t>Peoria ATCT</t>
  </si>
  <si>
    <t>St. Petersburg ATCT</t>
  </si>
  <si>
    <t>Pittsburgh ATCT</t>
  </si>
  <si>
    <t>Northeast Philadelphia ATCT</t>
  </si>
  <si>
    <t>Pensacola ATCT</t>
  </si>
  <si>
    <t>Brackett ATCT</t>
  </si>
  <si>
    <t>Poughkeepsie ATCT</t>
  </si>
  <si>
    <t>Prescott ATCT</t>
  </si>
  <si>
    <t>Pasco ATCT</t>
  </si>
  <si>
    <t>Palm Springs ATCT</t>
  </si>
  <si>
    <t>Pontiac ATCT</t>
  </si>
  <si>
    <t>Pueblo ATCT</t>
  </si>
  <si>
    <t>Providence ATCT</t>
  </si>
  <si>
    <t>Chicago Executive ATCT</t>
  </si>
  <si>
    <t>Reading ATCT</t>
  </si>
  <si>
    <t>Raleigh-Durham ATCT</t>
  </si>
  <si>
    <t>Rockford ATCT</t>
  </si>
  <si>
    <t>Reid-Hillview ATCT</t>
  </si>
  <si>
    <t>Richmond ATCT</t>
  </si>
  <si>
    <t>Reno ATCT</t>
  </si>
  <si>
    <t>Roanoke ATCT</t>
  </si>
  <si>
    <t>Rochester ATCT</t>
  </si>
  <si>
    <t>Roswell ATCT</t>
  </si>
  <si>
    <t>Fort Myers ATCT</t>
  </si>
  <si>
    <t>Riverside ATCT</t>
  </si>
  <si>
    <t>San Diego ATCT</t>
  </si>
  <si>
    <t>San Antonio ATCT</t>
  </si>
  <si>
    <t>Savannah ATCT</t>
  </si>
  <si>
    <t>Santa Barbara ATCT</t>
  </si>
  <si>
    <t>South Bend ATCT</t>
  </si>
  <si>
    <t>Stockton ATCT</t>
  </si>
  <si>
    <t>Standiford ATCT</t>
  </si>
  <si>
    <t>Scottsdale ATCT</t>
  </si>
  <si>
    <t>Seattle ATCT</t>
  </si>
  <si>
    <t>Gillespie ATCT</t>
  </si>
  <si>
    <t>Sanford ATCT</t>
  </si>
  <si>
    <t>San Francisco ATCT</t>
  </si>
  <si>
    <t>Springfield ATCT</t>
  </si>
  <si>
    <t>Shreveport ATCT</t>
  </si>
  <si>
    <t>San Jose ATCT</t>
  </si>
  <si>
    <t>San Juan ATCT</t>
  </si>
  <si>
    <t>Salt Lake City ATCT</t>
  </si>
  <si>
    <t>Sacramento ATCT</t>
  </si>
  <si>
    <t>Santa Monica ATCT</t>
  </si>
  <si>
    <t>John Wayne ATCT</t>
  </si>
  <si>
    <t>Sarasota ATCT</t>
  </si>
  <si>
    <t>St. Louis ATCT</t>
  </si>
  <si>
    <t>St. Paul ATCT</t>
  </si>
  <si>
    <t>Sonoma ATCT</t>
  </si>
  <si>
    <t>St. Thomas ATCT</t>
  </si>
  <si>
    <t>Spirit ATCT</t>
  </si>
  <si>
    <t>Sioux Gateway ATCT</t>
  </si>
  <si>
    <t>Syracuse ATCT</t>
  </si>
  <si>
    <t>Teterboro ATCT</t>
  </si>
  <si>
    <t>Tallahassee ATCT</t>
  </si>
  <si>
    <t>Tamiami ATCT</t>
  </si>
  <si>
    <t>Torrance ATCT</t>
  </si>
  <si>
    <t>Toledo ATCT</t>
  </si>
  <si>
    <t>Tampa ATCT</t>
  </si>
  <si>
    <t>Tri-Cities ATCT</t>
  </si>
  <si>
    <t>Tulsa ATCT</t>
  </si>
  <si>
    <t>Tucson ATCT</t>
  </si>
  <si>
    <t>Traverse City ATCT</t>
  </si>
  <si>
    <t>Twin Falls ATCT</t>
  </si>
  <si>
    <t>Knoxville ATCT</t>
  </si>
  <si>
    <t>North Las Vegas ATCT</t>
  </si>
  <si>
    <t>Van Nuys ATCT</t>
  </si>
  <si>
    <t>Vero Beach ATCT</t>
  </si>
  <si>
    <t>Willow Run ATCT</t>
  </si>
  <si>
    <t>Youngstown ATCT</t>
  </si>
  <si>
    <t>Personal Information</t>
  </si>
  <si>
    <t>Name</t>
  </si>
  <si>
    <t>Supervisor Information</t>
  </si>
  <si>
    <t>Office Phone</t>
  </si>
  <si>
    <t>Private Pilot</t>
  </si>
  <si>
    <t>Commercial Pilot</t>
  </si>
  <si>
    <t>Instrument Rating</t>
  </si>
  <si>
    <t>Certified Flight Instructor</t>
  </si>
  <si>
    <t>Dispatcher Certificate</t>
  </si>
  <si>
    <t>Degree</t>
  </si>
  <si>
    <t>School</t>
  </si>
  <si>
    <t>Graduation Date</t>
  </si>
  <si>
    <t>TYPE</t>
  </si>
  <si>
    <t>DATE</t>
  </si>
  <si>
    <t>Certifications</t>
  </si>
  <si>
    <t>Awards/Recognitions</t>
  </si>
  <si>
    <t>AwardTypes</t>
  </si>
  <si>
    <t>Outstanding Rating</t>
  </si>
  <si>
    <t>Quality Step Increase</t>
  </si>
  <si>
    <t>Exceptional Rating</t>
  </si>
  <si>
    <t>Special Achievement Award</t>
  </si>
  <si>
    <t>Letter of Commendation</t>
  </si>
  <si>
    <t>Suggestion Award</t>
  </si>
  <si>
    <t>On-the-Spot</t>
  </si>
  <si>
    <t>Certificate of Achievement</t>
  </si>
  <si>
    <t>Time Off Award</t>
  </si>
  <si>
    <t>CAREER LEVEL</t>
  </si>
  <si>
    <t>FROM</t>
  </si>
  <si>
    <t>TO</t>
  </si>
  <si>
    <t>AREA/FACILITY CERT DATE</t>
  </si>
  <si>
    <t>FACILITY ID</t>
  </si>
  <si>
    <t>CareerLvl</t>
  </si>
  <si>
    <t>DEV</t>
  </si>
  <si>
    <t>TMC</t>
  </si>
  <si>
    <t>TMS</t>
  </si>
  <si>
    <t>CURRENT FACILITY</t>
  </si>
  <si>
    <t>SD</t>
  </si>
  <si>
    <t>FacilityTypeID</t>
  </si>
  <si>
    <t>RegionCode</t>
  </si>
  <si>
    <t>State</t>
  </si>
  <si>
    <t>MA</t>
  </si>
  <si>
    <t>CA</t>
  </si>
  <si>
    <t>LA</t>
  </si>
  <si>
    <t>SC</t>
  </si>
  <si>
    <t>DC</t>
  </si>
  <si>
    <t>MD</t>
  </si>
  <si>
    <t>TX</t>
  </si>
  <si>
    <t>PA</t>
  </si>
  <si>
    <t>IN</t>
  </si>
  <si>
    <t>PR</t>
  </si>
  <si>
    <t>AK</t>
  </si>
  <si>
    <t>DE</t>
  </si>
  <si>
    <t>GA</t>
  </si>
  <si>
    <t>CO</t>
  </si>
  <si>
    <t>MI</t>
  </si>
  <si>
    <t>VI</t>
  </si>
  <si>
    <t>IL</t>
  </si>
  <si>
    <t>CT</t>
  </si>
  <si>
    <t>WA</t>
  </si>
  <si>
    <t>OH</t>
  </si>
  <si>
    <t>NJ</t>
  </si>
  <si>
    <t>AZ</t>
  </si>
  <si>
    <t>MN</t>
  </si>
  <si>
    <t>FL</t>
  </si>
  <si>
    <t>NY</t>
  </si>
  <si>
    <t>ND</t>
  </si>
  <si>
    <t>VA</t>
  </si>
  <si>
    <t>OR</t>
  </si>
  <si>
    <t>NV</t>
  </si>
  <si>
    <t>NE</t>
  </si>
  <si>
    <t>KY</t>
  </si>
  <si>
    <t>TN</t>
  </si>
  <si>
    <t>NH</t>
  </si>
  <si>
    <t>MO</t>
  </si>
  <si>
    <t>HI</t>
  </si>
  <si>
    <t>OK</t>
  </si>
  <si>
    <t>UT</t>
  </si>
  <si>
    <t>NM</t>
  </si>
  <si>
    <t>IA</t>
  </si>
  <si>
    <t>NC</t>
  </si>
  <si>
    <t>ME</t>
  </si>
  <si>
    <t>AL</t>
  </si>
  <si>
    <t>MT</t>
  </si>
  <si>
    <t>ID</t>
  </si>
  <si>
    <t>VT</t>
  </si>
  <si>
    <t>WV</t>
  </si>
  <si>
    <t>WY</t>
  </si>
  <si>
    <t>AR</t>
  </si>
  <si>
    <t>MS</t>
  </si>
  <si>
    <t>WI</t>
  </si>
  <si>
    <t>KS</t>
  </si>
  <si>
    <t>RI</t>
  </si>
  <si>
    <t>GU</t>
  </si>
  <si>
    <t>DesiredFacilityAndRegion</t>
  </si>
  <si>
    <t>Facility</t>
  </si>
  <si>
    <t>FacilityState</t>
  </si>
  <si>
    <t>FacilityRegion</t>
  </si>
  <si>
    <t>FacilityRegionCode</t>
  </si>
  <si>
    <t>DesiredFacility</t>
  </si>
  <si>
    <t>DesiredTitleSeries</t>
  </si>
  <si>
    <t>CurrentFacility</t>
  </si>
  <si>
    <t>CurrentFacilityName</t>
  </si>
  <si>
    <t>CurrentFacilityState</t>
  </si>
  <si>
    <t>CurrentFacilityRegion</t>
  </si>
  <si>
    <t>CurrentFacilityRegionCode</t>
  </si>
  <si>
    <t>CurrentFacilityLevelPayID</t>
  </si>
  <si>
    <t>CurrentTitleSeries</t>
  </si>
  <si>
    <t>CurrentFacility_</t>
  </si>
  <si>
    <t>DesiredFacilityAndRegionCode</t>
  </si>
  <si>
    <t>AddressLine1</t>
  </si>
  <si>
    <t>AddressLine2</t>
  </si>
  <si>
    <t>FAC</t>
  </si>
  <si>
    <t>VAC LOC</t>
  </si>
  <si>
    <t>City</t>
  </si>
  <si>
    <t>Anchorage</t>
  </si>
  <si>
    <t>Dallas</t>
  </si>
  <si>
    <t>Detroit</t>
  </si>
  <si>
    <t>Honolulu</t>
  </si>
  <si>
    <t>Pensacola</t>
  </si>
  <si>
    <t>Phoenix</t>
  </si>
  <si>
    <t>Portland</t>
  </si>
  <si>
    <t>Peachtree City</t>
  </si>
  <si>
    <t>Merrimack</t>
  </si>
  <si>
    <t>Elgin</t>
  </si>
  <si>
    <t>Dallas-Fort Worth</t>
  </si>
  <si>
    <t>Orlando</t>
  </si>
  <si>
    <t>Las Vegas</t>
  </si>
  <si>
    <t>Omaha</t>
  </si>
  <si>
    <t>Salt Lake City</t>
  </si>
  <si>
    <t>Tucson</t>
  </si>
  <si>
    <t>Westbury</t>
  </si>
  <si>
    <t>Mather</t>
  </si>
  <si>
    <t>Warrenton</t>
  </si>
  <si>
    <t>Bellevue</t>
  </si>
  <si>
    <t>Burien</t>
  </si>
  <si>
    <t>San Diego</t>
  </si>
  <si>
    <t>St. Charles</t>
  </si>
  <si>
    <t>Windsor Locks</t>
  </si>
  <si>
    <t>Allentown</t>
  </si>
  <si>
    <t>Abilene</t>
  </si>
  <si>
    <t>Waco</t>
  </si>
  <si>
    <t>Augusta</t>
  </si>
  <si>
    <t>Waterloo</t>
  </si>
  <si>
    <t>Amarillo</t>
  </si>
  <si>
    <t>Aspen</t>
  </si>
  <si>
    <t>Austin</t>
  </si>
  <si>
    <t>Bakersfield</t>
  </si>
  <si>
    <t>Bangor</t>
  </si>
  <si>
    <t>Birmingham</t>
  </si>
  <si>
    <t>Billings</t>
  </si>
  <si>
    <t>Bismarck</t>
  </si>
  <si>
    <t>Nashville</t>
  </si>
  <si>
    <t>Chattanooga</t>
  </si>
  <si>
    <t>Charleston</t>
  </si>
  <si>
    <t>Charlotte</t>
  </si>
  <si>
    <t>Columbus</t>
  </si>
  <si>
    <t>Casper</t>
  </si>
  <si>
    <t>Duluth</t>
  </si>
  <si>
    <t>Elmira</t>
  </si>
  <si>
    <t>Evansville</t>
  </si>
  <si>
    <t>Fairbanks</t>
  </si>
  <si>
    <t>Fargo</t>
  </si>
  <si>
    <t>Fresno</t>
  </si>
  <si>
    <t>Fayetteville</t>
  </si>
  <si>
    <t>Florence</t>
  </si>
  <si>
    <t>Spokane</t>
  </si>
  <si>
    <t>Longview</t>
  </si>
  <si>
    <t>Gulfport</t>
  </si>
  <si>
    <t>Greensboro</t>
  </si>
  <si>
    <t>Greer</t>
  </si>
  <si>
    <t>Helena</t>
  </si>
  <si>
    <t>Huntsville</t>
  </si>
  <si>
    <t>Huntington</t>
  </si>
  <si>
    <t>Wichita</t>
  </si>
  <si>
    <t>Wilmington</t>
  </si>
  <si>
    <t>Hilo</t>
  </si>
  <si>
    <t>Jackson</t>
  </si>
  <si>
    <t>Lubbock</t>
  </si>
  <si>
    <t>Lexington</t>
  </si>
  <si>
    <t>Lafayette</t>
  </si>
  <si>
    <t>Midland</t>
  </si>
  <si>
    <t>Milwaukee</t>
  </si>
  <si>
    <t>Monroe</t>
  </si>
  <si>
    <t>Mobile</t>
  </si>
  <si>
    <t>Madison</t>
  </si>
  <si>
    <t>Philadelphia</t>
  </si>
  <si>
    <t>Peoria</t>
  </si>
  <si>
    <t>Pittsburgh</t>
  </si>
  <si>
    <t>Pasco</t>
  </si>
  <si>
    <t>Reading</t>
  </si>
  <si>
    <t>Rockford</t>
  </si>
  <si>
    <t>Roanoke</t>
  </si>
  <si>
    <t>Rochester</t>
  </si>
  <si>
    <t>Roswell</t>
  </si>
  <si>
    <t>Savannah</t>
  </si>
  <si>
    <t>Springfield</t>
  </si>
  <si>
    <t>Tallahassee</t>
  </si>
  <si>
    <t>Tampa</t>
  </si>
  <si>
    <t>Tulsa</t>
  </si>
  <si>
    <t>Atlantic City</t>
  </si>
  <si>
    <t>Baton Rouge</t>
  </si>
  <si>
    <t>Cedar Rapids</t>
  </si>
  <si>
    <t>Corpus Christi</t>
  </si>
  <si>
    <t>Daytona Beach</t>
  </si>
  <si>
    <t>Des Moines</t>
  </si>
  <si>
    <t>El Paso</t>
  </si>
  <si>
    <t>Sioux Falls</t>
  </si>
  <si>
    <t>Fort Smith</t>
  </si>
  <si>
    <t>Fort Wayne</t>
  </si>
  <si>
    <t>Green Bay</t>
  </si>
  <si>
    <t>Great Falls</t>
  </si>
  <si>
    <t>Terre Haute</t>
  </si>
  <si>
    <t>Lake Charles</t>
  </si>
  <si>
    <t>Little Rock</t>
  </si>
  <si>
    <t>New Orleans</t>
  </si>
  <si>
    <t>Myrtle Beach</t>
  </si>
  <si>
    <t>Oklahoma City</t>
  </si>
  <si>
    <t>West Palm Beach</t>
  </si>
  <si>
    <t>Fort Myers</t>
  </si>
  <si>
    <t>San Antonio</t>
  </si>
  <si>
    <t>South Bend</t>
  </si>
  <si>
    <t>Twin Falls</t>
  </si>
  <si>
    <t>Latham</t>
  </si>
  <si>
    <t>Fletcher</t>
  </si>
  <si>
    <t>Avoca</t>
  </si>
  <si>
    <t>Portage</t>
  </si>
  <si>
    <t>Johnson City</t>
  </si>
  <si>
    <t>Boise</t>
  </si>
  <si>
    <t>S. Burlington</t>
  </si>
  <si>
    <t>Cheektowaga</t>
  </si>
  <si>
    <t>West Columbia</t>
  </si>
  <si>
    <t>Bridgeport</t>
  </si>
  <si>
    <t>Savoy</t>
  </si>
  <si>
    <t>Peterson AFB</t>
  </si>
  <si>
    <t>Erlanger</t>
  </si>
  <si>
    <t>Vandalia</t>
  </si>
  <si>
    <t>Middletown</t>
  </si>
  <si>
    <t>Hope Hull</t>
  </si>
  <si>
    <t>Milan</t>
  </si>
  <si>
    <t>Moses Lake</t>
  </si>
  <si>
    <t>Virginia Beach</t>
  </si>
  <si>
    <t>Warwick</t>
  </si>
  <si>
    <t>Morrisville</t>
  </si>
  <si>
    <t>Goleta</t>
  </si>
  <si>
    <t>Louisville</t>
  </si>
  <si>
    <t>Barksdale AFB</t>
  </si>
  <si>
    <t>Sioux City</t>
  </si>
  <si>
    <t>North Syracuse</t>
  </si>
  <si>
    <t>Swanton</t>
  </si>
  <si>
    <t>Blountville</t>
  </si>
  <si>
    <t>Vienna</t>
  </si>
  <si>
    <t>Aurora</t>
  </si>
  <si>
    <t>Nashua</t>
  </si>
  <si>
    <t>Leesburg</t>
  </si>
  <si>
    <t>Longmont</t>
  </si>
  <si>
    <t>Hilliard</t>
  </si>
  <si>
    <t>Olathe</t>
  </si>
  <si>
    <t>Palmdale</t>
  </si>
  <si>
    <t>Farmington</t>
  </si>
  <si>
    <t>Ronkonkoma</t>
  </si>
  <si>
    <t>Fremont</t>
  </si>
  <si>
    <t>Oberlin</t>
  </si>
  <si>
    <t>Auburn</t>
  </si>
  <si>
    <t>Hampton</t>
  </si>
  <si>
    <t>Barrigada</t>
  </si>
  <si>
    <t>Carolina</t>
  </si>
  <si>
    <t>Edwards AFB</t>
  </si>
  <si>
    <t>Nantucket</t>
  </si>
  <si>
    <t>Addison</t>
  </si>
  <si>
    <t>Napa</t>
  </si>
  <si>
    <t>Beaumont</t>
  </si>
  <si>
    <t>Burbank</t>
  </si>
  <si>
    <t>Baltimore</t>
  </si>
  <si>
    <t>Concord</t>
  </si>
  <si>
    <t>Camarillo</t>
  </si>
  <si>
    <t>Chino</t>
  </si>
  <si>
    <t>Erie</t>
  </si>
  <si>
    <t>Newark</t>
  </si>
  <si>
    <t>Flint</t>
  </si>
  <si>
    <t>Farmingdale</t>
  </si>
  <si>
    <t>Manassas</t>
  </si>
  <si>
    <t>Hillsboro</t>
  </si>
  <si>
    <t>Hayward</t>
  </si>
  <si>
    <t>Dulles</t>
  </si>
  <si>
    <t>Juneau</t>
  </si>
  <si>
    <t>Lansing</t>
  </si>
  <si>
    <t>Lincoln</t>
  </si>
  <si>
    <t>Livermore</t>
  </si>
  <si>
    <t>Mansfield</t>
  </si>
  <si>
    <t>Manchester</t>
  </si>
  <si>
    <t>Crystal</t>
  </si>
  <si>
    <t>Muskegon</t>
  </si>
  <si>
    <t>Morristown</t>
  </si>
  <si>
    <t>Monterey</t>
  </si>
  <si>
    <t>Ontario</t>
  </si>
  <si>
    <t>Prescott</t>
  </si>
  <si>
    <t>Pueblo</t>
  </si>
  <si>
    <t>Richmond</t>
  </si>
  <si>
    <t>Reno</t>
  </si>
  <si>
    <t>Stockton</t>
  </si>
  <si>
    <t>Scottsdale</t>
  </si>
  <si>
    <t>Sanford</t>
  </si>
  <si>
    <t>Sacramento</t>
  </si>
  <si>
    <t>Sarasota</t>
  </si>
  <si>
    <t>Teterboro</t>
  </si>
  <si>
    <t>Torrance</t>
  </si>
  <si>
    <t>Andrews AFB</t>
  </si>
  <si>
    <t>West Mifflin</t>
  </si>
  <si>
    <t>Englewood</t>
  </si>
  <si>
    <t>Ann Arbor</t>
  </si>
  <si>
    <t>Sugar Grove</t>
  </si>
  <si>
    <t>Bedford</t>
  </si>
  <si>
    <t>Westminster</t>
  </si>
  <si>
    <t>East Boston</t>
  </si>
  <si>
    <t>North Canton</t>
  </si>
  <si>
    <t>Fairfield</t>
  </si>
  <si>
    <t>Cahokia</t>
  </si>
  <si>
    <t>Carlsbad</t>
  </si>
  <si>
    <t>West Chicago</t>
  </si>
  <si>
    <t>Tomball</t>
  </si>
  <si>
    <t>El Monte</t>
  </si>
  <si>
    <t>Eden Prairie</t>
  </si>
  <si>
    <t>Mesa</t>
  </si>
  <si>
    <t>Fort Lauderdale</t>
  </si>
  <si>
    <t>Fort Pierce</t>
  </si>
  <si>
    <t>Grand Canyon</t>
  </si>
  <si>
    <t>Grand Forks</t>
  </si>
  <si>
    <t>Grand Rapids</t>
  </si>
  <si>
    <t>White Plains</t>
  </si>
  <si>
    <t>New Castle</t>
  </si>
  <si>
    <t>Jamaica</t>
  </si>
  <si>
    <t>West Lafayette</t>
  </si>
  <si>
    <t>Flushing</t>
  </si>
  <si>
    <t>Long Beach</t>
  </si>
  <si>
    <t>Freeland</t>
  </si>
  <si>
    <t>Kahului</t>
  </si>
  <si>
    <t>Everett</t>
  </si>
  <si>
    <t>Palo Alto</t>
  </si>
  <si>
    <t>Chamblee</t>
  </si>
  <si>
    <t>Newport News</t>
  </si>
  <si>
    <t>Clearwater</t>
  </si>
  <si>
    <t>La Verne</t>
  </si>
  <si>
    <t>Wappingers Falls</t>
  </si>
  <si>
    <t>Palm Springs</t>
  </si>
  <si>
    <t>Waterford</t>
  </si>
  <si>
    <t>Wheeling</t>
  </si>
  <si>
    <t>San Jose</t>
  </si>
  <si>
    <t>El Cajon</t>
  </si>
  <si>
    <t>San Francisco</t>
  </si>
  <si>
    <t>Santa Clara</t>
  </si>
  <si>
    <t>Santa Monica</t>
  </si>
  <si>
    <t>Costa Mesa</t>
  </si>
  <si>
    <t>Bridgeton</t>
  </si>
  <si>
    <t>St. Paul</t>
  </si>
  <si>
    <t>Santa Rosa</t>
  </si>
  <si>
    <t>Charlotte Amalie</t>
  </si>
  <si>
    <t>Chesterfield</t>
  </si>
  <si>
    <t>Traverse City</t>
  </si>
  <si>
    <t>North Las Vegas</t>
  </si>
  <si>
    <t>Van Nuys</t>
  </si>
  <si>
    <t>Vero Beach</t>
  </si>
  <si>
    <t>Belleville</t>
  </si>
  <si>
    <t>FacilityCity</t>
  </si>
  <si>
    <t>Pres Series</t>
  </si>
  <si>
    <t>SSN</t>
  </si>
  <si>
    <t>SUP</t>
  </si>
  <si>
    <t>Pres LOC</t>
  </si>
  <si>
    <t>HomeCell Phone Number</t>
  </si>
  <si>
    <t>GradDate</t>
  </si>
  <si>
    <t>T1</t>
  </si>
  <si>
    <t>Date_T1</t>
  </si>
  <si>
    <t>T2</t>
  </si>
  <si>
    <t>Date_T2</t>
  </si>
  <si>
    <t>T3</t>
  </si>
  <si>
    <t>Date_T3</t>
  </si>
  <si>
    <t>T4</t>
  </si>
  <si>
    <t>Date_T4</t>
  </si>
  <si>
    <t>T5</t>
  </si>
  <si>
    <t>Date_T5</t>
  </si>
  <si>
    <t>T6</t>
  </si>
  <si>
    <t>Date_T6</t>
  </si>
  <si>
    <t>T7</t>
  </si>
  <si>
    <t>Date_T7</t>
  </si>
  <si>
    <t>T8</t>
  </si>
  <si>
    <t>Date_T8</t>
  </si>
  <si>
    <t>T9</t>
  </si>
  <si>
    <t>Date_T9</t>
  </si>
  <si>
    <t>Pos1</t>
  </si>
  <si>
    <t>Pos2</t>
  </si>
  <si>
    <t>Pos3</t>
  </si>
  <si>
    <t>Pos4</t>
  </si>
  <si>
    <t>Pos5</t>
  </si>
  <si>
    <t>Pos6</t>
  </si>
  <si>
    <t>Pos7</t>
  </si>
  <si>
    <t>Pos8</t>
  </si>
  <si>
    <t>Pos9</t>
  </si>
  <si>
    <t>Pos10</t>
  </si>
  <si>
    <t>Pos11</t>
  </si>
  <si>
    <t>Pos12</t>
  </si>
  <si>
    <t>FacID1</t>
  </si>
  <si>
    <t>FacID2</t>
  </si>
  <si>
    <t>FacID3</t>
  </si>
  <si>
    <t>FacID4</t>
  </si>
  <si>
    <t>FacID5</t>
  </si>
  <si>
    <t>FacID6</t>
  </si>
  <si>
    <t>FacID7</t>
  </si>
  <si>
    <t>FacID8</t>
  </si>
  <si>
    <t>FacID9</t>
  </si>
  <si>
    <t>FacID10</t>
  </si>
  <si>
    <t>FacID11</t>
  </si>
  <si>
    <t>FacID12</t>
  </si>
  <si>
    <t>Level1</t>
  </si>
  <si>
    <t>Level2</t>
  </si>
  <si>
    <t>Level3</t>
  </si>
  <si>
    <t>Level4</t>
  </si>
  <si>
    <t>Level5</t>
  </si>
  <si>
    <t>Level6</t>
  </si>
  <si>
    <t>Level7</t>
  </si>
  <si>
    <t>Level8</t>
  </si>
  <si>
    <t>Level9</t>
  </si>
  <si>
    <t>Level10</t>
  </si>
  <si>
    <t>Level11</t>
  </si>
  <si>
    <t>Level12</t>
  </si>
  <si>
    <t>Cert1</t>
  </si>
  <si>
    <t>Cert2</t>
  </si>
  <si>
    <t>Cert3</t>
  </si>
  <si>
    <t>Cert4</t>
  </si>
  <si>
    <t>Cert5</t>
  </si>
  <si>
    <t>Cert6</t>
  </si>
  <si>
    <t>Cert7</t>
  </si>
  <si>
    <t>Cert8</t>
  </si>
  <si>
    <t>Cert9</t>
  </si>
  <si>
    <t>Cert10</t>
  </si>
  <si>
    <t>Cert11</t>
  </si>
  <si>
    <t>Cert12</t>
  </si>
  <si>
    <t>From1</t>
  </si>
  <si>
    <t>From2</t>
  </si>
  <si>
    <t>From3</t>
  </si>
  <si>
    <t>From4</t>
  </si>
  <si>
    <t>From5</t>
  </si>
  <si>
    <t>From6</t>
  </si>
  <si>
    <t>From7</t>
  </si>
  <si>
    <t>From8</t>
  </si>
  <si>
    <t>From9</t>
  </si>
  <si>
    <t>From10</t>
  </si>
  <si>
    <t>From11</t>
  </si>
  <si>
    <t>From12</t>
  </si>
  <si>
    <t>To1</t>
  </si>
  <si>
    <t>To2</t>
  </si>
  <si>
    <t>To3</t>
  </si>
  <si>
    <t>To4</t>
  </si>
  <si>
    <t>To5</t>
  </si>
  <si>
    <t>To6</t>
  </si>
  <si>
    <t>To7</t>
  </si>
  <si>
    <t>To8</t>
  </si>
  <si>
    <t>To9</t>
  </si>
  <si>
    <t>To10</t>
  </si>
  <si>
    <t>To11</t>
  </si>
  <si>
    <t>To12</t>
  </si>
  <si>
    <t>Cred1</t>
  </si>
  <si>
    <t>Cred2</t>
  </si>
  <si>
    <t>Cred3</t>
  </si>
  <si>
    <t>Cred4</t>
  </si>
  <si>
    <t>Cred5</t>
  </si>
  <si>
    <t>Cred6</t>
  </si>
  <si>
    <t>Cred7</t>
  </si>
  <si>
    <t>Cred8</t>
  </si>
  <si>
    <t>Cred9</t>
  </si>
  <si>
    <t>Cred10</t>
  </si>
  <si>
    <t>Cred11</t>
  </si>
  <si>
    <t>Cred12</t>
  </si>
  <si>
    <t>CPC</t>
  </si>
  <si>
    <t>Desired Facilities</t>
  </si>
  <si>
    <t>Facility 3</t>
  </si>
  <si>
    <t>Facility 2</t>
  </si>
  <si>
    <t>Facility 4</t>
  </si>
  <si>
    <t>Facility 5</t>
  </si>
  <si>
    <t>FACType1</t>
  </si>
  <si>
    <t>FACType2</t>
  </si>
  <si>
    <t>FACType3</t>
  </si>
  <si>
    <t>FACType4</t>
  </si>
  <si>
    <t>FACType5</t>
  </si>
  <si>
    <t>FACType6</t>
  </si>
  <si>
    <t>FACType7</t>
  </si>
  <si>
    <t>FACType8</t>
  </si>
  <si>
    <t>FACType9</t>
  </si>
  <si>
    <t>FACType10</t>
  </si>
  <si>
    <t>FACType11</t>
  </si>
  <si>
    <t>FACType12</t>
  </si>
  <si>
    <t>SeriesCode</t>
  </si>
  <si>
    <t>Facility1</t>
  </si>
  <si>
    <t>Facility2</t>
  </si>
  <si>
    <t>Facility3</t>
  </si>
  <si>
    <t>Facility4</t>
  </si>
  <si>
    <t>Facility5</t>
  </si>
  <si>
    <t>Email</t>
  </si>
  <si>
    <t>CoverName</t>
  </si>
  <si>
    <t>CoverAddressLine1</t>
  </si>
  <si>
    <t>CoverAddressLine2</t>
  </si>
  <si>
    <t>PhoneNumber</t>
  </si>
  <si>
    <t>Date</t>
  </si>
  <si>
    <t>OVERRIDE</t>
  </si>
  <si>
    <t>TodaysDate</t>
  </si>
  <si>
    <t>FAARegion</t>
  </si>
  <si>
    <t>HRDivision</t>
  </si>
  <si>
    <t>Human Resource Services Division</t>
  </si>
  <si>
    <t>RegionAddressLine1</t>
  </si>
  <si>
    <t>RegionAddressLine2</t>
  </si>
  <si>
    <t>FacilityAndRegion</t>
  </si>
  <si>
    <t>Alaskan</t>
  </si>
  <si>
    <t>AHF-W100</t>
  </si>
  <si>
    <t>222 West 7th Ave, #14</t>
  </si>
  <si>
    <t>AHF-C100</t>
  </si>
  <si>
    <t>901 Locust, Room 402</t>
  </si>
  <si>
    <t>Kansas City, MO 64106</t>
  </si>
  <si>
    <t>AHF-E100</t>
  </si>
  <si>
    <t>159-30 Rockaway Blvd., Room 207</t>
  </si>
  <si>
    <t>Jamaica, NY 11434-4809</t>
  </si>
  <si>
    <t>Anchorage, AK 99513-7587</t>
  </si>
  <si>
    <t>Great Lakes</t>
  </si>
  <si>
    <t>AHF-C400</t>
  </si>
  <si>
    <t>2300 E. Devon Ave</t>
  </si>
  <si>
    <t>Des Plaines, IL 60018</t>
  </si>
  <si>
    <t>New England</t>
  </si>
  <si>
    <t>AHF-E200</t>
  </si>
  <si>
    <t>12 New England Executive Park</t>
  </si>
  <si>
    <t>Burlington, MA 01803</t>
  </si>
  <si>
    <t>Northwest Mountain</t>
  </si>
  <si>
    <t>AHF-W200</t>
  </si>
  <si>
    <t>2200 S. 216th Street</t>
  </si>
  <si>
    <t>Des Moines, WA 98618-6547</t>
  </si>
  <si>
    <t>Southern</t>
  </si>
  <si>
    <t>AHF-E400</t>
  </si>
  <si>
    <t>1701 Columbia Ave</t>
  </si>
  <si>
    <t>College Park, GA 30337</t>
  </si>
  <si>
    <t>Southwest</t>
  </si>
  <si>
    <t>AHF-C300</t>
  </si>
  <si>
    <t>10101 Hillwood Pkwy</t>
  </si>
  <si>
    <t>Fort Worth, TX 76177</t>
  </si>
  <si>
    <t>Western Pacific</t>
  </si>
  <si>
    <t>AHF-W300</t>
  </si>
  <si>
    <t>777 S. Aviation Blvd., Suite #150</t>
  </si>
  <si>
    <t>El Segundo, CA 90245</t>
  </si>
  <si>
    <t>ATTN</t>
  </si>
  <si>
    <t>FacilityRegionID</t>
  </si>
  <si>
    <t>FacilityRegionAddress1</t>
  </si>
  <si>
    <t>FacilityRegionAddress2</t>
  </si>
  <si>
    <t>Work History</t>
  </si>
  <si>
    <t>CPC-IT</t>
  </si>
  <si>
    <t>TMC-IT</t>
  </si>
  <si>
    <t>TMS-IT</t>
  </si>
  <si>
    <t>Name*</t>
  </si>
  <si>
    <t>Phone Number*</t>
  </si>
  <si>
    <t>Email*</t>
  </si>
  <si>
    <t>Address Line 1*</t>
  </si>
  <si>
    <t>Address Line 2*</t>
  </si>
  <si>
    <t>Last 4 of SSN*</t>
  </si>
  <si>
    <t>Current Facillity*</t>
  </si>
  <si>
    <t>Office Phone*</t>
  </si>
  <si>
    <t>Facility 1*</t>
  </si>
  <si>
    <r>
      <t xml:space="preserve">In this section, fill in the requested information as fully as possible. </t>
    </r>
    <r>
      <rPr>
        <b/>
        <i/>
        <sz val="11"/>
        <color rgb="FF7F7F7F"/>
        <rFont val="Calibri"/>
        <family val="2"/>
        <scheme val="minor"/>
      </rPr>
      <t>Fields marked with a * are REQUIRED.</t>
    </r>
    <r>
      <rPr>
        <i/>
        <sz val="11"/>
        <color rgb="FF7F7F7F"/>
        <rFont val="Calibri"/>
        <family val="2"/>
        <scheme val="minor"/>
      </rPr>
      <t xml:space="preserve"> Other fields may be left blank if they do not apply (e.g. no college history, leave Degree/School/Grad Date blank). </t>
    </r>
    <r>
      <rPr>
        <b/>
        <i/>
        <sz val="11"/>
        <color rgb="FF7F7F7F"/>
        <rFont val="Calibri"/>
        <family val="2"/>
        <scheme val="minor"/>
      </rPr>
      <t>You MUST choose at least one "Desired Facility" for the program to generate a package.</t>
    </r>
  </si>
  <si>
    <r>
      <t xml:space="preserve">In this section, list your previous work history. </t>
    </r>
    <r>
      <rPr>
        <b/>
        <i/>
        <sz val="11"/>
        <color rgb="FF7F7F7F"/>
        <rFont val="Calibri"/>
        <family val="2"/>
        <scheme val="minor"/>
      </rPr>
      <t>Please do not skip rows.</t>
    </r>
    <r>
      <rPr>
        <i/>
        <sz val="11"/>
        <color rgb="FF7F7F7F"/>
        <rFont val="Calibri"/>
        <family val="2"/>
        <scheme val="minor"/>
      </rPr>
      <t xml:space="preserve"> If you currently work at an FAA facility, please check the "Current Facility" box on the appropriate line. You may leave the "To" section blank for this line, and the "To" date will be listed as "Present" when the form is generated.</t>
    </r>
  </si>
  <si>
    <t>After completing this sheet, please complete sheet "2. Work History" by selecting the sheet at the bottom.</t>
  </si>
  <si>
    <t>Once you complete this sheet, you may save the document and proceed to Step 2.</t>
  </si>
  <si>
    <t>Today's date will be used for the date on each form. To override with a different date, type a date in the "OVERRIDE" field. You may also force date fields to be blank by inserting a space in the "OVERRIDE" field. Otherwise, leave "OVERRIDE" blank.</t>
  </si>
  <si>
    <t>Facility6</t>
  </si>
  <si>
    <t>Facility7</t>
  </si>
  <si>
    <t>Facility8</t>
  </si>
  <si>
    <t>Facility9</t>
  </si>
  <si>
    <t>Facility10</t>
  </si>
  <si>
    <t>Facility11</t>
  </si>
  <si>
    <t>Facility12</t>
  </si>
  <si>
    <t>Facility13</t>
  </si>
  <si>
    <t>Facility14</t>
  </si>
  <si>
    <t>Facility15</t>
  </si>
  <si>
    <t>Facility16</t>
  </si>
  <si>
    <t>Facility17</t>
  </si>
  <si>
    <t>Facility18</t>
  </si>
  <si>
    <t>Facility19</t>
  </si>
  <si>
    <t>Facility20</t>
  </si>
  <si>
    <t>Facility 6</t>
  </si>
  <si>
    <t>Facility 7</t>
  </si>
  <si>
    <t>Facility 8</t>
  </si>
  <si>
    <t>Facility 9</t>
  </si>
  <si>
    <t>Facility 10</t>
  </si>
  <si>
    <t>Facility 11</t>
  </si>
  <si>
    <t>Facility 12</t>
  </si>
  <si>
    <t>Facility 13</t>
  </si>
  <si>
    <t>Facility 14</t>
  </si>
  <si>
    <t>Facility 15</t>
  </si>
  <si>
    <t>Facility 16</t>
  </si>
  <si>
    <t>Facility 17</t>
  </si>
  <si>
    <t>Facility 18</t>
  </si>
  <si>
    <t>Facility 19</t>
  </si>
  <si>
    <t>Facility 20</t>
  </si>
  <si>
    <t>AwardCodes</t>
  </si>
  <si>
    <t>O</t>
  </si>
  <si>
    <t>Q</t>
  </si>
  <si>
    <t>E</t>
  </si>
  <si>
    <t>L</t>
  </si>
  <si>
    <t>SAA</t>
  </si>
  <si>
    <t>OTS</t>
  </si>
  <si>
    <t>PMA</t>
  </si>
  <si>
    <t>COM</t>
  </si>
  <si>
    <t>SUG</t>
  </si>
  <si>
    <t>Presidential Monetary Award</t>
  </si>
  <si>
    <t>FacilityLvlFacilityPayID</t>
  </si>
  <si>
    <t>D</t>
  </si>
  <si>
    <t>F</t>
  </si>
  <si>
    <t>G</t>
  </si>
  <si>
    <t>H</t>
  </si>
  <si>
    <t>I</t>
  </si>
  <si>
    <t>J</t>
  </si>
  <si>
    <t>K</t>
  </si>
  <si>
    <t>AAL</t>
  </si>
  <si>
    <t>ACE</t>
  </si>
  <si>
    <t>AEA</t>
  </si>
  <si>
    <t>ANE</t>
  </si>
  <si>
    <t>ASO</t>
  </si>
  <si>
    <t>ANM</t>
  </si>
  <si>
    <t>ASW</t>
  </si>
  <si>
    <t>AWP</t>
  </si>
  <si>
    <t>AGL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</si>
</sst>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lt;=9999999]###\-####;\(###\)\ ###\-####"/>
    <numFmt numFmtId="165" formatCode="mm/dd/yy;@"/>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b/>
      <i/>
      <sz val="11"/>
      <color rgb="FF7F7F7F"/>
      <name val="Calibri"/>
      <family val="2"/>
      <scheme val="minor"/>
    </font>
    <font>
      <sz val="11"/>
      <color theme="0" tint="-0.34998626667073579"/>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41">
    <xf numFmtId="0" fontId="0" fillId="0" borderId="0" xfId="0"/>
    <xf numFmtId="0" fontId="0" fillId="0" borderId="0" xfId="0" applyAlignment="1">
      <alignment horizontal="center"/>
    </xf>
    <xf numFmtId="0" fontId="0" fillId="0" borderId="0" xfId="0" applyAlignment="1">
      <alignment horizontal="left"/>
    </xf>
    <xf numFmtId="0" fontId="0" fillId="0" borderId="0" xfId="0" applyAlignment="1"/>
    <xf numFmtId="0" fontId="0" fillId="0" borderId="0" xfId="0" applyBorder="1" applyAlignment="1"/>
    <xf numFmtId="0" fontId="0" fillId="0" borderId="10" xfId="0" applyBorder="1"/>
    <xf numFmtId="0" fontId="0" fillId="0" borderId="13" xfId="0" applyBorder="1"/>
    <xf numFmtId="0" fontId="0" fillId="0" borderId="14" xfId="0" applyBorder="1"/>
    <xf numFmtId="0" fontId="0" fillId="0" borderId="10" xfId="0" applyBorder="1" applyAlignment="1"/>
    <xf numFmtId="0" fontId="0" fillId="33" borderId="10" xfId="0" applyFill="1" applyBorder="1"/>
    <xf numFmtId="0" fontId="16" fillId="11" borderId="10" xfId="20" applyFont="1" applyBorder="1" applyAlignment="1">
      <alignment horizontal="center"/>
    </xf>
    <xf numFmtId="0" fontId="1" fillId="11" borderId="10" xfId="20" applyBorder="1" applyAlignment="1">
      <alignment horizontal="center" vertical="center" wrapText="1"/>
    </xf>
    <xf numFmtId="49" fontId="0" fillId="0" borderId="0" xfId="0" applyNumberFormat="1"/>
    <xf numFmtId="14" fontId="0" fillId="0" borderId="0" xfId="0" applyNumberFormat="1" applyAlignment="1">
      <alignment horizontal="left"/>
    </xf>
    <xf numFmtId="49" fontId="0" fillId="0" borderId="0" xfId="0" applyNumberFormat="1" applyAlignment="1">
      <alignment horizontal="left"/>
    </xf>
    <xf numFmtId="165" fontId="0" fillId="0" borderId="10" xfId="0" applyNumberFormat="1" applyBorder="1" applyAlignment="1">
      <alignment horizontal="left"/>
    </xf>
    <xf numFmtId="0" fontId="0" fillId="0" borderId="0" xfId="0" applyNumberFormat="1"/>
    <xf numFmtId="0" fontId="0" fillId="33" borderId="10" xfId="0" applyFill="1" applyBorder="1" applyProtection="1">
      <protection locked="0"/>
    </xf>
    <xf numFmtId="165" fontId="0" fillId="33" borderId="10" xfId="0" applyNumberFormat="1" applyFill="1" applyBorder="1" applyAlignment="1" applyProtection="1">
      <alignment horizontal="left"/>
      <protection locked="0"/>
    </xf>
    <xf numFmtId="164" fontId="0" fillId="33" borderId="10" xfId="0" applyNumberFormat="1" applyFill="1" applyBorder="1" applyAlignment="1" applyProtection="1">
      <alignment horizontal="left"/>
      <protection locked="0"/>
    </xf>
    <xf numFmtId="164" fontId="18" fillId="33" borderId="10" xfId="42" applyNumberFormat="1" applyFill="1" applyBorder="1" applyAlignment="1" applyProtection="1">
      <alignment horizontal="left"/>
      <protection locked="0"/>
    </xf>
    <xf numFmtId="0" fontId="0" fillId="33" borderId="10" xfId="0" applyNumberFormat="1" applyFill="1" applyBorder="1" applyAlignment="1" applyProtection="1">
      <alignment horizontal="left"/>
      <protection locked="0"/>
    </xf>
    <xf numFmtId="0" fontId="0" fillId="33" borderId="10" xfId="0" applyFill="1" applyBorder="1" applyAlignment="1" applyProtection="1">
      <alignment horizontal="center"/>
      <protection locked="0"/>
    </xf>
    <xf numFmtId="165" fontId="0" fillId="33" borderId="10" xfId="0" applyNumberFormat="1" applyFill="1" applyBorder="1" applyAlignment="1" applyProtection="1">
      <alignment horizontal="right"/>
      <protection locked="0"/>
    </xf>
    <xf numFmtId="165" fontId="0" fillId="33" borderId="10" xfId="0" applyNumberFormat="1" applyFill="1" applyBorder="1" applyProtection="1">
      <protection locked="0"/>
    </xf>
    <xf numFmtId="0" fontId="0" fillId="0" borderId="0" xfId="0" applyProtection="1">
      <protection locked="0"/>
    </xf>
    <xf numFmtId="0" fontId="0" fillId="33" borderId="10" xfId="0" applyFill="1" applyBorder="1" applyProtection="1"/>
    <xf numFmtId="0" fontId="15" fillId="0" borderId="0" xfId="16" applyAlignment="1">
      <alignment horizontal="left" wrapText="1"/>
    </xf>
    <xf numFmtId="0" fontId="21" fillId="0" borderId="0" xfId="0" applyFont="1" applyBorder="1"/>
    <xf numFmtId="0" fontId="21" fillId="0" borderId="0" xfId="0" applyFont="1"/>
    <xf numFmtId="0" fontId="21" fillId="0" borderId="0" xfId="0" applyFont="1" applyAlignment="1">
      <alignment wrapText="1"/>
    </xf>
    <xf numFmtId="0" fontId="15" fillId="0" borderId="0" xfId="16" applyAlignment="1">
      <alignment horizontal="left" wrapText="1"/>
    </xf>
    <xf numFmtId="0" fontId="17" fillId="9" borderId="15" xfId="18" applyBorder="1" applyAlignment="1">
      <alignment horizontal="center"/>
    </xf>
    <xf numFmtId="0" fontId="17" fillId="9" borderId="16" xfId="18" applyBorder="1" applyAlignment="1">
      <alignment horizontal="center"/>
    </xf>
    <xf numFmtId="0" fontId="17" fillId="9" borderId="0" xfId="18" applyAlignment="1">
      <alignment horizontal="center"/>
    </xf>
    <xf numFmtId="0" fontId="17" fillId="9" borderId="10" xfId="18" applyBorder="1" applyAlignment="1">
      <alignment horizontal="center"/>
    </xf>
    <xf numFmtId="0" fontId="17" fillId="9" borderId="11" xfId="18" applyBorder="1" applyAlignment="1">
      <alignment horizontal="center"/>
    </xf>
    <xf numFmtId="0" fontId="17" fillId="9" borderId="12" xfId="18" applyBorder="1" applyAlignment="1">
      <alignment horizontal="center"/>
    </xf>
    <xf numFmtId="0" fontId="1" fillId="11" borderId="17" xfId="20" applyBorder="1" applyAlignment="1">
      <alignment horizontal="center" vertical="top" wrapText="1"/>
    </xf>
    <xf numFmtId="0" fontId="1" fillId="11" borderId="0" xfId="20" applyBorder="1" applyAlignment="1">
      <alignment horizontal="center" vertical="top" wrapText="1"/>
    </xf>
    <xf numFmtId="0" fontId="1" fillId="11" borderId="18" xfId="20" applyBorder="1" applyAlignment="1">
      <alignment horizontal="center"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trlProps/ctrlProp1.xml><?xml version="1.0" encoding="utf-8"?>
<formControlPr xmlns="http://schemas.microsoft.com/office/spreadsheetml/2009/9/main" objectType="CheckBox" fmlaLink="$D$24" lockText="1" noThreeD="1"/>
</file>

<file path=xl/ctrlProps/ctrlProp10.xml><?xml version="1.0" encoding="utf-8"?>
<formControlPr xmlns="http://schemas.microsoft.com/office/spreadsheetml/2009/9/main" objectType="CheckBox" fmlaLink="$H$12" lockText="1" noThreeD="1"/>
</file>

<file path=xl/ctrlProps/ctrlProp11.xml><?xml version="1.0" encoding="utf-8"?>
<formControlPr xmlns="http://schemas.microsoft.com/office/spreadsheetml/2009/9/main" objectType="CheckBox" fmlaLink="$H$13" lockText="1" noThreeD="1"/>
</file>

<file path=xl/ctrlProps/ctrlProp12.xml><?xml version="1.0" encoding="utf-8"?>
<formControlPr xmlns="http://schemas.microsoft.com/office/spreadsheetml/2009/9/main" objectType="CheckBox" fmlaLink="$H$14" lockText="1" noThreeD="1"/>
</file>

<file path=xl/ctrlProps/ctrlProp13.xml><?xml version="1.0" encoding="utf-8"?>
<formControlPr xmlns="http://schemas.microsoft.com/office/spreadsheetml/2009/9/main" objectType="CheckBox" fmlaLink="$H$15" lockText="1" noThreeD="1"/>
</file>

<file path=xl/ctrlProps/ctrlProp14.xml><?xml version="1.0" encoding="utf-8"?>
<formControlPr xmlns="http://schemas.microsoft.com/office/spreadsheetml/2009/9/main" objectType="CheckBox" fmlaLink="$H$16" lockText="1" noThreeD="1"/>
</file>

<file path=xl/ctrlProps/ctrlProp15.xml><?xml version="1.0" encoding="utf-8"?>
<formControlPr xmlns="http://schemas.microsoft.com/office/spreadsheetml/2009/9/main" objectType="CheckBox" fmlaLink="$H$17" lockText="1" noThreeD="1"/>
</file>

<file path=xl/ctrlProps/ctrlProp16.xml><?xml version="1.0" encoding="utf-8"?>
<formControlPr xmlns="http://schemas.microsoft.com/office/spreadsheetml/2009/9/main" objectType="CheckBox" fmlaLink="$H$18" lockText="1" noThreeD="1"/>
</file>

<file path=xl/ctrlProps/ctrlProp17.xml><?xml version="1.0" encoding="utf-8"?>
<formControlPr xmlns="http://schemas.microsoft.com/office/spreadsheetml/2009/9/main" objectType="CheckBox" fmlaLink="$H$19" lockText="1" noThreeD="1"/>
</file>

<file path=xl/ctrlProps/ctrlProp2.xml><?xml version="1.0" encoding="utf-8"?>
<formControlPr xmlns="http://schemas.microsoft.com/office/spreadsheetml/2009/9/main" objectType="CheckBox" fmlaLink="$D$26" lockText="1" noThreeD="1"/>
</file>

<file path=xl/ctrlProps/ctrlProp3.xml><?xml version="1.0" encoding="utf-8"?>
<formControlPr xmlns="http://schemas.microsoft.com/office/spreadsheetml/2009/9/main" objectType="CheckBox" fmlaLink="$D$25" lockText="1" noThreeD="1"/>
</file>

<file path=xl/ctrlProps/ctrlProp4.xml><?xml version="1.0" encoding="utf-8"?>
<formControlPr xmlns="http://schemas.microsoft.com/office/spreadsheetml/2009/9/main" objectType="CheckBox" fmlaLink="$D$27" lockText="1" noThreeD="1"/>
</file>

<file path=xl/ctrlProps/ctrlProp5.xml><?xml version="1.0" encoding="utf-8"?>
<formControlPr xmlns="http://schemas.microsoft.com/office/spreadsheetml/2009/9/main" objectType="CheckBox" fmlaLink="$D$28" lockText="1" noThreeD="1"/>
</file>

<file path=xl/ctrlProps/ctrlProp6.xml><?xml version="1.0" encoding="utf-8"?>
<formControlPr xmlns="http://schemas.microsoft.com/office/spreadsheetml/2009/9/main" objectType="CheckBox" fmlaLink="$H$8" lockText="1" noThreeD="1"/>
</file>

<file path=xl/ctrlProps/ctrlProp7.xml><?xml version="1.0" encoding="utf-8"?>
<formControlPr xmlns="http://schemas.microsoft.com/office/spreadsheetml/2009/9/main" objectType="CheckBox" fmlaLink="$H$9" lockText="1" noThreeD="1"/>
</file>

<file path=xl/ctrlProps/ctrlProp8.xml><?xml version="1.0" encoding="utf-8"?>
<formControlPr xmlns="http://schemas.microsoft.com/office/spreadsheetml/2009/9/main" objectType="CheckBox" fmlaLink="$H$10" lockText="1" noThreeD="1"/>
</file>

<file path=xl/ctrlProps/ctrlProp9.xml><?xml version="1.0" encoding="utf-8"?>
<formControlPr xmlns="http://schemas.microsoft.com/office/spreadsheetml/2009/9/main" objectType="CheckBox" fmlaLink="$H$11"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1209675</xdr:colOff>
          <xdr:row>23</xdr:row>
          <xdr:rowOff>0</xdr:rowOff>
        </xdr:from>
        <xdr:to>
          <xdr:col>2</xdr:col>
          <xdr:colOff>1409700</xdr:colOff>
          <xdr:row>24</xdr:row>
          <xdr:rowOff>19050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1209675</xdr:colOff>
          <xdr:row>25</xdr:row>
          <xdr:rowOff>0</xdr:rowOff>
        </xdr:from>
        <xdr:to>
          <xdr:col>2</xdr:col>
          <xdr:colOff>1409700</xdr:colOff>
          <xdr:row>26</xdr:row>
          <xdr:rowOff>19050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1209675</xdr:colOff>
          <xdr:row>23</xdr:row>
          <xdr:rowOff>190500</xdr:rowOff>
        </xdr:from>
        <xdr:to>
          <xdr:col>2</xdr:col>
          <xdr:colOff>1409700</xdr:colOff>
          <xdr:row>25</xdr:row>
          <xdr:rowOff>19050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1209675</xdr:colOff>
          <xdr:row>26</xdr:row>
          <xdr:rowOff>0</xdr:rowOff>
        </xdr:from>
        <xdr:to>
          <xdr:col>2</xdr:col>
          <xdr:colOff>1409700</xdr:colOff>
          <xdr:row>27</xdr:row>
          <xdr:rowOff>19050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1209675</xdr:colOff>
          <xdr:row>27</xdr:row>
          <xdr:rowOff>0</xdr:rowOff>
        </xdr:from>
        <xdr:to>
          <xdr:col>2</xdr:col>
          <xdr:colOff>1409700</xdr:colOff>
          <xdr:row>28</xdr:row>
          <xdr:rowOff>19050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200025</xdr:colOff>
          <xdr:row>6</xdr:row>
          <xdr:rowOff>561975</xdr:rowOff>
        </xdr:from>
        <xdr:to>
          <xdr:col>6</xdr:col>
          <xdr:colOff>428625</xdr:colOff>
          <xdr:row>8</xdr:row>
          <xdr:rowOff>9525</xdr:rowOff>
        </xdr:to>
        <xdr:sp macro="" textlink="">
          <xdr:nvSpPr>
            <xdr:cNvPr id="4099" name="Check Box 3" hidden="1">
              <a:extLst>
                <a:ext uri="{63B3BB69-23CF-44E3-9099-C40C66FF867C}">
                  <a14:compatExt spid="_x0000_s4099"/>
                </a:ext>
                <a:ext uri="{FF2B5EF4-FFF2-40B4-BE49-F238E27FC236}">
                  <a16:creationId xmlns:a16="http://schemas.microsoft.com/office/drawing/2014/main" id="{00000000-0008-0000-0100-00000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7</xdr:row>
          <xdr:rowOff>371475</xdr:rowOff>
        </xdr:from>
        <xdr:to>
          <xdr:col>6</xdr:col>
          <xdr:colOff>428625</xdr:colOff>
          <xdr:row>9</xdr:row>
          <xdr:rowOff>19050</xdr:rowOff>
        </xdr:to>
        <xdr:sp macro="" textlink="">
          <xdr:nvSpPr>
            <xdr:cNvPr id="4141" name="Check Box 45" hidden="1">
              <a:extLst>
                <a:ext uri="{63B3BB69-23CF-44E3-9099-C40C66FF867C}">
                  <a14:compatExt spid="_x0000_s4141"/>
                </a:ext>
                <a:ext uri="{FF2B5EF4-FFF2-40B4-BE49-F238E27FC236}">
                  <a16:creationId xmlns:a16="http://schemas.microsoft.com/office/drawing/2014/main" id="{00000000-0008-0000-0100-00002D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8</xdr:row>
          <xdr:rowOff>371475</xdr:rowOff>
        </xdr:from>
        <xdr:to>
          <xdr:col>6</xdr:col>
          <xdr:colOff>428625</xdr:colOff>
          <xdr:row>10</xdr:row>
          <xdr:rowOff>19050</xdr:rowOff>
        </xdr:to>
        <xdr:sp macro="" textlink="">
          <xdr:nvSpPr>
            <xdr:cNvPr id="4142" name="Check Box 46" hidden="1">
              <a:extLst>
                <a:ext uri="{63B3BB69-23CF-44E3-9099-C40C66FF867C}">
                  <a14:compatExt spid="_x0000_s4142"/>
                </a:ext>
                <a:ext uri="{FF2B5EF4-FFF2-40B4-BE49-F238E27FC236}">
                  <a16:creationId xmlns:a16="http://schemas.microsoft.com/office/drawing/2014/main" id="{00000000-0008-0000-0100-00002E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9</xdr:row>
          <xdr:rowOff>371475</xdr:rowOff>
        </xdr:from>
        <xdr:to>
          <xdr:col>6</xdr:col>
          <xdr:colOff>428625</xdr:colOff>
          <xdr:row>11</xdr:row>
          <xdr:rowOff>19050</xdr:rowOff>
        </xdr:to>
        <xdr:sp macro="" textlink="">
          <xdr:nvSpPr>
            <xdr:cNvPr id="4143" name="Check Box 47" hidden="1">
              <a:extLst>
                <a:ext uri="{63B3BB69-23CF-44E3-9099-C40C66FF867C}">
                  <a14:compatExt spid="_x0000_s4143"/>
                </a:ext>
                <a:ext uri="{FF2B5EF4-FFF2-40B4-BE49-F238E27FC236}">
                  <a16:creationId xmlns:a16="http://schemas.microsoft.com/office/drawing/2014/main" id="{00000000-0008-0000-0100-00002F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10</xdr:row>
          <xdr:rowOff>371475</xdr:rowOff>
        </xdr:from>
        <xdr:to>
          <xdr:col>6</xdr:col>
          <xdr:colOff>428625</xdr:colOff>
          <xdr:row>12</xdr:row>
          <xdr:rowOff>19050</xdr:rowOff>
        </xdr:to>
        <xdr:sp macro="" textlink="">
          <xdr:nvSpPr>
            <xdr:cNvPr id="4144" name="Check Box 48" hidden="1">
              <a:extLst>
                <a:ext uri="{63B3BB69-23CF-44E3-9099-C40C66FF867C}">
                  <a14:compatExt spid="_x0000_s4144"/>
                </a:ext>
                <a:ext uri="{FF2B5EF4-FFF2-40B4-BE49-F238E27FC236}">
                  <a16:creationId xmlns:a16="http://schemas.microsoft.com/office/drawing/2014/main" id="{00000000-0008-0000-0100-000030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11</xdr:row>
          <xdr:rowOff>371475</xdr:rowOff>
        </xdr:from>
        <xdr:to>
          <xdr:col>6</xdr:col>
          <xdr:colOff>428625</xdr:colOff>
          <xdr:row>13</xdr:row>
          <xdr:rowOff>19050</xdr:rowOff>
        </xdr:to>
        <xdr:sp macro="" textlink="">
          <xdr:nvSpPr>
            <xdr:cNvPr id="4145" name="Check Box 49" hidden="1">
              <a:extLst>
                <a:ext uri="{63B3BB69-23CF-44E3-9099-C40C66FF867C}">
                  <a14:compatExt spid="_x0000_s4145"/>
                </a:ext>
                <a:ext uri="{FF2B5EF4-FFF2-40B4-BE49-F238E27FC236}">
                  <a16:creationId xmlns:a16="http://schemas.microsoft.com/office/drawing/2014/main" id="{00000000-0008-0000-0100-00003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12</xdr:row>
          <xdr:rowOff>371475</xdr:rowOff>
        </xdr:from>
        <xdr:to>
          <xdr:col>6</xdr:col>
          <xdr:colOff>428625</xdr:colOff>
          <xdr:row>14</xdr:row>
          <xdr:rowOff>19050</xdr:rowOff>
        </xdr:to>
        <xdr:sp macro="" textlink="">
          <xdr:nvSpPr>
            <xdr:cNvPr id="4146" name="Check Box 50" hidden="1">
              <a:extLst>
                <a:ext uri="{63B3BB69-23CF-44E3-9099-C40C66FF867C}">
                  <a14:compatExt spid="_x0000_s4146"/>
                </a:ext>
                <a:ext uri="{FF2B5EF4-FFF2-40B4-BE49-F238E27FC236}">
                  <a16:creationId xmlns:a16="http://schemas.microsoft.com/office/drawing/2014/main" id="{00000000-0008-0000-0100-00003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13</xdr:row>
          <xdr:rowOff>371475</xdr:rowOff>
        </xdr:from>
        <xdr:to>
          <xdr:col>6</xdr:col>
          <xdr:colOff>428625</xdr:colOff>
          <xdr:row>15</xdr:row>
          <xdr:rowOff>19050</xdr:rowOff>
        </xdr:to>
        <xdr:sp macro="" textlink="">
          <xdr:nvSpPr>
            <xdr:cNvPr id="4147" name="Check Box 51" hidden="1">
              <a:extLst>
                <a:ext uri="{63B3BB69-23CF-44E3-9099-C40C66FF867C}">
                  <a14:compatExt spid="_x0000_s4147"/>
                </a:ext>
                <a:ext uri="{FF2B5EF4-FFF2-40B4-BE49-F238E27FC236}">
                  <a16:creationId xmlns:a16="http://schemas.microsoft.com/office/drawing/2014/main" id="{00000000-0008-0000-0100-00003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14</xdr:row>
          <xdr:rowOff>371475</xdr:rowOff>
        </xdr:from>
        <xdr:to>
          <xdr:col>6</xdr:col>
          <xdr:colOff>428625</xdr:colOff>
          <xdr:row>16</xdr:row>
          <xdr:rowOff>19050</xdr:rowOff>
        </xdr:to>
        <xdr:sp macro="" textlink="">
          <xdr:nvSpPr>
            <xdr:cNvPr id="4148" name="Check Box 52" hidden="1">
              <a:extLst>
                <a:ext uri="{63B3BB69-23CF-44E3-9099-C40C66FF867C}">
                  <a14:compatExt spid="_x0000_s4148"/>
                </a:ext>
                <a:ext uri="{FF2B5EF4-FFF2-40B4-BE49-F238E27FC236}">
                  <a16:creationId xmlns:a16="http://schemas.microsoft.com/office/drawing/2014/main" id="{00000000-0008-0000-0100-00003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15</xdr:row>
          <xdr:rowOff>371475</xdr:rowOff>
        </xdr:from>
        <xdr:to>
          <xdr:col>6</xdr:col>
          <xdr:colOff>428625</xdr:colOff>
          <xdr:row>17</xdr:row>
          <xdr:rowOff>19050</xdr:rowOff>
        </xdr:to>
        <xdr:sp macro="" textlink="">
          <xdr:nvSpPr>
            <xdr:cNvPr id="4149" name="Check Box 53" hidden="1">
              <a:extLst>
                <a:ext uri="{63B3BB69-23CF-44E3-9099-C40C66FF867C}">
                  <a14:compatExt spid="_x0000_s4149"/>
                </a:ext>
                <a:ext uri="{FF2B5EF4-FFF2-40B4-BE49-F238E27FC236}">
                  <a16:creationId xmlns:a16="http://schemas.microsoft.com/office/drawing/2014/main" id="{00000000-0008-0000-0100-00003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16</xdr:row>
          <xdr:rowOff>371475</xdr:rowOff>
        </xdr:from>
        <xdr:to>
          <xdr:col>6</xdr:col>
          <xdr:colOff>428625</xdr:colOff>
          <xdr:row>18</xdr:row>
          <xdr:rowOff>19050</xdr:rowOff>
        </xdr:to>
        <xdr:sp macro="" textlink="">
          <xdr:nvSpPr>
            <xdr:cNvPr id="4150" name="Check Box 54" hidden="1">
              <a:extLst>
                <a:ext uri="{63B3BB69-23CF-44E3-9099-C40C66FF867C}">
                  <a14:compatExt spid="_x0000_s4150"/>
                </a:ext>
                <a:ext uri="{FF2B5EF4-FFF2-40B4-BE49-F238E27FC236}">
                  <a16:creationId xmlns:a16="http://schemas.microsoft.com/office/drawing/2014/main" id="{00000000-0008-0000-0100-00003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17</xdr:row>
          <xdr:rowOff>371475</xdr:rowOff>
        </xdr:from>
        <xdr:to>
          <xdr:col>6</xdr:col>
          <xdr:colOff>428625</xdr:colOff>
          <xdr:row>19</xdr:row>
          <xdr:rowOff>19050</xdr:rowOff>
        </xdr:to>
        <xdr:sp macro="" textlink="">
          <xdr:nvSpPr>
            <xdr:cNvPr id="4151" name="Check Box 55" hidden="1">
              <a:extLst>
                <a:ext uri="{63B3BB69-23CF-44E3-9099-C40C66FF867C}">
                  <a14:compatExt spid="_x0000_s4151"/>
                </a:ext>
                <a:ext uri="{FF2B5EF4-FFF2-40B4-BE49-F238E27FC236}">
                  <a16:creationId xmlns:a16="http://schemas.microsoft.com/office/drawing/2014/main" id="{00000000-0008-0000-0100-00003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03454FC-263A-4A1D-82DC-457AF7E5B06C}" name="Table13" displayName="Table13" ref="A1:P316" totalsRowShown="0">
  <autoFilter ref="A1:P316" xr:uid="{00000000-0009-0000-0100-000001000000}"/>
  <sortState xmlns:xlrd2="http://schemas.microsoft.com/office/spreadsheetml/2017/richdata2" ref="A2:P316">
    <sortCondition ref="A1:A316"/>
  </sortState>
  <tableColumns count="16">
    <tableColumn id="1" xr3:uid="{40DDD267-3344-494E-9B2B-9A205EB1D85E}" name="FacilityID"/>
    <tableColumn id="2" xr3:uid="{6DBB82DD-4DA2-4539-98B6-35463DB8A4B4}" name="FacilityName"/>
    <tableColumn id="3" xr3:uid="{35A77EFE-FC4A-47BD-8F29-9968302C2401}" name="FacilityType"/>
    <tableColumn id="4" xr3:uid="{6092DEEB-9CCF-48B4-8C6A-8570088F1BA9}" name="FacilityLevel" dataDxfId="7"/>
    <tableColumn id="29" xr3:uid="{2247986F-8EB5-4DBE-9E69-57F2108BB7DC}" name="City" dataDxfId="6"/>
    <tableColumn id="26" xr3:uid="{2218FAA7-3A63-4760-8CCE-EE380ADBC223}" name="State" dataDxfId="5"/>
    <tableColumn id="6" xr3:uid="{3C35688E-A2BA-4776-B466-F6BA3162FC86}" name="RegionID"/>
    <tableColumn id="7" xr3:uid="{9F1CF6F0-24EA-482B-A23C-933BD68C66A2}" name="OverlyingARTCC"/>
    <tableColumn id="8" xr3:uid="{3FA5432D-F9F3-4DB6-B832-A4AAB11BDE78}" name="ServiceArea"/>
    <tableColumn id="9" xr3:uid="{9EBFE661-B906-45F4-9CE5-36BB1185A089}" name="District"/>
    <tableColumn id="10" xr3:uid="{502C6DB5-0A28-4DFE-A7BF-3A7A750C32E4}" name="RegionName"/>
    <tableColumn id="16" xr3:uid="{22FCADF6-7ED2-49F0-952E-823A31C9F7D0}" name="OperatingHours1"/>
    <tableColumn id="17" xr3:uid="{907457DD-95B2-4439-8D4F-E9499203C3CF}" name="OperatingHours2"/>
    <tableColumn id="23" xr3:uid="{9D18E045-A901-4B2F-A7F5-D1F275D0888E}" name="FacilityLevelPayID">
      <calculatedColumnFormula array="1">_xlfn.IFS(D2=4,"D",D2=5,"E",D2=6,"F",D2=7,"G",D2=8,"H", D2=9, "I", D2=10, "J", D2=11, "K", D2=12, "L")</calculatedColumnFormula>
    </tableColumn>
    <tableColumn id="24" xr3:uid="{AEF5E811-B60A-4CCC-BBB4-3906674A693C}" name="FacilityTypeID">
      <calculatedColumnFormula array="1">_xlfn.IFS(Table13[[#This Row],[FacilityType]]="Approach control", "2", Table13[[#This Row],[FacilityType]]="Tower and Approach Control", "3", Table13[[#This Row],[FacilityType]]="Combined Control Facility", "6", Table13[[#This Row],[FacilityType]]="Tower", "7", Table13[[#This Row],[FacilityType]]="Enroute Center", "8")</calculatedColumnFormula>
    </tableColumn>
    <tableColumn id="25" xr3:uid="{DB6F0926-C35C-418C-9000-D1992A10EBD6}" name="RegionCode" dataDxfId="4">
      <calculatedColumnFormula array="1">_xlfn.IFS(Table13[[#This Row],[RegionID]]="Northwest Mountain", "ANM", Table13[[#This Row],[RegionID]]="Central", "ACE", Table13[[#This Row],[RegionID]]="Great Lakes", "AGL", Table13[[#This Row],[RegionID]]="Eastern", "AEA", Table13[[#This Row],[RegionID]]="New England", "ANE", Table13[[#This Row],[RegionID]]="Southern", "ASO", Table13[[#This Row],[RegionID]]="Southwest", "ASW", Table13[[#This Row],[RegionID]]="Western Pacific", "AWP", Table13[[#This Row],[RegionID]]="Alaskan", "AAL")</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P316" totalsRowShown="0">
  <autoFilter ref="A1:P316" xr:uid="{00000000-0009-0000-0100-000001000000}"/>
  <sortState xmlns:xlrd2="http://schemas.microsoft.com/office/spreadsheetml/2017/richdata2" ref="A2:P316">
    <sortCondition ref="A1:A316"/>
  </sortState>
  <tableColumns count="16">
    <tableColumn id="1" xr3:uid="{00000000-0010-0000-0000-000001000000}" name="FacilityID"/>
    <tableColumn id="2" xr3:uid="{00000000-0010-0000-0000-000002000000}" name="FacilityName"/>
    <tableColumn id="3" xr3:uid="{00000000-0010-0000-0000-000003000000}" name="FacilityType"/>
    <tableColumn id="4" xr3:uid="{00000000-0010-0000-0000-000004000000}" name="FacilityLevel" dataDxfId="3"/>
    <tableColumn id="29" xr3:uid="{5DF7CA33-359B-4E38-835C-A70045238E0A}" name="City" dataDxfId="2"/>
    <tableColumn id="26" xr3:uid="{5F91F593-695C-4CFB-BB39-3B60C2C95181}" name="State" dataDxfId="1"/>
    <tableColumn id="6" xr3:uid="{00000000-0010-0000-0000-000006000000}" name="RegionID"/>
    <tableColumn id="7" xr3:uid="{00000000-0010-0000-0000-000007000000}" name="OverlyingARTCC"/>
    <tableColumn id="8" xr3:uid="{00000000-0010-0000-0000-000008000000}" name="ServiceArea"/>
    <tableColumn id="9" xr3:uid="{00000000-0010-0000-0000-000009000000}" name="District"/>
    <tableColumn id="10" xr3:uid="{00000000-0010-0000-0000-00000A000000}" name="RegionName"/>
    <tableColumn id="16" xr3:uid="{00000000-0010-0000-0000-000010000000}" name="OperatingHours1"/>
    <tableColumn id="17" xr3:uid="{00000000-0010-0000-0000-000011000000}" name="OperatingHours2"/>
    <tableColumn id="23" xr3:uid="{AF19CE04-D360-4A3D-9757-B1835E3BB67D}" name="FacilityLevelPayID">
      <calculatedColumnFormula array="1">_xlfn.IFS(D2=4,"D",D2=5,"E",D2=6,"F",D2=7,"G",D2=8,"H", D2=9, "I", D2=10, "J", D2=11, "K", D2=12, "L")</calculatedColumnFormula>
    </tableColumn>
    <tableColumn id="24" xr3:uid="{B7C15FA6-386D-482C-BF80-48E3B33E50CF}" name="FacilityTypeID">
      <calculatedColumnFormula array="1">_xlfn.IFS(Table1[[#This Row],[FacilityType]]="Approach control", "2", Table1[[#This Row],[FacilityType]]="Tower and Approach Control", "3", Table1[[#This Row],[FacilityType]]="Combined Control Facility", "6", Table1[[#This Row],[FacilityType]]="Tower", "7", Table1[[#This Row],[FacilityType]]="Enroute Center", "8")</calculatedColumnFormula>
    </tableColumn>
    <tableColumn id="25" xr3:uid="{C1C55D40-C6EB-4913-BB02-598279CAC409}" name="RegionCode" dataDxfId="0">
      <calculatedColumnFormula array="1">_xlfn.IFS(Table1[[#This Row],[RegionID]]="Northwest Mountain", "ANM", Table1[[#This Row],[RegionID]]="Central", "ACE", Table1[[#This Row],[RegionID]]="Great Lakes", "AGL", Table1[[#This Row],[RegionID]]="Eastern", "AEA", Table1[[#This Row],[RegionID]]="New England", "ANE", Table1[[#This Row],[RegionID]]="Southern", "ASO", Table1[[#This Row],[RegionID]]="Southwest", "ASW", Table1[[#This Row],[RegionID]]="Western Pacific", "AWP", Table1[[#This Row],[RegionID]]="Alaskan", "AAL")</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0.xml"/><Relationship Id="rId13" Type="http://schemas.openxmlformats.org/officeDocument/2006/relationships/ctrlProp" Target="../ctrlProps/ctrlProp15.xml"/><Relationship Id="rId3" Type="http://schemas.openxmlformats.org/officeDocument/2006/relationships/vmlDrawing" Target="../drawings/vmlDrawing2.vml"/><Relationship Id="rId7" Type="http://schemas.openxmlformats.org/officeDocument/2006/relationships/ctrlProp" Target="../ctrlProps/ctrlProp9.xml"/><Relationship Id="rId12" Type="http://schemas.openxmlformats.org/officeDocument/2006/relationships/ctrlProp" Target="../ctrlProps/ctrlProp1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8.xml"/><Relationship Id="rId11" Type="http://schemas.openxmlformats.org/officeDocument/2006/relationships/ctrlProp" Target="../ctrlProps/ctrlProp13.xml"/><Relationship Id="rId5" Type="http://schemas.openxmlformats.org/officeDocument/2006/relationships/ctrlProp" Target="../ctrlProps/ctrlProp7.xml"/><Relationship Id="rId15" Type="http://schemas.openxmlformats.org/officeDocument/2006/relationships/ctrlProp" Target="../ctrlProps/ctrlProp17.xml"/><Relationship Id="rId10" Type="http://schemas.openxmlformats.org/officeDocument/2006/relationships/ctrlProp" Target="../ctrlProps/ctrlProp12.xml"/><Relationship Id="rId4" Type="http://schemas.openxmlformats.org/officeDocument/2006/relationships/ctrlProp" Target="../ctrlProps/ctrlProp6.xml"/><Relationship Id="rId9" Type="http://schemas.openxmlformats.org/officeDocument/2006/relationships/ctrlProp" Target="../ctrlProps/ctrlProp11.xml"/><Relationship Id="rId14" Type="http://schemas.openxmlformats.org/officeDocument/2006/relationships/ctrlProp" Target="../ctrlProps/ctrlProp16.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5C08F-72A9-4F0F-A460-03EA762F152F}">
  <dimension ref="B2:O318"/>
  <sheetViews>
    <sheetView tabSelected="1" zoomScaleNormal="100" workbookViewId="0">
      <selection activeCell="F10" sqref="F10"/>
    </sheetView>
  </sheetViews>
  <sheetFormatPr defaultRowHeight="15" x14ac:dyDescent="0.25"/>
  <cols>
    <col min="2" max="2" width="26.42578125" customWidth="1"/>
    <col min="3" max="3" width="39" customWidth="1"/>
    <col min="4" max="4" width="6.85546875" hidden="1" customWidth="1"/>
    <col min="5" max="5" width="4.5703125" customWidth="1"/>
    <col min="6" max="6" width="24.7109375" customWidth="1"/>
    <col min="7" max="7" width="18" customWidth="1"/>
    <col min="9" max="9" width="23.5703125" customWidth="1"/>
    <col min="10" max="10" width="26.5703125" customWidth="1"/>
    <col min="14" max="15" width="9.140625" customWidth="1"/>
  </cols>
  <sheetData>
    <row r="2" spans="2:15" ht="63" customHeight="1" x14ac:dyDescent="0.25">
      <c r="B2" s="31" t="s">
        <v>1272</v>
      </c>
      <c r="C2" s="31"/>
      <c r="D2" s="31"/>
      <c r="E2" s="31"/>
      <c r="F2" s="31"/>
      <c r="G2" s="31"/>
      <c r="N2" s="30"/>
      <c r="O2" s="30"/>
    </row>
    <row r="3" spans="2:15" x14ac:dyDescent="0.25">
      <c r="N3" s="30"/>
      <c r="O3" s="30"/>
    </row>
    <row r="4" spans="2:15" ht="21" customHeight="1" x14ac:dyDescent="0.25">
      <c r="B4" s="31" t="s">
        <v>1274</v>
      </c>
      <c r="C4" s="31"/>
      <c r="D4" s="31"/>
      <c r="E4" s="31"/>
      <c r="F4" s="31"/>
      <c r="G4" s="31"/>
      <c r="N4" s="30"/>
      <c r="O4" s="30"/>
    </row>
    <row r="6" spans="2:15" x14ac:dyDescent="0.25">
      <c r="B6" s="36" t="s">
        <v>712</v>
      </c>
      <c r="C6" s="37"/>
      <c r="D6" s="3"/>
      <c r="E6" s="3"/>
      <c r="F6" s="36" t="s">
        <v>727</v>
      </c>
      <c r="G6" s="37"/>
      <c r="H6" s="4"/>
      <c r="I6" s="35" t="s">
        <v>1212</v>
      </c>
      <c r="J6" s="35"/>
      <c r="N6" s="28"/>
      <c r="O6" s="29"/>
    </row>
    <row r="7" spans="2:15" ht="15" customHeight="1" x14ac:dyDescent="0.25">
      <c r="B7" s="5" t="s">
        <v>1263</v>
      </c>
      <c r="C7" s="17"/>
      <c r="F7" s="10" t="s">
        <v>724</v>
      </c>
      <c r="G7" s="10" t="s">
        <v>725</v>
      </c>
      <c r="I7" s="38" t="s">
        <v>1276</v>
      </c>
      <c r="J7" s="38"/>
      <c r="N7" s="28"/>
      <c r="O7" s="29"/>
    </row>
    <row r="8" spans="2:15" x14ac:dyDescent="0.25">
      <c r="B8" s="5" t="s">
        <v>1264</v>
      </c>
      <c r="C8" s="19"/>
      <c r="F8" s="17"/>
      <c r="G8" s="18"/>
      <c r="I8" s="39"/>
      <c r="J8" s="39"/>
      <c r="N8" s="28"/>
      <c r="O8" s="29"/>
    </row>
    <row r="9" spans="2:15" x14ac:dyDescent="0.25">
      <c r="B9" s="5" t="s">
        <v>1265</v>
      </c>
      <c r="C9" s="20"/>
      <c r="F9" s="17"/>
      <c r="G9" s="18"/>
      <c r="I9" s="39"/>
      <c r="J9" s="39"/>
      <c r="N9" s="28"/>
      <c r="O9" s="29"/>
    </row>
    <row r="10" spans="2:15" x14ac:dyDescent="0.25">
      <c r="B10" s="5" t="s">
        <v>1266</v>
      </c>
      <c r="C10" s="17"/>
      <c r="F10" s="17"/>
      <c r="G10" s="18"/>
      <c r="I10" s="39"/>
      <c r="J10" s="39"/>
      <c r="N10" s="28"/>
      <c r="O10" s="29"/>
    </row>
    <row r="11" spans="2:15" x14ac:dyDescent="0.25">
      <c r="B11" s="5" t="s">
        <v>1267</v>
      </c>
      <c r="C11" s="17"/>
      <c r="F11" s="17"/>
      <c r="G11" s="18"/>
      <c r="I11" s="40"/>
      <c r="J11" s="40"/>
      <c r="N11" s="28"/>
      <c r="O11" s="29"/>
    </row>
    <row r="12" spans="2:15" x14ac:dyDescent="0.25">
      <c r="B12" s="5" t="s">
        <v>1268</v>
      </c>
      <c r="C12" s="21"/>
      <c r="F12" s="17"/>
      <c r="G12" s="18"/>
      <c r="I12" s="5" t="s">
        <v>1212</v>
      </c>
      <c r="J12" s="15">
        <f ca="1">TODAY()</f>
        <v>44741</v>
      </c>
      <c r="N12" s="28"/>
      <c r="O12" s="29"/>
    </row>
    <row r="13" spans="2:15" x14ac:dyDescent="0.25">
      <c r="B13" s="5" t="s">
        <v>1269</v>
      </c>
      <c r="C13" s="17"/>
      <c r="F13" s="17"/>
      <c r="G13" s="18"/>
      <c r="I13" s="5" t="s">
        <v>1213</v>
      </c>
      <c r="J13" s="18"/>
      <c r="N13" s="28"/>
      <c r="O13" s="29"/>
    </row>
    <row r="14" spans="2:15" x14ac:dyDescent="0.25">
      <c r="B14" s="6"/>
      <c r="C14" s="7"/>
      <c r="F14" s="17"/>
      <c r="G14" s="18"/>
      <c r="N14" s="28"/>
      <c r="O14" s="29"/>
    </row>
    <row r="15" spans="2:15" x14ac:dyDescent="0.25">
      <c r="B15" s="5" t="s">
        <v>721</v>
      </c>
      <c r="C15" s="17"/>
      <c r="F15" s="17"/>
      <c r="G15" s="18"/>
      <c r="N15" s="28"/>
      <c r="O15" s="29"/>
    </row>
    <row r="16" spans="2:15" x14ac:dyDescent="0.25">
      <c r="B16" s="5" t="s">
        <v>722</v>
      </c>
      <c r="C16" s="17"/>
      <c r="D16" s="3"/>
      <c r="E16" s="3"/>
      <c r="F16" s="17"/>
      <c r="G16" s="18"/>
      <c r="N16" s="28"/>
      <c r="O16" s="29"/>
    </row>
    <row r="17" spans="2:15" x14ac:dyDescent="0.25">
      <c r="B17" s="5" t="s">
        <v>723</v>
      </c>
      <c r="C17" s="18"/>
      <c r="F17" s="17"/>
      <c r="G17" s="18"/>
      <c r="N17" s="28"/>
      <c r="O17" s="29"/>
    </row>
    <row r="18" spans="2:15" x14ac:dyDescent="0.25">
      <c r="F18" s="17"/>
      <c r="G18" s="18"/>
      <c r="N18" s="28"/>
      <c r="O18" s="29"/>
    </row>
    <row r="19" spans="2:15" x14ac:dyDescent="0.25">
      <c r="B19" s="32" t="s">
        <v>714</v>
      </c>
      <c r="C19" s="33"/>
      <c r="F19" s="17"/>
      <c r="G19" s="18"/>
      <c r="N19" s="28"/>
      <c r="O19" s="29"/>
    </row>
    <row r="20" spans="2:15" x14ac:dyDescent="0.25">
      <c r="B20" s="5" t="s">
        <v>1263</v>
      </c>
      <c r="C20" s="17"/>
      <c r="D20" s="4"/>
      <c r="E20" s="4"/>
      <c r="F20" s="17"/>
      <c r="G20" s="18"/>
      <c r="N20" s="28"/>
      <c r="O20" s="29"/>
    </row>
    <row r="21" spans="2:15" x14ac:dyDescent="0.25">
      <c r="B21" s="5" t="s">
        <v>1270</v>
      </c>
      <c r="C21" s="19"/>
      <c r="N21" s="28"/>
      <c r="O21" s="29"/>
    </row>
    <row r="22" spans="2:15" x14ac:dyDescent="0.25">
      <c r="F22" s="34" t="s">
        <v>1184</v>
      </c>
      <c r="G22" s="34"/>
      <c r="N22" s="28"/>
      <c r="O22" s="29"/>
    </row>
    <row r="23" spans="2:15" x14ac:dyDescent="0.25">
      <c r="B23" s="32" t="s">
        <v>726</v>
      </c>
      <c r="C23" s="33"/>
      <c r="F23" s="5" t="s">
        <v>1271</v>
      </c>
      <c r="G23" s="17"/>
      <c r="N23" s="28"/>
      <c r="O23" s="29"/>
    </row>
    <row r="24" spans="2:15" x14ac:dyDescent="0.25">
      <c r="B24" s="8" t="s">
        <v>716</v>
      </c>
      <c r="C24" s="26"/>
      <c r="D24" s="25" t="b">
        <v>0</v>
      </c>
      <c r="F24" s="5" t="s">
        <v>1186</v>
      </c>
      <c r="G24" s="17"/>
      <c r="N24" s="28"/>
      <c r="O24" s="29"/>
    </row>
    <row r="25" spans="2:15" x14ac:dyDescent="0.25">
      <c r="B25" s="8" t="s">
        <v>717</v>
      </c>
      <c r="C25" s="26"/>
      <c r="D25" s="25" t="b">
        <v>0</v>
      </c>
      <c r="F25" s="5" t="s">
        <v>1185</v>
      </c>
      <c r="G25" s="17"/>
      <c r="N25" s="28"/>
      <c r="O25" s="29"/>
    </row>
    <row r="26" spans="2:15" x14ac:dyDescent="0.25">
      <c r="B26" s="8" t="s">
        <v>718</v>
      </c>
      <c r="C26" s="26"/>
      <c r="D26" s="25" t="b">
        <v>0</v>
      </c>
      <c r="F26" s="5" t="s">
        <v>1187</v>
      </c>
      <c r="G26" s="17"/>
      <c r="N26" s="28"/>
      <c r="O26" s="29"/>
    </row>
    <row r="27" spans="2:15" x14ac:dyDescent="0.25">
      <c r="B27" s="8" t="s">
        <v>719</v>
      </c>
      <c r="C27" s="26"/>
      <c r="D27" s="25" t="b">
        <v>0</v>
      </c>
      <c r="F27" s="5" t="s">
        <v>1188</v>
      </c>
      <c r="G27" s="17"/>
      <c r="N27" s="28"/>
      <c r="O27" s="29"/>
    </row>
    <row r="28" spans="2:15" x14ac:dyDescent="0.25">
      <c r="B28" s="8" t="s">
        <v>720</v>
      </c>
      <c r="C28" s="26"/>
      <c r="D28" s="25" t="b">
        <v>0</v>
      </c>
      <c r="F28" s="5" t="s">
        <v>1292</v>
      </c>
      <c r="G28" s="17"/>
      <c r="N28" s="28"/>
      <c r="O28" s="29"/>
    </row>
    <row r="29" spans="2:15" x14ac:dyDescent="0.25">
      <c r="F29" s="5" t="s">
        <v>1293</v>
      </c>
      <c r="G29" s="17"/>
      <c r="N29" s="28"/>
      <c r="O29" s="29"/>
    </row>
    <row r="30" spans="2:15" ht="15" customHeight="1" x14ac:dyDescent="0.25">
      <c r="F30" s="5" t="s">
        <v>1294</v>
      </c>
      <c r="G30" s="17"/>
      <c r="N30" s="28"/>
      <c r="O30" s="29"/>
    </row>
    <row r="31" spans="2:15" x14ac:dyDescent="0.25">
      <c r="F31" s="5" t="s">
        <v>1295</v>
      </c>
      <c r="G31" s="17"/>
      <c r="N31" s="28"/>
      <c r="O31" s="29"/>
    </row>
    <row r="32" spans="2:15" x14ac:dyDescent="0.25">
      <c r="F32" s="5" t="s">
        <v>1296</v>
      </c>
      <c r="G32" s="17"/>
      <c r="N32" s="28"/>
      <c r="O32" s="29"/>
    </row>
    <row r="33" spans="6:15" x14ac:dyDescent="0.25">
      <c r="F33" s="5" t="s">
        <v>1297</v>
      </c>
      <c r="G33" s="17"/>
      <c r="N33" s="28"/>
      <c r="O33" s="29"/>
    </row>
    <row r="34" spans="6:15" x14ac:dyDescent="0.25">
      <c r="F34" s="5" t="s">
        <v>1298</v>
      </c>
      <c r="G34" s="17"/>
      <c r="N34" s="28"/>
      <c r="O34" s="29"/>
    </row>
    <row r="35" spans="6:15" x14ac:dyDescent="0.25">
      <c r="F35" s="5" t="s">
        <v>1299</v>
      </c>
      <c r="G35" s="17"/>
      <c r="N35" s="28"/>
      <c r="O35" s="29"/>
    </row>
    <row r="36" spans="6:15" x14ac:dyDescent="0.25">
      <c r="F36" s="5" t="s">
        <v>1300</v>
      </c>
      <c r="G36" s="17"/>
      <c r="N36" s="28"/>
      <c r="O36" s="29"/>
    </row>
    <row r="37" spans="6:15" x14ac:dyDescent="0.25">
      <c r="F37" s="5" t="s">
        <v>1301</v>
      </c>
      <c r="G37" s="17"/>
      <c r="N37" s="28"/>
      <c r="O37" s="29"/>
    </row>
    <row r="38" spans="6:15" x14ac:dyDescent="0.25">
      <c r="F38" s="5" t="s">
        <v>1302</v>
      </c>
      <c r="G38" s="17"/>
      <c r="N38" s="28"/>
      <c r="O38" s="29"/>
    </row>
    <row r="39" spans="6:15" x14ac:dyDescent="0.25">
      <c r="F39" s="5" t="s">
        <v>1303</v>
      </c>
      <c r="G39" s="17"/>
      <c r="N39" s="28"/>
      <c r="O39" s="29"/>
    </row>
    <row r="40" spans="6:15" x14ac:dyDescent="0.25">
      <c r="F40" s="5" t="s">
        <v>1304</v>
      </c>
      <c r="G40" s="17"/>
      <c r="N40" s="28"/>
      <c r="O40" s="29"/>
    </row>
    <row r="41" spans="6:15" x14ac:dyDescent="0.25">
      <c r="F41" s="5" t="s">
        <v>1305</v>
      </c>
      <c r="G41" s="17"/>
      <c r="N41" s="28"/>
      <c r="O41" s="29"/>
    </row>
    <row r="42" spans="6:15" x14ac:dyDescent="0.25">
      <c r="F42" s="5" t="s">
        <v>1306</v>
      </c>
      <c r="G42" s="17"/>
      <c r="N42" s="28"/>
      <c r="O42" s="29"/>
    </row>
    <row r="43" spans="6:15" x14ac:dyDescent="0.25">
      <c r="N43" s="28"/>
      <c r="O43" s="29"/>
    </row>
    <row r="44" spans="6:15" x14ac:dyDescent="0.25">
      <c r="N44" s="28"/>
      <c r="O44" s="29"/>
    </row>
    <row r="45" spans="6:15" x14ac:dyDescent="0.25">
      <c r="N45" s="28"/>
      <c r="O45" s="29"/>
    </row>
    <row r="46" spans="6:15" x14ac:dyDescent="0.25">
      <c r="N46" s="28"/>
      <c r="O46" s="29"/>
    </row>
    <row r="47" spans="6:15" x14ac:dyDescent="0.25">
      <c r="N47" s="28"/>
      <c r="O47" s="29"/>
    </row>
    <row r="48" spans="6:15" x14ac:dyDescent="0.25">
      <c r="N48" s="28"/>
      <c r="O48" s="29"/>
    </row>
    <row r="49" spans="14:15" x14ac:dyDescent="0.25">
      <c r="N49" s="28"/>
      <c r="O49" s="29"/>
    </row>
    <row r="50" spans="14:15" x14ac:dyDescent="0.25">
      <c r="N50" s="28"/>
      <c r="O50" s="29"/>
    </row>
    <row r="51" spans="14:15" x14ac:dyDescent="0.25">
      <c r="N51" s="28"/>
      <c r="O51" s="29"/>
    </row>
    <row r="52" spans="14:15" x14ac:dyDescent="0.25">
      <c r="N52" s="28"/>
      <c r="O52" s="29"/>
    </row>
    <row r="53" spans="14:15" x14ac:dyDescent="0.25">
      <c r="N53" s="28"/>
      <c r="O53" s="29"/>
    </row>
    <row r="54" spans="14:15" x14ac:dyDescent="0.25">
      <c r="N54" s="28"/>
      <c r="O54" s="29"/>
    </row>
    <row r="55" spans="14:15" x14ac:dyDescent="0.25">
      <c r="N55" s="28"/>
      <c r="O55" s="29"/>
    </row>
    <row r="56" spans="14:15" x14ac:dyDescent="0.25">
      <c r="N56" s="28"/>
      <c r="O56" s="29"/>
    </row>
    <row r="57" spans="14:15" x14ac:dyDescent="0.25">
      <c r="N57" s="28"/>
      <c r="O57" s="29"/>
    </row>
    <row r="58" spans="14:15" x14ac:dyDescent="0.25">
      <c r="N58" s="28"/>
      <c r="O58" s="29"/>
    </row>
    <row r="59" spans="14:15" x14ac:dyDescent="0.25">
      <c r="N59" s="28"/>
      <c r="O59" s="29"/>
    </row>
    <row r="60" spans="14:15" x14ac:dyDescent="0.25">
      <c r="N60" s="28"/>
      <c r="O60" s="29"/>
    </row>
    <row r="61" spans="14:15" x14ac:dyDescent="0.25">
      <c r="N61" s="28"/>
      <c r="O61" s="29"/>
    </row>
    <row r="62" spans="14:15" x14ac:dyDescent="0.25">
      <c r="N62" s="28"/>
      <c r="O62" s="29"/>
    </row>
    <row r="63" spans="14:15" x14ac:dyDescent="0.25">
      <c r="N63" s="28"/>
      <c r="O63" s="29"/>
    </row>
    <row r="64" spans="14:15" x14ac:dyDescent="0.25">
      <c r="N64" s="28"/>
      <c r="O64" s="29"/>
    </row>
    <row r="65" spans="14:15" x14ac:dyDescent="0.25">
      <c r="N65" s="28"/>
      <c r="O65" s="29"/>
    </row>
    <row r="66" spans="14:15" x14ac:dyDescent="0.25">
      <c r="N66" s="28"/>
      <c r="O66" s="29"/>
    </row>
    <row r="67" spans="14:15" x14ac:dyDescent="0.25">
      <c r="N67" s="28"/>
      <c r="O67" s="29"/>
    </row>
    <row r="68" spans="14:15" x14ac:dyDescent="0.25">
      <c r="N68" s="28"/>
      <c r="O68" s="29"/>
    </row>
    <row r="69" spans="14:15" x14ac:dyDescent="0.25">
      <c r="N69" s="28"/>
      <c r="O69" s="29"/>
    </row>
    <row r="70" spans="14:15" x14ac:dyDescent="0.25">
      <c r="N70" s="28"/>
      <c r="O70" s="29"/>
    </row>
    <row r="71" spans="14:15" x14ac:dyDescent="0.25">
      <c r="N71" s="28"/>
      <c r="O71" s="29"/>
    </row>
    <row r="72" spans="14:15" x14ac:dyDescent="0.25">
      <c r="N72" s="28"/>
      <c r="O72" s="29"/>
    </row>
    <row r="73" spans="14:15" x14ac:dyDescent="0.25">
      <c r="N73" s="28"/>
      <c r="O73" s="29"/>
    </row>
    <row r="74" spans="14:15" x14ac:dyDescent="0.25">
      <c r="N74" s="28"/>
      <c r="O74" s="29"/>
    </row>
    <row r="75" spans="14:15" x14ac:dyDescent="0.25">
      <c r="N75" s="28"/>
      <c r="O75" s="29"/>
    </row>
    <row r="76" spans="14:15" x14ac:dyDescent="0.25">
      <c r="N76" s="28"/>
      <c r="O76" s="29"/>
    </row>
    <row r="77" spans="14:15" x14ac:dyDescent="0.25">
      <c r="N77" s="28"/>
      <c r="O77" s="29"/>
    </row>
    <row r="78" spans="14:15" x14ac:dyDescent="0.25">
      <c r="N78" s="28"/>
      <c r="O78" s="29"/>
    </row>
    <row r="79" spans="14:15" x14ac:dyDescent="0.25">
      <c r="N79" s="28"/>
      <c r="O79" s="29"/>
    </row>
    <row r="80" spans="14:15" x14ac:dyDescent="0.25">
      <c r="N80" s="28"/>
      <c r="O80" s="29"/>
    </row>
    <row r="81" spans="14:15" x14ac:dyDescent="0.25">
      <c r="N81" s="28"/>
      <c r="O81" s="29"/>
    </row>
    <row r="82" spans="14:15" x14ac:dyDescent="0.25">
      <c r="N82" s="28"/>
      <c r="O82" s="29"/>
    </row>
    <row r="83" spans="14:15" x14ac:dyDescent="0.25">
      <c r="N83" s="28"/>
      <c r="O83" s="29"/>
    </row>
    <row r="84" spans="14:15" x14ac:dyDescent="0.25">
      <c r="N84" s="28"/>
      <c r="O84" s="29"/>
    </row>
    <row r="85" spans="14:15" x14ac:dyDescent="0.25">
      <c r="N85" s="28"/>
      <c r="O85" s="29"/>
    </row>
    <row r="86" spans="14:15" x14ac:dyDescent="0.25">
      <c r="N86" s="28"/>
      <c r="O86" s="29"/>
    </row>
    <row r="87" spans="14:15" x14ac:dyDescent="0.25">
      <c r="N87" s="28"/>
      <c r="O87" s="29"/>
    </row>
    <row r="88" spans="14:15" x14ac:dyDescent="0.25">
      <c r="N88" s="28"/>
      <c r="O88" s="29"/>
    </row>
    <row r="89" spans="14:15" x14ac:dyDescent="0.25">
      <c r="N89" s="28"/>
      <c r="O89" s="29"/>
    </row>
    <row r="90" spans="14:15" x14ac:dyDescent="0.25">
      <c r="N90" s="28"/>
      <c r="O90" s="29"/>
    </row>
    <row r="91" spans="14:15" x14ac:dyDescent="0.25">
      <c r="N91" s="28"/>
      <c r="O91" s="29"/>
    </row>
    <row r="92" spans="14:15" x14ac:dyDescent="0.25">
      <c r="N92" s="28"/>
      <c r="O92" s="29"/>
    </row>
    <row r="93" spans="14:15" x14ac:dyDescent="0.25">
      <c r="N93" s="28"/>
      <c r="O93" s="29"/>
    </row>
    <row r="94" spans="14:15" x14ac:dyDescent="0.25">
      <c r="N94" s="28"/>
      <c r="O94" s="29"/>
    </row>
    <row r="95" spans="14:15" x14ac:dyDescent="0.25">
      <c r="N95" s="28"/>
      <c r="O95" s="29"/>
    </row>
    <row r="96" spans="14:15" x14ac:dyDescent="0.25">
      <c r="N96" s="28"/>
      <c r="O96" s="29"/>
    </row>
    <row r="97" spans="14:15" x14ac:dyDescent="0.25">
      <c r="N97" s="28"/>
      <c r="O97" s="29"/>
    </row>
    <row r="98" spans="14:15" x14ac:dyDescent="0.25">
      <c r="N98" s="28"/>
      <c r="O98" s="29"/>
    </row>
    <row r="99" spans="14:15" x14ac:dyDescent="0.25">
      <c r="N99" s="28"/>
      <c r="O99" s="29"/>
    </row>
    <row r="100" spans="14:15" x14ac:dyDescent="0.25">
      <c r="N100" s="28"/>
      <c r="O100" s="29"/>
    </row>
    <row r="101" spans="14:15" x14ac:dyDescent="0.25">
      <c r="N101" s="28"/>
      <c r="O101" s="29"/>
    </row>
    <row r="102" spans="14:15" x14ac:dyDescent="0.25">
      <c r="N102" s="28"/>
      <c r="O102" s="29"/>
    </row>
    <row r="103" spans="14:15" x14ac:dyDescent="0.25">
      <c r="N103" s="28"/>
      <c r="O103" s="29"/>
    </row>
    <row r="104" spans="14:15" x14ac:dyDescent="0.25">
      <c r="N104" s="28"/>
      <c r="O104" s="29"/>
    </row>
    <row r="105" spans="14:15" x14ac:dyDescent="0.25">
      <c r="N105" s="28"/>
      <c r="O105" s="29"/>
    </row>
    <row r="106" spans="14:15" x14ac:dyDescent="0.25">
      <c r="N106" s="28"/>
      <c r="O106" s="29"/>
    </row>
    <row r="107" spans="14:15" x14ac:dyDescent="0.25">
      <c r="N107" s="28"/>
      <c r="O107" s="29"/>
    </row>
    <row r="108" spans="14:15" x14ac:dyDescent="0.25">
      <c r="N108" s="28"/>
      <c r="O108" s="29"/>
    </row>
    <row r="109" spans="14:15" x14ac:dyDescent="0.25">
      <c r="N109" s="28"/>
      <c r="O109" s="29"/>
    </row>
    <row r="110" spans="14:15" x14ac:dyDescent="0.25">
      <c r="N110" s="28"/>
      <c r="O110" s="29"/>
    </row>
    <row r="111" spans="14:15" x14ac:dyDescent="0.25">
      <c r="N111" s="28"/>
      <c r="O111" s="29"/>
    </row>
    <row r="112" spans="14:15" x14ac:dyDescent="0.25">
      <c r="N112" s="28"/>
      <c r="O112" s="29"/>
    </row>
    <row r="113" spans="14:15" x14ac:dyDescent="0.25">
      <c r="N113" s="28"/>
      <c r="O113" s="29"/>
    </row>
    <row r="114" spans="14:15" x14ac:dyDescent="0.25">
      <c r="N114" s="28"/>
      <c r="O114" s="29"/>
    </row>
    <row r="115" spans="14:15" x14ac:dyDescent="0.25">
      <c r="N115" s="28"/>
      <c r="O115" s="29"/>
    </row>
    <row r="116" spans="14:15" x14ac:dyDescent="0.25">
      <c r="N116" s="28"/>
      <c r="O116" s="29"/>
    </row>
    <row r="117" spans="14:15" x14ac:dyDescent="0.25">
      <c r="N117" s="28"/>
      <c r="O117" s="29"/>
    </row>
    <row r="118" spans="14:15" x14ac:dyDescent="0.25">
      <c r="N118" s="28"/>
      <c r="O118" s="29"/>
    </row>
    <row r="119" spans="14:15" x14ac:dyDescent="0.25">
      <c r="N119" s="28"/>
      <c r="O119" s="29"/>
    </row>
    <row r="120" spans="14:15" x14ac:dyDescent="0.25">
      <c r="N120" s="28"/>
      <c r="O120" s="29"/>
    </row>
    <row r="121" spans="14:15" x14ac:dyDescent="0.25">
      <c r="N121" s="28"/>
      <c r="O121" s="29"/>
    </row>
    <row r="122" spans="14:15" x14ac:dyDescent="0.25">
      <c r="N122" s="28"/>
      <c r="O122" s="29"/>
    </row>
    <row r="123" spans="14:15" x14ac:dyDescent="0.25">
      <c r="N123" s="28"/>
      <c r="O123" s="29"/>
    </row>
    <row r="124" spans="14:15" x14ac:dyDescent="0.25">
      <c r="N124" s="28"/>
      <c r="O124" s="29"/>
    </row>
    <row r="125" spans="14:15" x14ac:dyDescent="0.25">
      <c r="N125" s="28"/>
      <c r="O125" s="29"/>
    </row>
    <row r="126" spans="14:15" x14ac:dyDescent="0.25">
      <c r="N126" s="28"/>
      <c r="O126" s="29"/>
    </row>
    <row r="127" spans="14:15" x14ac:dyDescent="0.25">
      <c r="N127" s="28"/>
      <c r="O127" s="29"/>
    </row>
    <row r="128" spans="14:15" x14ac:dyDescent="0.25">
      <c r="N128" s="28"/>
      <c r="O128" s="29"/>
    </row>
    <row r="129" spans="14:15" x14ac:dyDescent="0.25">
      <c r="N129" s="28"/>
      <c r="O129" s="29"/>
    </row>
    <row r="130" spans="14:15" x14ac:dyDescent="0.25">
      <c r="N130" s="28"/>
      <c r="O130" s="29"/>
    </row>
    <row r="131" spans="14:15" x14ac:dyDescent="0.25">
      <c r="N131" s="28"/>
      <c r="O131" s="29"/>
    </row>
    <row r="132" spans="14:15" x14ac:dyDescent="0.25">
      <c r="N132" s="28"/>
      <c r="O132" s="29"/>
    </row>
    <row r="133" spans="14:15" x14ac:dyDescent="0.25">
      <c r="N133" s="28"/>
      <c r="O133" s="29"/>
    </row>
    <row r="134" spans="14:15" x14ac:dyDescent="0.25">
      <c r="N134" s="28"/>
      <c r="O134" s="29"/>
    </row>
    <row r="135" spans="14:15" x14ac:dyDescent="0.25">
      <c r="N135" s="28"/>
      <c r="O135" s="29"/>
    </row>
    <row r="136" spans="14:15" x14ac:dyDescent="0.25">
      <c r="N136" s="28"/>
      <c r="O136" s="29"/>
    </row>
    <row r="137" spans="14:15" x14ac:dyDescent="0.25">
      <c r="N137" s="28"/>
      <c r="O137" s="29"/>
    </row>
    <row r="138" spans="14:15" x14ac:dyDescent="0.25">
      <c r="N138" s="28"/>
      <c r="O138" s="29"/>
    </row>
    <row r="139" spans="14:15" x14ac:dyDescent="0.25">
      <c r="N139" s="28"/>
      <c r="O139" s="29"/>
    </row>
    <row r="140" spans="14:15" x14ac:dyDescent="0.25">
      <c r="N140" s="28"/>
      <c r="O140" s="29"/>
    </row>
    <row r="141" spans="14:15" x14ac:dyDescent="0.25">
      <c r="N141" s="28"/>
      <c r="O141" s="29"/>
    </row>
    <row r="142" spans="14:15" x14ac:dyDescent="0.25">
      <c r="N142" s="28"/>
      <c r="O142" s="29"/>
    </row>
    <row r="143" spans="14:15" x14ac:dyDescent="0.25">
      <c r="N143" s="28"/>
      <c r="O143" s="29"/>
    </row>
    <row r="144" spans="14:15" x14ac:dyDescent="0.25">
      <c r="N144" s="28"/>
      <c r="O144" s="29"/>
    </row>
    <row r="145" spans="14:15" x14ac:dyDescent="0.25">
      <c r="N145" s="28"/>
      <c r="O145" s="29"/>
    </row>
    <row r="146" spans="14:15" x14ac:dyDescent="0.25">
      <c r="N146" s="28"/>
      <c r="O146" s="29"/>
    </row>
    <row r="147" spans="14:15" x14ac:dyDescent="0.25">
      <c r="N147" s="28"/>
      <c r="O147" s="29"/>
    </row>
    <row r="148" spans="14:15" x14ac:dyDescent="0.25">
      <c r="N148" s="28"/>
      <c r="O148" s="29"/>
    </row>
    <row r="149" spans="14:15" x14ac:dyDescent="0.25">
      <c r="N149" s="28"/>
      <c r="O149" s="29"/>
    </row>
    <row r="150" spans="14:15" x14ac:dyDescent="0.25">
      <c r="N150" s="28"/>
      <c r="O150" s="29"/>
    </row>
    <row r="151" spans="14:15" x14ac:dyDescent="0.25">
      <c r="N151" s="28"/>
      <c r="O151" s="29"/>
    </row>
    <row r="152" spans="14:15" x14ac:dyDescent="0.25">
      <c r="N152" s="28"/>
      <c r="O152" s="29"/>
    </row>
    <row r="153" spans="14:15" x14ac:dyDescent="0.25">
      <c r="N153" s="28"/>
      <c r="O153" s="29"/>
    </row>
    <row r="154" spans="14:15" x14ac:dyDescent="0.25">
      <c r="N154" s="28"/>
      <c r="O154" s="29"/>
    </row>
    <row r="155" spans="14:15" x14ac:dyDescent="0.25">
      <c r="N155" s="28"/>
      <c r="O155" s="29"/>
    </row>
    <row r="156" spans="14:15" x14ac:dyDescent="0.25">
      <c r="N156" s="28"/>
      <c r="O156" s="29"/>
    </row>
    <row r="157" spans="14:15" x14ac:dyDescent="0.25">
      <c r="N157" s="28"/>
      <c r="O157" s="29"/>
    </row>
    <row r="158" spans="14:15" x14ac:dyDescent="0.25">
      <c r="N158" s="28"/>
      <c r="O158" s="29"/>
    </row>
    <row r="159" spans="14:15" x14ac:dyDescent="0.25">
      <c r="N159" s="28"/>
      <c r="O159" s="29"/>
    </row>
    <row r="160" spans="14:15" x14ac:dyDescent="0.25">
      <c r="N160" s="28"/>
      <c r="O160" s="29"/>
    </row>
    <row r="161" spans="14:15" x14ac:dyDescent="0.25">
      <c r="N161" s="28"/>
      <c r="O161" s="29"/>
    </row>
    <row r="162" spans="14:15" x14ac:dyDescent="0.25">
      <c r="N162" s="28"/>
      <c r="O162" s="29"/>
    </row>
    <row r="163" spans="14:15" x14ac:dyDescent="0.25">
      <c r="N163" s="28"/>
      <c r="O163" s="29"/>
    </row>
    <row r="164" spans="14:15" x14ac:dyDescent="0.25">
      <c r="N164" s="28"/>
      <c r="O164" s="29"/>
    </row>
    <row r="165" spans="14:15" x14ac:dyDescent="0.25">
      <c r="N165" s="28"/>
      <c r="O165" s="29"/>
    </row>
    <row r="166" spans="14:15" x14ac:dyDescent="0.25">
      <c r="N166" s="28"/>
      <c r="O166" s="29"/>
    </row>
    <row r="167" spans="14:15" x14ac:dyDescent="0.25">
      <c r="N167" s="28"/>
      <c r="O167" s="29"/>
    </row>
    <row r="168" spans="14:15" x14ac:dyDescent="0.25">
      <c r="N168" s="28"/>
      <c r="O168" s="29"/>
    </row>
    <row r="169" spans="14:15" x14ac:dyDescent="0.25">
      <c r="N169" s="28"/>
      <c r="O169" s="29"/>
    </row>
    <row r="170" spans="14:15" x14ac:dyDescent="0.25">
      <c r="N170" s="28"/>
      <c r="O170" s="29"/>
    </row>
    <row r="171" spans="14:15" x14ac:dyDescent="0.25">
      <c r="N171" s="28"/>
      <c r="O171" s="29"/>
    </row>
    <row r="172" spans="14:15" x14ac:dyDescent="0.25">
      <c r="N172" s="28"/>
      <c r="O172" s="29"/>
    </row>
    <row r="173" spans="14:15" x14ac:dyDescent="0.25">
      <c r="N173" s="28"/>
      <c r="O173" s="29"/>
    </row>
    <row r="174" spans="14:15" x14ac:dyDescent="0.25">
      <c r="N174" s="28"/>
      <c r="O174" s="29"/>
    </row>
    <row r="175" spans="14:15" x14ac:dyDescent="0.25">
      <c r="N175" s="28"/>
      <c r="O175" s="29"/>
    </row>
    <row r="176" spans="14:15" x14ac:dyDescent="0.25">
      <c r="N176" s="28"/>
      <c r="O176" s="29"/>
    </row>
    <row r="177" spans="14:15" x14ac:dyDescent="0.25">
      <c r="N177" s="28"/>
      <c r="O177" s="29"/>
    </row>
    <row r="178" spans="14:15" x14ac:dyDescent="0.25">
      <c r="N178" s="28"/>
      <c r="O178" s="29"/>
    </row>
    <row r="179" spans="14:15" x14ac:dyDescent="0.25">
      <c r="N179" s="28"/>
      <c r="O179" s="29"/>
    </row>
    <row r="180" spans="14:15" x14ac:dyDescent="0.25">
      <c r="N180" s="28"/>
      <c r="O180" s="29"/>
    </row>
    <row r="181" spans="14:15" x14ac:dyDescent="0.25">
      <c r="N181" s="28"/>
      <c r="O181" s="29"/>
    </row>
    <row r="182" spans="14:15" x14ac:dyDescent="0.25">
      <c r="N182" s="28"/>
      <c r="O182" s="29"/>
    </row>
    <row r="183" spans="14:15" x14ac:dyDescent="0.25">
      <c r="N183" s="28"/>
      <c r="O183" s="29"/>
    </row>
    <row r="184" spans="14:15" x14ac:dyDescent="0.25">
      <c r="N184" s="28"/>
      <c r="O184" s="29"/>
    </row>
    <row r="185" spans="14:15" x14ac:dyDescent="0.25">
      <c r="N185" s="28"/>
      <c r="O185" s="29"/>
    </row>
    <row r="186" spans="14:15" x14ac:dyDescent="0.25">
      <c r="N186" s="28"/>
      <c r="O186" s="29"/>
    </row>
    <row r="187" spans="14:15" x14ac:dyDescent="0.25">
      <c r="N187" s="28"/>
      <c r="O187" s="29"/>
    </row>
    <row r="188" spans="14:15" x14ac:dyDescent="0.25">
      <c r="N188" s="28"/>
      <c r="O188" s="29"/>
    </row>
    <row r="189" spans="14:15" x14ac:dyDescent="0.25">
      <c r="N189" s="28"/>
      <c r="O189" s="29"/>
    </row>
    <row r="190" spans="14:15" x14ac:dyDescent="0.25">
      <c r="N190" s="28"/>
      <c r="O190" s="29"/>
    </row>
    <row r="191" spans="14:15" x14ac:dyDescent="0.25">
      <c r="N191" s="28"/>
      <c r="O191" s="29"/>
    </row>
    <row r="192" spans="14:15" x14ac:dyDescent="0.25">
      <c r="N192" s="28"/>
      <c r="O192" s="29"/>
    </row>
    <row r="193" spans="14:15" x14ac:dyDescent="0.25">
      <c r="N193" s="28"/>
      <c r="O193" s="29"/>
    </row>
    <row r="194" spans="14:15" x14ac:dyDescent="0.25">
      <c r="N194" s="28"/>
      <c r="O194" s="29"/>
    </row>
    <row r="195" spans="14:15" x14ac:dyDescent="0.25">
      <c r="N195" s="28"/>
      <c r="O195" s="29"/>
    </row>
    <row r="196" spans="14:15" x14ac:dyDescent="0.25">
      <c r="N196" s="28"/>
      <c r="O196" s="29"/>
    </row>
    <row r="197" spans="14:15" x14ac:dyDescent="0.25">
      <c r="N197" s="28"/>
      <c r="O197" s="29"/>
    </row>
    <row r="198" spans="14:15" x14ac:dyDescent="0.25">
      <c r="N198" s="28"/>
      <c r="O198" s="29"/>
    </row>
    <row r="199" spans="14:15" x14ac:dyDescent="0.25">
      <c r="N199" s="28"/>
      <c r="O199" s="29"/>
    </row>
    <row r="200" spans="14:15" x14ac:dyDescent="0.25">
      <c r="N200" s="28"/>
      <c r="O200" s="29"/>
    </row>
    <row r="201" spans="14:15" x14ac:dyDescent="0.25">
      <c r="N201" s="28"/>
      <c r="O201" s="29"/>
    </row>
    <row r="202" spans="14:15" x14ac:dyDescent="0.25">
      <c r="N202" s="28"/>
      <c r="O202" s="29"/>
    </row>
    <row r="203" spans="14:15" x14ac:dyDescent="0.25">
      <c r="N203" s="28"/>
      <c r="O203" s="29"/>
    </row>
    <row r="204" spans="14:15" x14ac:dyDescent="0.25">
      <c r="N204" s="28"/>
      <c r="O204" s="29"/>
    </row>
    <row r="205" spans="14:15" x14ac:dyDescent="0.25">
      <c r="N205" s="28"/>
      <c r="O205" s="29"/>
    </row>
    <row r="206" spans="14:15" x14ac:dyDescent="0.25">
      <c r="N206" s="28"/>
      <c r="O206" s="29"/>
    </row>
    <row r="207" spans="14:15" x14ac:dyDescent="0.25">
      <c r="N207" s="28"/>
      <c r="O207" s="29"/>
    </row>
    <row r="208" spans="14:15" x14ac:dyDescent="0.25">
      <c r="N208" s="28"/>
      <c r="O208" s="29"/>
    </row>
    <row r="209" spans="14:15" x14ac:dyDescent="0.25">
      <c r="N209" s="28"/>
      <c r="O209" s="29"/>
    </row>
    <row r="210" spans="14:15" x14ac:dyDescent="0.25">
      <c r="N210" s="28"/>
      <c r="O210" s="29"/>
    </row>
    <row r="211" spans="14:15" x14ac:dyDescent="0.25">
      <c r="N211" s="28"/>
      <c r="O211" s="29"/>
    </row>
    <row r="212" spans="14:15" x14ac:dyDescent="0.25">
      <c r="N212" s="28"/>
      <c r="O212" s="29"/>
    </row>
    <row r="213" spans="14:15" x14ac:dyDescent="0.25">
      <c r="N213" s="28"/>
      <c r="O213" s="29"/>
    </row>
    <row r="214" spans="14:15" x14ac:dyDescent="0.25">
      <c r="N214" s="28"/>
      <c r="O214" s="29"/>
    </row>
    <row r="215" spans="14:15" x14ac:dyDescent="0.25">
      <c r="N215" s="28"/>
      <c r="O215" s="29"/>
    </row>
    <row r="216" spans="14:15" x14ac:dyDescent="0.25">
      <c r="N216" s="28"/>
      <c r="O216" s="29"/>
    </row>
    <row r="217" spans="14:15" x14ac:dyDescent="0.25">
      <c r="N217" s="28"/>
      <c r="O217" s="29"/>
    </row>
    <row r="218" spans="14:15" x14ac:dyDescent="0.25">
      <c r="N218" s="28"/>
      <c r="O218" s="29"/>
    </row>
    <row r="219" spans="14:15" x14ac:dyDescent="0.25">
      <c r="N219" s="28"/>
      <c r="O219" s="29"/>
    </row>
    <row r="220" spans="14:15" x14ac:dyDescent="0.25">
      <c r="N220" s="28"/>
      <c r="O220" s="29"/>
    </row>
    <row r="221" spans="14:15" x14ac:dyDescent="0.25">
      <c r="N221" s="28"/>
      <c r="O221" s="29"/>
    </row>
    <row r="222" spans="14:15" x14ac:dyDescent="0.25">
      <c r="N222" s="28"/>
      <c r="O222" s="29"/>
    </row>
    <row r="223" spans="14:15" x14ac:dyDescent="0.25">
      <c r="N223" s="28"/>
      <c r="O223" s="29"/>
    </row>
    <row r="224" spans="14:15" x14ac:dyDescent="0.25">
      <c r="N224" s="28"/>
      <c r="O224" s="29"/>
    </row>
    <row r="225" spans="14:15" x14ac:dyDescent="0.25">
      <c r="N225" s="28"/>
      <c r="O225" s="29"/>
    </row>
    <row r="226" spans="14:15" x14ac:dyDescent="0.25">
      <c r="N226" s="28"/>
      <c r="O226" s="29"/>
    </row>
    <row r="227" spans="14:15" x14ac:dyDescent="0.25">
      <c r="N227" s="28"/>
      <c r="O227" s="29"/>
    </row>
    <row r="228" spans="14:15" x14ac:dyDescent="0.25">
      <c r="N228" s="28"/>
      <c r="O228" s="29"/>
    </row>
    <row r="229" spans="14:15" x14ac:dyDescent="0.25">
      <c r="N229" s="28"/>
      <c r="O229" s="29"/>
    </row>
    <row r="230" spans="14:15" x14ac:dyDescent="0.25">
      <c r="N230" s="28"/>
      <c r="O230" s="29"/>
    </row>
    <row r="231" spans="14:15" x14ac:dyDescent="0.25">
      <c r="N231" s="28"/>
      <c r="O231" s="29"/>
    </row>
    <row r="232" spans="14:15" x14ac:dyDescent="0.25">
      <c r="N232" s="28"/>
      <c r="O232" s="29"/>
    </row>
    <row r="233" spans="14:15" x14ac:dyDescent="0.25">
      <c r="N233" s="28"/>
      <c r="O233" s="29"/>
    </row>
    <row r="234" spans="14:15" x14ac:dyDescent="0.25">
      <c r="N234" s="28"/>
      <c r="O234" s="29"/>
    </row>
    <row r="235" spans="14:15" x14ac:dyDescent="0.25">
      <c r="N235" s="28"/>
      <c r="O235" s="29"/>
    </row>
    <row r="236" spans="14:15" x14ac:dyDescent="0.25">
      <c r="N236" s="28"/>
      <c r="O236" s="29"/>
    </row>
    <row r="237" spans="14:15" x14ac:dyDescent="0.25">
      <c r="N237" s="28"/>
      <c r="O237" s="29"/>
    </row>
    <row r="238" spans="14:15" x14ac:dyDescent="0.25">
      <c r="N238" s="28"/>
      <c r="O238" s="29"/>
    </row>
    <row r="239" spans="14:15" x14ac:dyDescent="0.25">
      <c r="N239" s="28"/>
      <c r="O239" s="29"/>
    </row>
    <row r="240" spans="14:15" x14ac:dyDescent="0.25">
      <c r="N240" s="28"/>
      <c r="O240" s="29"/>
    </row>
    <row r="241" spans="14:15" x14ac:dyDescent="0.25">
      <c r="N241" s="28"/>
      <c r="O241" s="29"/>
    </row>
    <row r="242" spans="14:15" x14ac:dyDescent="0.25">
      <c r="N242" s="28"/>
      <c r="O242" s="29"/>
    </row>
    <row r="243" spans="14:15" x14ac:dyDescent="0.25">
      <c r="N243" s="28"/>
      <c r="O243" s="29"/>
    </row>
    <row r="244" spans="14:15" x14ac:dyDescent="0.25">
      <c r="N244" s="28"/>
      <c r="O244" s="29"/>
    </row>
    <row r="245" spans="14:15" x14ac:dyDescent="0.25">
      <c r="N245" s="28"/>
      <c r="O245" s="29"/>
    </row>
    <row r="246" spans="14:15" x14ac:dyDescent="0.25">
      <c r="N246" s="28"/>
      <c r="O246" s="29"/>
    </row>
    <row r="247" spans="14:15" x14ac:dyDescent="0.25">
      <c r="N247" s="28"/>
      <c r="O247" s="29"/>
    </row>
    <row r="248" spans="14:15" x14ac:dyDescent="0.25">
      <c r="N248" s="28"/>
      <c r="O248" s="29"/>
    </row>
    <row r="249" spans="14:15" x14ac:dyDescent="0.25">
      <c r="N249" s="28"/>
      <c r="O249" s="29"/>
    </row>
    <row r="250" spans="14:15" x14ac:dyDescent="0.25">
      <c r="N250" s="28"/>
      <c r="O250" s="29"/>
    </row>
    <row r="251" spans="14:15" x14ac:dyDescent="0.25">
      <c r="N251" s="28"/>
      <c r="O251" s="29"/>
    </row>
    <row r="252" spans="14:15" x14ac:dyDescent="0.25">
      <c r="N252" s="28"/>
      <c r="O252" s="29"/>
    </row>
    <row r="253" spans="14:15" x14ac:dyDescent="0.25">
      <c r="N253" s="28"/>
      <c r="O253" s="29"/>
    </row>
    <row r="254" spans="14:15" x14ac:dyDescent="0.25">
      <c r="N254" s="28"/>
      <c r="O254" s="29"/>
    </row>
    <row r="255" spans="14:15" x14ac:dyDescent="0.25">
      <c r="N255" s="28"/>
      <c r="O255" s="29"/>
    </row>
    <row r="256" spans="14:15" x14ac:dyDescent="0.25">
      <c r="N256" s="28"/>
      <c r="O256" s="29"/>
    </row>
    <row r="257" spans="14:15" x14ac:dyDescent="0.25">
      <c r="N257" s="28"/>
      <c r="O257" s="29"/>
    </row>
    <row r="258" spans="14:15" x14ac:dyDescent="0.25">
      <c r="N258" s="28"/>
      <c r="O258" s="29"/>
    </row>
    <row r="259" spans="14:15" x14ac:dyDescent="0.25">
      <c r="N259" s="28"/>
      <c r="O259" s="29"/>
    </row>
    <row r="260" spans="14:15" x14ac:dyDescent="0.25">
      <c r="N260" s="28"/>
      <c r="O260" s="29"/>
    </row>
    <row r="261" spans="14:15" x14ac:dyDescent="0.25">
      <c r="N261" s="28"/>
      <c r="O261" s="29"/>
    </row>
    <row r="262" spans="14:15" x14ac:dyDescent="0.25">
      <c r="N262" s="28"/>
      <c r="O262" s="29"/>
    </row>
    <row r="263" spans="14:15" x14ac:dyDescent="0.25">
      <c r="N263" s="28"/>
      <c r="O263" s="29"/>
    </row>
    <row r="264" spans="14:15" x14ac:dyDescent="0.25">
      <c r="N264" s="28"/>
      <c r="O264" s="29"/>
    </row>
    <row r="265" spans="14:15" x14ac:dyDescent="0.25">
      <c r="N265" s="28"/>
      <c r="O265" s="29"/>
    </row>
    <row r="266" spans="14:15" x14ac:dyDescent="0.25">
      <c r="N266" s="28"/>
      <c r="O266" s="29"/>
    </row>
    <row r="267" spans="14:15" x14ac:dyDescent="0.25">
      <c r="N267" s="28"/>
      <c r="O267" s="29"/>
    </row>
    <row r="268" spans="14:15" x14ac:dyDescent="0.25">
      <c r="N268" s="28"/>
      <c r="O268" s="29"/>
    </row>
    <row r="269" spans="14:15" x14ac:dyDescent="0.25">
      <c r="N269" s="28"/>
      <c r="O269" s="29"/>
    </row>
    <row r="270" spans="14:15" x14ac:dyDescent="0.25">
      <c r="N270" s="28"/>
      <c r="O270" s="29"/>
    </row>
    <row r="271" spans="14:15" x14ac:dyDescent="0.25">
      <c r="N271" s="28"/>
      <c r="O271" s="29"/>
    </row>
    <row r="272" spans="14:15" x14ac:dyDescent="0.25">
      <c r="N272" s="28"/>
      <c r="O272" s="29"/>
    </row>
    <row r="273" spans="14:15" x14ac:dyDescent="0.25">
      <c r="N273" s="28"/>
      <c r="O273" s="29"/>
    </row>
    <row r="274" spans="14:15" x14ac:dyDescent="0.25">
      <c r="N274" s="28"/>
      <c r="O274" s="29"/>
    </row>
    <row r="275" spans="14:15" x14ac:dyDescent="0.25">
      <c r="N275" s="28"/>
      <c r="O275" s="29"/>
    </row>
    <row r="276" spans="14:15" x14ac:dyDescent="0.25">
      <c r="N276" s="28"/>
      <c r="O276" s="29"/>
    </row>
    <row r="277" spans="14:15" x14ac:dyDescent="0.25">
      <c r="N277" s="28"/>
      <c r="O277" s="29"/>
    </row>
    <row r="278" spans="14:15" x14ac:dyDescent="0.25">
      <c r="N278" s="28"/>
      <c r="O278" s="29"/>
    </row>
    <row r="279" spans="14:15" x14ac:dyDescent="0.25">
      <c r="N279" s="28"/>
      <c r="O279" s="29"/>
    </row>
    <row r="280" spans="14:15" x14ac:dyDescent="0.25">
      <c r="N280" s="28"/>
      <c r="O280" s="29"/>
    </row>
    <row r="281" spans="14:15" x14ac:dyDescent="0.25">
      <c r="N281" s="28"/>
      <c r="O281" s="29"/>
    </row>
    <row r="282" spans="14:15" x14ac:dyDescent="0.25">
      <c r="N282" s="28"/>
      <c r="O282" s="29"/>
    </row>
    <row r="283" spans="14:15" x14ac:dyDescent="0.25">
      <c r="N283" s="28"/>
      <c r="O283" s="29"/>
    </row>
    <row r="284" spans="14:15" x14ac:dyDescent="0.25">
      <c r="N284" s="28"/>
      <c r="O284" s="29"/>
    </row>
    <row r="285" spans="14:15" x14ac:dyDescent="0.25">
      <c r="N285" s="28"/>
      <c r="O285" s="29"/>
    </row>
    <row r="286" spans="14:15" x14ac:dyDescent="0.25">
      <c r="N286" s="28"/>
      <c r="O286" s="29"/>
    </row>
    <row r="287" spans="14:15" x14ac:dyDescent="0.25">
      <c r="N287" s="28"/>
      <c r="O287" s="29"/>
    </row>
    <row r="288" spans="14:15" x14ac:dyDescent="0.25">
      <c r="N288" s="28"/>
      <c r="O288" s="29"/>
    </row>
    <row r="289" spans="14:15" x14ac:dyDescent="0.25">
      <c r="N289" s="28"/>
      <c r="O289" s="29"/>
    </row>
    <row r="290" spans="14:15" x14ac:dyDescent="0.25">
      <c r="N290" s="28"/>
      <c r="O290" s="29"/>
    </row>
    <row r="291" spans="14:15" x14ac:dyDescent="0.25">
      <c r="N291" s="28"/>
      <c r="O291" s="29"/>
    </row>
    <row r="292" spans="14:15" x14ac:dyDescent="0.25">
      <c r="N292" s="28"/>
      <c r="O292" s="29"/>
    </row>
    <row r="293" spans="14:15" x14ac:dyDescent="0.25">
      <c r="N293" s="28"/>
      <c r="O293" s="29"/>
    </row>
    <row r="294" spans="14:15" x14ac:dyDescent="0.25">
      <c r="N294" s="28"/>
      <c r="O294" s="29"/>
    </row>
    <row r="295" spans="14:15" x14ac:dyDescent="0.25">
      <c r="N295" s="28"/>
      <c r="O295" s="29"/>
    </row>
    <row r="296" spans="14:15" x14ac:dyDescent="0.25">
      <c r="N296" s="28"/>
      <c r="O296" s="29"/>
    </row>
    <row r="297" spans="14:15" x14ac:dyDescent="0.25">
      <c r="N297" s="28"/>
      <c r="O297" s="29"/>
    </row>
    <row r="298" spans="14:15" x14ac:dyDescent="0.25">
      <c r="N298" s="28"/>
      <c r="O298" s="29"/>
    </row>
    <row r="299" spans="14:15" x14ac:dyDescent="0.25">
      <c r="N299" s="28"/>
      <c r="O299" s="29"/>
    </row>
    <row r="300" spans="14:15" x14ac:dyDescent="0.25">
      <c r="N300" s="28"/>
      <c r="O300" s="29"/>
    </row>
    <row r="301" spans="14:15" x14ac:dyDescent="0.25">
      <c r="N301" s="28"/>
      <c r="O301" s="29"/>
    </row>
    <row r="302" spans="14:15" x14ac:dyDescent="0.25">
      <c r="N302" s="28"/>
      <c r="O302" s="29"/>
    </row>
    <row r="303" spans="14:15" x14ac:dyDescent="0.25">
      <c r="N303" s="28"/>
      <c r="O303" s="29"/>
    </row>
    <row r="304" spans="14:15" x14ac:dyDescent="0.25">
      <c r="N304" s="28"/>
      <c r="O304" s="29"/>
    </row>
    <row r="305" spans="14:15" x14ac:dyDescent="0.25">
      <c r="N305" s="28"/>
      <c r="O305" s="29"/>
    </row>
    <row r="306" spans="14:15" x14ac:dyDescent="0.25">
      <c r="N306" s="28"/>
      <c r="O306" s="29"/>
    </row>
    <row r="307" spans="14:15" x14ac:dyDescent="0.25">
      <c r="N307" s="28"/>
      <c r="O307" s="29"/>
    </row>
    <row r="308" spans="14:15" x14ac:dyDescent="0.25">
      <c r="N308" s="28"/>
      <c r="O308" s="29"/>
    </row>
    <row r="309" spans="14:15" x14ac:dyDescent="0.25">
      <c r="N309" s="28"/>
      <c r="O309" s="29"/>
    </row>
    <row r="310" spans="14:15" x14ac:dyDescent="0.25">
      <c r="N310" s="28"/>
      <c r="O310" s="29"/>
    </row>
    <row r="311" spans="14:15" x14ac:dyDescent="0.25">
      <c r="N311" s="28"/>
      <c r="O311" s="29"/>
    </row>
    <row r="312" spans="14:15" x14ac:dyDescent="0.25">
      <c r="N312" s="28"/>
      <c r="O312" s="29"/>
    </row>
    <row r="313" spans="14:15" x14ac:dyDescent="0.25">
      <c r="N313" s="28"/>
      <c r="O313" s="29"/>
    </row>
    <row r="314" spans="14:15" x14ac:dyDescent="0.25">
      <c r="N314" s="28"/>
      <c r="O314" s="29"/>
    </row>
    <row r="315" spans="14:15" x14ac:dyDescent="0.25">
      <c r="N315" s="28"/>
      <c r="O315" s="29"/>
    </row>
    <row r="316" spans="14:15" x14ac:dyDescent="0.25">
      <c r="N316" s="28"/>
      <c r="O316" s="29"/>
    </row>
    <row r="317" spans="14:15" x14ac:dyDescent="0.25">
      <c r="N317" s="28"/>
      <c r="O317" s="29"/>
    </row>
    <row r="318" spans="14:15" x14ac:dyDescent="0.25">
      <c r="N318" s="28"/>
      <c r="O318" s="29"/>
    </row>
  </sheetData>
  <sheetProtection sheet="1" selectLockedCells="1"/>
  <mergeCells count="9">
    <mergeCell ref="B2:G2"/>
    <mergeCell ref="B4:G4"/>
    <mergeCell ref="B23:C23"/>
    <mergeCell ref="F22:G22"/>
    <mergeCell ref="I6:J6"/>
    <mergeCell ref="B6:C6"/>
    <mergeCell ref="F6:G6"/>
    <mergeCell ref="B19:C19"/>
    <mergeCell ref="I7:J11"/>
  </mergeCells>
  <phoneticPr fontId="19" type="noConversion"/>
  <dataValidations count="2">
    <dataValidation type="list" allowBlank="1" showInputMessage="1" showErrorMessage="1" sqref="F8:F20" xr:uid="{B9D1580E-2E7D-4E69-BCBE-D4E83631925C}">
      <formula1>AwardTypes</formula1>
    </dataValidation>
    <dataValidation type="list" allowBlank="1" showInputMessage="1" showErrorMessage="1" sqref="G23:G42 C13" xr:uid="{A8CDE1D5-52DD-48A1-AFFD-453C9828F17A}">
      <formula1>FacilityIDs</formula1>
    </dataValidation>
  </dataValidations>
  <pageMargins left="0.7" right="0.7" top="0.75" bottom="0.75" header="0.3" footer="0.3"/>
  <pageSetup orientation="portrait" horizontalDpi="4294967293"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2">
              <controlPr locked="0" defaultSize="0" autoFill="0" autoLine="0" autoPict="0">
                <anchor moveWithCells="1">
                  <from>
                    <xdr:col>2</xdr:col>
                    <xdr:colOff>1209675</xdr:colOff>
                    <xdr:row>23</xdr:row>
                    <xdr:rowOff>0</xdr:rowOff>
                  </from>
                  <to>
                    <xdr:col>2</xdr:col>
                    <xdr:colOff>1409700</xdr:colOff>
                    <xdr:row>24</xdr:row>
                    <xdr:rowOff>19050</xdr:rowOff>
                  </to>
                </anchor>
              </controlPr>
            </control>
          </mc:Choice>
        </mc:AlternateContent>
        <mc:AlternateContent xmlns:mc="http://schemas.openxmlformats.org/markup-compatibility/2006">
          <mc:Choice Requires="x14">
            <control shapeId="1027" r:id="rId5" name="Check Box 3">
              <controlPr locked="0" defaultSize="0" autoFill="0" autoLine="0" autoPict="0">
                <anchor moveWithCells="1">
                  <from>
                    <xdr:col>2</xdr:col>
                    <xdr:colOff>1209675</xdr:colOff>
                    <xdr:row>25</xdr:row>
                    <xdr:rowOff>0</xdr:rowOff>
                  </from>
                  <to>
                    <xdr:col>2</xdr:col>
                    <xdr:colOff>1409700</xdr:colOff>
                    <xdr:row>26</xdr:row>
                    <xdr:rowOff>19050</xdr:rowOff>
                  </to>
                </anchor>
              </controlPr>
            </control>
          </mc:Choice>
        </mc:AlternateContent>
        <mc:AlternateContent xmlns:mc="http://schemas.openxmlformats.org/markup-compatibility/2006">
          <mc:Choice Requires="x14">
            <control shapeId="1028" r:id="rId6" name="Check Box 4">
              <controlPr locked="0" defaultSize="0" autoFill="0" autoLine="0" autoPict="0">
                <anchor moveWithCells="1">
                  <from>
                    <xdr:col>2</xdr:col>
                    <xdr:colOff>1209675</xdr:colOff>
                    <xdr:row>23</xdr:row>
                    <xdr:rowOff>190500</xdr:rowOff>
                  </from>
                  <to>
                    <xdr:col>2</xdr:col>
                    <xdr:colOff>1409700</xdr:colOff>
                    <xdr:row>25</xdr:row>
                    <xdr:rowOff>19050</xdr:rowOff>
                  </to>
                </anchor>
              </controlPr>
            </control>
          </mc:Choice>
        </mc:AlternateContent>
        <mc:AlternateContent xmlns:mc="http://schemas.openxmlformats.org/markup-compatibility/2006">
          <mc:Choice Requires="x14">
            <control shapeId="1029" r:id="rId7" name="Check Box 5">
              <controlPr locked="0" defaultSize="0" autoFill="0" autoLine="0" autoPict="0">
                <anchor moveWithCells="1">
                  <from>
                    <xdr:col>2</xdr:col>
                    <xdr:colOff>1209675</xdr:colOff>
                    <xdr:row>26</xdr:row>
                    <xdr:rowOff>0</xdr:rowOff>
                  </from>
                  <to>
                    <xdr:col>2</xdr:col>
                    <xdr:colOff>1409700</xdr:colOff>
                    <xdr:row>27</xdr:row>
                    <xdr:rowOff>19050</xdr:rowOff>
                  </to>
                </anchor>
              </controlPr>
            </control>
          </mc:Choice>
        </mc:AlternateContent>
        <mc:AlternateContent xmlns:mc="http://schemas.openxmlformats.org/markup-compatibility/2006">
          <mc:Choice Requires="x14">
            <control shapeId="1030" r:id="rId8" name="Check Box 6">
              <controlPr locked="0" defaultSize="0" autoFill="0" autoLine="0" autoPict="0">
                <anchor moveWithCells="1">
                  <from>
                    <xdr:col>2</xdr:col>
                    <xdr:colOff>1209675</xdr:colOff>
                    <xdr:row>27</xdr:row>
                    <xdr:rowOff>0</xdr:rowOff>
                  </from>
                  <to>
                    <xdr:col>2</xdr:col>
                    <xdr:colOff>1409700</xdr:colOff>
                    <xdr:row>28</xdr:row>
                    <xdr:rowOff>19050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B6AB8-D71E-474C-9815-FE753EDF01EC}">
  <dimension ref="A1:B163"/>
  <sheetViews>
    <sheetView topLeftCell="J30" workbookViewId="0">
      <selection activeCell="B57" sqref="B57"/>
    </sheetView>
  </sheetViews>
  <sheetFormatPr defaultRowHeight="15" x14ac:dyDescent="0.25"/>
  <cols>
    <col min="1" max="1" width="29.7109375" customWidth="1"/>
    <col min="2" max="2" width="41.42578125" customWidth="1"/>
  </cols>
  <sheetData>
    <row r="1" spans="1:2" x14ac:dyDescent="0.25">
      <c r="A1" t="s">
        <v>806</v>
      </c>
      <c r="B1" t="str">
        <f>IF(NOT(ISBLANK('1. Personal Information'!G27)), UPPER('1. Personal Information'!G27),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LOOKUP(B1,FacilitiesBackend!A3:A315,FacilitiesBackend!P3:P315)</f>
        <v>#N/A</v>
      </c>
    </row>
    <row r="7" spans="1:2" x14ac:dyDescent="0.25">
      <c r="A7" t="s">
        <v>1256</v>
      </c>
      <c r="B7" t="e">
        <f>LOOKUP(B5,Backend!L1:L9,Backend!N1:N9)</f>
        <v>#N/A</v>
      </c>
    </row>
    <row r="8" spans="1:2" x14ac:dyDescent="0.25">
      <c r="A8" t="s">
        <v>1257</v>
      </c>
      <c r="B8" t="e">
        <f>LOOKUP(B5,Backend!L1:L9,Backend!O1:O9)</f>
        <v>#N/A</v>
      </c>
    </row>
    <row r="9" spans="1:2" x14ac:dyDescent="0.25">
      <c r="A9" t="s">
        <v>1258</v>
      </c>
      <c r="B9" t="e">
        <f>LOOKUP(B5,Backend!L1:L9,Backend!P1:P9)</f>
        <v>#N/A</v>
      </c>
    </row>
    <row r="10" spans="1:2" x14ac:dyDescent="0.25">
      <c r="A10" t="s">
        <v>457</v>
      </c>
      <c r="B10" t="e">
        <f>LOOKUP(B1,FacilitiesBackend!A3:A315,FacilitiesBackend!N3:N315)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29 June 2022</v>
      </c>
    </row>
    <row r="17" spans="1:2" x14ac:dyDescent="0.25">
      <c r="A17" t="s">
        <v>1212</v>
      </c>
      <c r="B17" t="str">
        <f ca="1">IF(ISBLANK('1. Personal Information'!J13), TEXT('1. Personal Information'!J12, "mm/dd/yy"), TEXT('1. Personal Information'!J13, "mm/dd/yy"))</f>
        <v>06/29/22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4" t="str">
        <f>TEXT('1. Personal Information'!C8, "[&lt;=9999999]###-####;(###) ###-####")</f>
        <v>-</v>
      </c>
    </row>
    <row r="41" spans="1:2" x14ac:dyDescent="0.25">
      <c r="A41" t="s">
        <v>715</v>
      </c>
      <c r="B41" s="14"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LOOKUP('2. Work History'!B8,FacilitiesBackend!A4:A316,FacilitiesBackend!O4:O316), "")</f>
        <v/>
      </c>
    </row>
    <row r="93" spans="1:2" x14ac:dyDescent="0.25">
      <c r="A93" t="s">
        <v>1190</v>
      </c>
      <c r="B93" s="2" t="str">
        <f>IF(NOT(ISBLANK('2. Work History'!B9)), LOOKUP('2. Work History'!B9,FacilitiesBackend!A4:A316,FacilitiesBackend!O4:O316), "")</f>
        <v/>
      </c>
    </row>
    <row r="94" spans="1:2" x14ac:dyDescent="0.25">
      <c r="A94" t="s">
        <v>1191</v>
      </c>
      <c r="B94" s="2" t="str">
        <f>IF(NOT(ISBLANK('2. Work History'!B10)), LOOKUP('2. Work History'!B10,FacilitiesBackend!A4:A316,FacilitiesBackend!O4:O316), "")</f>
        <v/>
      </c>
    </row>
    <row r="95" spans="1:2" x14ac:dyDescent="0.25">
      <c r="A95" t="s">
        <v>1192</v>
      </c>
      <c r="B95" s="2" t="str">
        <f>IF(NOT(ISBLANK('2. Work History'!B11)), LOOKUP('2. Work History'!B11,FacilitiesBackend!A4:A316,FacilitiesBackend!O4:O316), "")</f>
        <v/>
      </c>
    </row>
    <row r="96" spans="1:2" x14ac:dyDescent="0.25">
      <c r="A96" t="s">
        <v>1193</v>
      </c>
      <c r="B96" s="2" t="str">
        <f>IF(NOT(ISBLANK('2. Work History'!B12)), LOOKUP('2. Work History'!B12,FacilitiesBackend!A4:A316,FacilitiesBackend!O4:O316), "")</f>
        <v/>
      </c>
    </row>
    <row r="97" spans="1:2" x14ac:dyDescent="0.25">
      <c r="A97" t="s">
        <v>1194</v>
      </c>
      <c r="B97" s="2" t="str">
        <f>IF(NOT(ISBLANK('2. Work History'!B13)), LOOKUP('2. Work History'!B13,FacilitiesBackend!A4:A316,FacilitiesBackend!O4:O316), "")</f>
        <v/>
      </c>
    </row>
    <row r="98" spans="1:2" x14ac:dyDescent="0.25">
      <c r="A98" t="s">
        <v>1195</v>
      </c>
      <c r="B98" s="2" t="str">
        <f>IF(NOT(ISBLANK('2. Work History'!B14)), LOOKUP('2. Work History'!B14,FacilitiesBackend!A4:A316,FacilitiesBackend!O4:O316), "")</f>
        <v/>
      </c>
    </row>
    <row r="99" spans="1:2" x14ac:dyDescent="0.25">
      <c r="A99" t="s">
        <v>1196</v>
      </c>
      <c r="B99" s="2" t="str">
        <f>IF(NOT(ISBLANK('2. Work History'!B15)), LOOKUP('2. Work History'!B15,FacilitiesBackend!A4:A316,FacilitiesBackend!O4:O316), "")</f>
        <v/>
      </c>
    </row>
    <row r="100" spans="1:2" x14ac:dyDescent="0.25">
      <c r="A100" t="s">
        <v>1197</v>
      </c>
      <c r="B100" s="2" t="str">
        <f>IF(NOT(ISBLANK('2. Work History'!B16)), LOOKUP('2. Work History'!B16,FacilitiesBackend!A4:A316,FacilitiesBackend!O4:O316), "")</f>
        <v/>
      </c>
    </row>
    <row r="101" spans="1:2" x14ac:dyDescent="0.25">
      <c r="A101" t="s">
        <v>1198</v>
      </c>
      <c r="B101" s="2" t="str">
        <f>IF(NOT(ISBLANK('2. Work History'!B17)), LOOKUP('2. Work History'!B17,FacilitiesBackend!A4:A316,FacilitiesBackend!O4:O316), "")</f>
        <v/>
      </c>
    </row>
    <row r="102" spans="1:2" x14ac:dyDescent="0.25">
      <c r="A102" t="s">
        <v>1199</v>
      </c>
      <c r="B102" s="2" t="str">
        <f>IF(NOT(ISBLANK('2. Work History'!B18)), LOOKUP('2. Work History'!B18,FacilitiesBackend!A4:A316,FacilitiesBackend!O4:O316), "")</f>
        <v/>
      </c>
    </row>
    <row r="103" spans="1:2" x14ac:dyDescent="0.25">
      <c r="A103" t="s">
        <v>1200</v>
      </c>
      <c r="B103" s="2" t="str">
        <f>IF(NOT(ISBLANK('2. Work History'!B19)), LOOKUP('2. Work History'!B19,FacilitiesBackend!A4:A316,FacilitiesBackend!O4:O316), "")</f>
        <v/>
      </c>
    </row>
    <row r="104" spans="1:2" x14ac:dyDescent="0.25">
      <c r="A104" t="s">
        <v>1123</v>
      </c>
      <c r="B104" s="2" t="str">
        <f>IF(NOT(ISBLANK('2. Work History'!B8)), LOOKUP('2. Work History'!B8,FacilitiesBackend!A4:A316,FacilitiesBackend!D4:D316), "")</f>
        <v/>
      </c>
    </row>
    <row r="105" spans="1:2" x14ac:dyDescent="0.25">
      <c r="A105" t="s">
        <v>1124</v>
      </c>
      <c r="B105" s="2" t="str">
        <f>IF(NOT(ISBLANK('2. Work History'!B9)), LOOKUP('2. Work History'!B9,FacilitiesBackend!A4:A316,FacilitiesBackend!D4:D316), "")</f>
        <v/>
      </c>
    </row>
    <row r="106" spans="1:2" x14ac:dyDescent="0.25">
      <c r="A106" t="s">
        <v>1125</v>
      </c>
      <c r="B106" s="2" t="str">
        <f>IF(NOT(ISBLANK('2. Work History'!B10)), LOOKUP('2. Work History'!B10,FacilitiesBackend!A4:A316,FacilitiesBackend!D4:D316), "")</f>
        <v/>
      </c>
    </row>
    <row r="107" spans="1:2" x14ac:dyDescent="0.25">
      <c r="A107" t="s">
        <v>1126</v>
      </c>
      <c r="B107" s="2" t="str">
        <f>IF(NOT(ISBLANK('2. Work History'!B11)), LOOKUP('2. Work History'!B11,FacilitiesBackend!A4:A316,FacilitiesBackend!D4:D316), "")</f>
        <v/>
      </c>
    </row>
    <row r="108" spans="1:2" x14ac:dyDescent="0.25">
      <c r="A108" t="s">
        <v>1127</v>
      </c>
      <c r="B108" s="2" t="str">
        <f>IF(NOT(ISBLANK('2. Work History'!B12)), LOOKUP('2. Work History'!B12,FacilitiesBackend!A4:A316,FacilitiesBackend!D4:D316), "")</f>
        <v/>
      </c>
    </row>
    <row r="109" spans="1:2" x14ac:dyDescent="0.25">
      <c r="A109" t="s">
        <v>1128</v>
      </c>
      <c r="B109" s="2" t="str">
        <f>IF(NOT(ISBLANK('2. Work History'!B13)), LOOKUP('2. Work History'!B13,FacilitiesBackend!A4:A316,FacilitiesBackend!D4:D316), "")</f>
        <v/>
      </c>
    </row>
    <row r="110" spans="1:2" x14ac:dyDescent="0.25">
      <c r="A110" t="s">
        <v>1129</v>
      </c>
      <c r="B110" s="2" t="str">
        <f>IF(NOT(ISBLANK('2. Work History'!B14)), LOOKUP('2. Work History'!B14,FacilitiesBackend!A4:A316,FacilitiesBackend!D4:D316), "")</f>
        <v/>
      </c>
    </row>
    <row r="111" spans="1:2" x14ac:dyDescent="0.25">
      <c r="A111" t="s">
        <v>1130</v>
      </c>
      <c r="B111" s="2" t="str">
        <f>IF(NOT(ISBLANK('2. Work History'!B15)), LOOKUP('2. Work History'!B15,FacilitiesBackend!A4:A316,FacilitiesBackend!D4:D316), "")</f>
        <v/>
      </c>
    </row>
    <row r="112" spans="1:2" x14ac:dyDescent="0.25">
      <c r="A112" t="s">
        <v>1131</v>
      </c>
      <c r="B112" s="2" t="str">
        <f>IF(NOT(ISBLANK('2. Work History'!B16)), LOOKUP('2. Work History'!B16,FacilitiesBackend!A4:A316,FacilitiesBackend!D4:D316), "")</f>
        <v/>
      </c>
    </row>
    <row r="113" spans="1:2" x14ac:dyDescent="0.25">
      <c r="A113" t="s">
        <v>1132</v>
      </c>
      <c r="B113" s="2" t="str">
        <f>IF(NOT(ISBLANK('2. Work History'!B17)), LOOKUP('2. Work History'!B17,FacilitiesBackend!A4:A316,FacilitiesBackend!D4:D316), "")</f>
        <v/>
      </c>
    </row>
    <row r="114" spans="1:2" x14ac:dyDescent="0.25">
      <c r="A114" t="s">
        <v>1133</v>
      </c>
      <c r="B114" s="2" t="str">
        <f>IF(NOT(ISBLANK('2. Work History'!B18)), LOOKUP('2. Work History'!B18,FacilitiesBackend!A4:A316,FacilitiesBackend!D4:D316), "")</f>
        <v/>
      </c>
    </row>
    <row r="115" spans="1:2" x14ac:dyDescent="0.25">
      <c r="A115" t="s">
        <v>1134</v>
      </c>
      <c r="B115" s="2" t="str">
        <f>IF(NOT(ISBLANK('2. Work History'!B19)), LOOKUP('2. Work History'!B19,FacilitiesBackend!A4:A316,FacilitiesBackend!D4:D316), "")</f>
        <v/>
      </c>
    </row>
    <row r="116" spans="1:2" x14ac:dyDescent="0.25">
      <c r="A116" t="s">
        <v>1135</v>
      </c>
      <c r="B116" s="13" t="str">
        <f>IF(NOT(ISBLANK('2. Work History'!D8)), TEXT('2. Work History'!D8, "mm/dd/yy"), "")</f>
        <v/>
      </c>
    </row>
    <row r="117" spans="1:2" x14ac:dyDescent="0.25">
      <c r="A117" t="s">
        <v>1136</v>
      </c>
      <c r="B117" s="13" t="str">
        <f>IF(NOT(ISBLANK('2. Work History'!D9)), TEXT('2. Work History'!D9, "mm/dd/yy"), "")</f>
        <v/>
      </c>
    </row>
    <row r="118" spans="1:2" x14ac:dyDescent="0.25">
      <c r="A118" t="s">
        <v>1137</v>
      </c>
      <c r="B118" s="13" t="str">
        <f>IF(NOT(ISBLANK('2. Work History'!D10)), TEXT('2. Work History'!D10, "mm/dd/yy"), "")</f>
        <v/>
      </c>
    </row>
    <row r="119" spans="1:2" x14ac:dyDescent="0.25">
      <c r="A119" t="s">
        <v>1138</v>
      </c>
      <c r="B119" s="13" t="str">
        <f>IF(NOT(ISBLANK('2. Work History'!D11)), TEXT('2. Work History'!D11, "mm/dd/yy"), "")</f>
        <v/>
      </c>
    </row>
    <row r="120" spans="1:2" x14ac:dyDescent="0.25">
      <c r="A120" t="s">
        <v>1139</v>
      </c>
      <c r="B120" s="13" t="str">
        <f>IF(NOT(ISBLANK('2. Work History'!D12)), TEXT('2. Work History'!D12, "mm/dd/yy"), "")</f>
        <v/>
      </c>
    </row>
    <row r="121" spans="1:2" x14ac:dyDescent="0.25">
      <c r="A121" t="s">
        <v>1140</v>
      </c>
      <c r="B121" s="13" t="str">
        <f>IF(NOT(ISBLANK('2. Work History'!D13)), TEXT('2. Work History'!D13, "mm/dd/yy"), "")</f>
        <v/>
      </c>
    </row>
    <row r="122" spans="1:2" x14ac:dyDescent="0.25">
      <c r="A122" t="s">
        <v>1141</v>
      </c>
      <c r="B122" s="13" t="str">
        <f>IF(NOT(ISBLANK('2. Work History'!D14)), TEXT('2. Work History'!D14, "mm/dd/yy"), "")</f>
        <v/>
      </c>
    </row>
    <row r="123" spans="1:2" x14ac:dyDescent="0.25">
      <c r="A123" t="s">
        <v>1142</v>
      </c>
      <c r="B123" s="13" t="str">
        <f>IF(NOT(ISBLANK('2. Work History'!D15)), TEXT('2. Work History'!D15, "mm/dd/yy"), "")</f>
        <v/>
      </c>
    </row>
    <row r="124" spans="1:2" x14ac:dyDescent="0.25">
      <c r="A124" t="s">
        <v>1143</v>
      </c>
      <c r="B124" s="13" t="str">
        <f>IF(NOT(ISBLANK('2. Work History'!D16)), TEXT('2. Work History'!D16, "mm/dd/yy"), "")</f>
        <v/>
      </c>
    </row>
    <row r="125" spans="1:2" x14ac:dyDescent="0.25">
      <c r="A125" t="s">
        <v>1144</v>
      </c>
      <c r="B125" s="13" t="str">
        <f>IF(NOT(ISBLANK('2. Work History'!D17)), TEXT('2. Work History'!D17, "mm/dd/yy"), "")</f>
        <v/>
      </c>
    </row>
    <row r="126" spans="1:2" x14ac:dyDescent="0.25">
      <c r="A126" t="s">
        <v>1145</v>
      </c>
      <c r="B126" s="13" t="str">
        <f>IF(NOT(ISBLANK('2. Work History'!D18)), TEXT('2. Work History'!D18, "mm/dd/yy"), "")</f>
        <v/>
      </c>
    </row>
    <row r="127" spans="1:2" x14ac:dyDescent="0.25">
      <c r="A127" t="s">
        <v>1146</v>
      </c>
      <c r="B127" s="13" t="str">
        <f>IF(NOT(ISBLANK('2. Work History'!D19)), TEXT('2. Work History'!D19, "mm/dd/yy"), "")</f>
        <v/>
      </c>
    </row>
    <row r="128" spans="1:2" x14ac:dyDescent="0.25">
      <c r="A128" t="s">
        <v>1147</v>
      </c>
      <c r="B128" s="14" t="str">
        <f>IF(NOT(ISBLANK('2. Work History'!E8)), TEXT('2. Work History'!E8, "mm/dd/yy"), "")</f>
        <v/>
      </c>
    </row>
    <row r="129" spans="1:2" x14ac:dyDescent="0.25">
      <c r="A129" t="s">
        <v>1148</v>
      </c>
      <c r="B129" s="14" t="str">
        <f>IF(NOT(ISBLANK('2. Work History'!E9)), TEXT('2. Work History'!E9, "mm/dd/yy"), "")</f>
        <v/>
      </c>
    </row>
    <row r="130" spans="1:2" x14ac:dyDescent="0.25">
      <c r="A130" t="s">
        <v>1149</v>
      </c>
      <c r="B130" s="14" t="str">
        <f>IF(NOT(ISBLANK('2. Work History'!E10)), TEXT('2. Work History'!E10, "mm/dd/yy"), "")</f>
        <v/>
      </c>
    </row>
    <row r="131" spans="1:2" x14ac:dyDescent="0.25">
      <c r="A131" t="s">
        <v>1150</v>
      </c>
      <c r="B131" s="14" t="str">
        <f>IF(NOT(ISBLANK('2. Work History'!E11)), TEXT('2. Work History'!E11, "mm/dd/yy"), "")</f>
        <v/>
      </c>
    </row>
    <row r="132" spans="1:2" x14ac:dyDescent="0.25">
      <c r="A132" t="s">
        <v>1151</v>
      </c>
      <c r="B132" s="14" t="str">
        <f>IF(NOT(ISBLANK('2. Work History'!E12)), TEXT('2. Work History'!E12, "mm/dd/yy"), "")</f>
        <v/>
      </c>
    </row>
    <row r="133" spans="1:2" x14ac:dyDescent="0.25">
      <c r="A133" t="s">
        <v>1152</v>
      </c>
      <c r="B133" s="14" t="str">
        <f>IF(NOT(ISBLANK('2. Work History'!E13)), TEXT('2. Work History'!E13, "mm/dd/yy"), "")</f>
        <v/>
      </c>
    </row>
    <row r="134" spans="1:2" x14ac:dyDescent="0.25">
      <c r="A134" t="s">
        <v>1153</v>
      </c>
      <c r="B134" s="14" t="str">
        <f>IF(NOT(ISBLANK('2. Work History'!E14)), TEXT('2. Work History'!E14, "mm/dd/yy"), "")</f>
        <v/>
      </c>
    </row>
    <row r="135" spans="1:2" x14ac:dyDescent="0.25">
      <c r="A135" t="s">
        <v>1154</v>
      </c>
      <c r="B135" s="14" t="str">
        <f>IF(NOT(ISBLANK('2. Work History'!E15)), TEXT('2. Work History'!E15, "mm/dd/yy"), "")</f>
        <v/>
      </c>
    </row>
    <row r="136" spans="1:2" x14ac:dyDescent="0.25">
      <c r="A136" t="s">
        <v>1155</v>
      </c>
      <c r="B136" s="14" t="str">
        <f>IF(NOT(ISBLANK('2. Work History'!E16)), TEXT('2. Work History'!E16, "mm/dd/yy"), "")</f>
        <v/>
      </c>
    </row>
    <row r="137" spans="1:2" x14ac:dyDescent="0.25">
      <c r="A137" t="s">
        <v>1156</v>
      </c>
      <c r="B137" s="14" t="str">
        <f>IF(NOT(ISBLANK('2. Work History'!E17)), TEXT('2. Work History'!E17, "mm/dd/yy"), "")</f>
        <v/>
      </c>
    </row>
    <row r="138" spans="1:2" x14ac:dyDescent="0.25">
      <c r="A138" t="s">
        <v>1157</v>
      </c>
      <c r="B138" s="14" t="str">
        <f>IF(NOT(ISBLANK('2. Work History'!E18)), TEXT('2. Work History'!E18, "mm/dd/yy"), "")</f>
        <v/>
      </c>
    </row>
    <row r="139" spans="1:2" x14ac:dyDescent="0.25">
      <c r="A139" t="s">
        <v>1158</v>
      </c>
      <c r="B139" s="14" t="str">
        <f>IF(NOT(ISBLANK('2. Work History'!E19)), TEXT('2. Work History'!E19, "mm/dd/yy"), "")</f>
        <v/>
      </c>
    </row>
    <row r="140" spans="1:2" x14ac:dyDescent="0.25">
      <c r="A140" t="s">
        <v>1159</v>
      </c>
      <c r="B140" s="13" t="str">
        <f>IF(AND(NOT(ISBLANK('2. Work History'!F8)), NOT('2. Work History'!H8)), TEXT('2. Work History'!F8, "mm/dd/yy"), IF(('2. Work History'!H8), "PRESENT", ""))</f>
        <v/>
      </c>
    </row>
    <row r="141" spans="1:2" x14ac:dyDescent="0.25">
      <c r="A141" t="s">
        <v>1160</v>
      </c>
      <c r="B141" s="13" t="str">
        <f>IF(AND(NOT(ISBLANK('2. Work History'!F9)), NOT('2. Work History'!H9)), TEXT('2. Work History'!F9, "mm/dd/yy"), IF(('2. Work History'!H9), "PRESENT", ""))</f>
        <v/>
      </c>
    </row>
    <row r="142" spans="1:2" x14ac:dyDescent="0.25">
      <c r="A142" t="s">
        <v>1161</v>
      </c>
      <c r="B142" s="13" t="str">
        <f>IF(AND(NOT(ISBLANK('2. Work History'!F10)), NOT('2. Work History'!H10)), TEXT('2. Work History'!F10, "mm/dd/yy"), IF(('2. Work History'!H10), "PRESENT", ""))</f>
        <v/>
      </c>
    </row>
    <row r="143" spans="1:2" x14ac:dyDescent="0.25">
      <c r="A143" t="s">
        <v>1162</v>
      </c>
      <c r="B143" s="13" t="str">
        <f>IF(AND(NOT(ISBLANK('2. Work History'!F11)), NOT('2. Work History'!H11)), TEXT('2. Work History'!F11, "mm/dd/yy"), IF(('2. Work History'!H11), "PRESENT", ""))</f>
        <v/>
      </c>
    </row>
    <row r="144" spans="1:2" x14ac:dyDescent="0.25">
      <c r="A144" t="s">
        <v>1163</v>
      </c>
      <c r="B144" s="13" t="str">
        <f>IF(AND(NOT(ISBLANK('2. Work History'!F12)), NOT('2. Work History'!H12)), TEXT('2. Work History'!F12, "mm/dd/yy"), IF(('2. Work History'!H12), "PRESENT", ""))</f>
        <v/>
      </c>
    </row>
    <row r="145" spans="1:2" x14ac:dyDescent="0.25">
      <c r="A145" t="s">
        <v>1164</v>
      </c>
      <c r="B145" s="13" t="str">
        <f>IF(AND(NOT(ISBLANK('2. Work History'!F13)), NOT('2. Work History'!H13)), TEXT('2. Work History'!F13, "mm/dd/yy"), IF(('2. Work History'!H13), "PRESENT", ""))</f>
        <v/>
      </c>
    </row>
    <row r="146" spans="1:2" x14ac:dyDescent="0.25">
      <c r="A146" t="s">
        <v>1165</v>
      </c>
      <c r="B146" s="13" t="str">
        <f>IF(AND(NOT(ISBLANK('2. Work History'!F14)), NOT('2. Work History'!H14)), TEXT('2. Work History'!F14, "mm/dd/yy"), IF(('2. Work History'!H14), "PRESENT", ""))</f>
        <v/>
      </c>
    </row>
    <row r="147" spans="1:2" x14ac:dyDescent="0.25">
      <c r="A147" t="s">
        <v>1166</v>
      </c>
      <c r="B147" s="13" t="str">
        <f>IF(AND(NOT(ISBLANK('2. Work History'!F15)), NOT('2. Work History'!H15)), TEXT('2. Work History'!F15, "mm/dd/yy"), IF(('2. Work History'!H15), "PRESENT", ""))</f>
        <v/>
      </c>
    </row>
    <row r="148" spans="1:2" x14ac:dyDescent="0.25">
      <c r="A148" t="s">
        <v>1167</v>
      </c>
      <c r="B148" s="13" t="str">
        <f>IF(AND(NOT(ISBLANK('2. Work History'!F16)), NOT('2. Work History'!H16)), TEXT('2. Work History'!F16, "mm/dd/yy"), IF(('2. Work History'!H16), "PRESENT", ""))</f>
        <v/>
      </c>
    </row>
    <row r="149" spans="1:2" x14ac:dyDescent="0.25">
      <c r="A149" t="s">
        <v>1168</v>
      </c>
      <c r="B149" s="13" t="str">
        <f>IF(AND(NOT(ISBLANK('2. Work History'!F17)), NOT('2. Work History'!H17)), TEXT('2. Work History'!F17, "mm/dd/yy"), IF(('2. Work History'!H17), "PRESENT", ""))</f>
        <v/>
      </c>
    </row>
    <row r="150" spans="1:2" x14ac:dyDescent="0.25">
      <c r="A150" t="s">
        <v>1169</v>
      </c>
      <c r="B150" s="13" t="str">
        <f>IF(AND(NOT(ISBLANK('2. Work History'!F18)), NOT('2. Work History'!H18)), TEXT('2. Work History'!F18, "mm/dd/yy"), IF(('2. Work History'!H18), "PRESENT", ""))</f>
        <v/>
      </c>
    </row>
    <row r="151" spans="1:2" x14ac:dyDescent="0.25">
      <c r="A151" t="s">
        <v>1170</v>
      </c>
      <c r="B151" s="13"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7C363-1858-4DEB-8FFC-E629DD5C3183}">
  <dimension ref="A1:B163"/>
  <sheetViews>
    <sheetView topLeftCell="A27" workbookViewId="0">
      <selection activeCell="B57" sqref="B57"/>
    </sheetView>
  </sheetViews>
  <sheetFormatPr defaultRowHeight="15" x14ac:dyDescent="0.25"/>
  <cols>
    <col min="1" max="1" width="29.7109375" customWidth="1"/>
    <col min="2" max="2" width="41.42578125" customWidth="1"/>
  </cols>
  <sheetData>
    <row r="1" spans="1:2" x14ac:dyDescent="0.25">
      <c r="A1" t="s">
        <v>806</v>
      </c>
      <c r="B1" t="str">
        <f>IF(NOT(ISBLANK('1. Personal Information'!G28)), UPPER('1. Personal Information'!G28),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LOOKUP(B1,FacilitiesBackend!A3:A315,FacilitiesBackend!P3:P315)</f>
        <v>#N/A</v>
      </c>
    </row>
    <row r="7" spans="1:2" x14ac:dyDescent="0.25">
      <c r="A7" t="s">
        <v>1256</v>
      </c>
      <c r="B7" t="e">
        <f>LOOKUP(B5,Backend!L1:L9,Backend!N1:N9)</f>
        <v>#N/A</v>
      </c>
    </row>
    <row r="8" spans="1:2" x14ac:dyDescent="0.25">
      <c r="A8" t="s">
        <v>1257</v>
      </c>
      <c r="B8" t="e">
        <f>LOOKUP(B5,Backend!L1:L9,Backend!O1:O9)</f>
        <v>#N/A</v>
      </c>
    </row>
    <row r="9" spans="1:2" x14ac:dyDescent="0.25">
      <c r="A9" t="s">
        <v>1258</v>
      </c>
      <c r="B9" t="e">
        <f>LOOKUP(B5,Backend!L1:L9,Backend!P1:P9)</f>
        <v>#N/A</v>
      </c>
    </row>
    <row r="10" spans="1:2" x14ac:dyDescent="0.25">
      <c r="A10" t="s">
        <v>457</v>
      </c>
      <c r="B10" t="e">
        <f>LOOKUP(B1,FacilitiesBackend!A3:A315,FacilitiesBackend!N3:N315)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29 June 2022</v>
      </c>
    </row>
    <row r="17" spans="1:2" x14ac:dyDescent="0.25">
      <c r="A17" t="s">
        <v>1212</v>
      </c>
      <c r="B17" t="str">
        <f ca="1">IF(ISBLANK('1. Personal Information'!J13), TEXT('1. Personal Information'!J12, "mm/dd/yy"), TEXT('1. Personal Information'!J13, "mm/dd/yy"))</f>
        <v>06/29/22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4" t="str">
        <f>TEXT('1. Personal Information'!C8, "[&lt;=9999999]###-####;(###) ###-####")</f>
        <v>-</v>
      </c>
    </row>
    <row r="41" spans="1:2" x14ac:dyDescent="0.25">
      <c r="A41" t="s">
        <v>715</v>
      </c>
      <c r="B41" s="14"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LOOKUP('2. Work History'!B8,FacilitiesBackend!A4:A316,FacilitiesBackend!O4:O316), "")</f>
        <v/>
      </c>
    </row>
    <row r="93" spans="1:2" x14ac:dyDescent="0.25">
      <c r="A93" t="s">
        <v>1190</v>
      </c>
      <c r="B93" s="2" t="str">
        <f>IF(NOT(ISBLANK('2. Work History'!B9)), LOOKUP('2. Work History'!B9,FacilitiesBackend!A4:A316,FacilitiesBackend!O4:O316), "")</f>
        <v/>
      </c>
    </row>
    <row r="94" spans="1:2" x14ac:dyDescent="0.25">
      <c r="A94" t="s">
        <v>1191</v>
      </c>
      <c r="B94" s="2" t="str">
        <f>IF(NOT(ISBLANK('2. Work History'!B10)), LOOKUP('2. Work History'!B10,FacilitiesBackend!A4:A316,FacilitiesBackend!O4:O316), "")</f>
        <v/>
      </c>
    </row>
    <row r="95" spans="1:2" x14ac:dyDescent="0.25">
      <c r="A95" t="s">
        <v>1192</v>
      </c>
      <c r="B95" s="2" t="str">
        <f>IF(NOT(ISBLANK('2. Work History'!B11)), LOOKUP('2. Work History'!B11,FacilitiesBackend!A4:A316,FacilitiesBackend!O4:O316), "")</f>
        <v/>
      </c>
    </row>
    <row r="96" spans="1:2" x14ac:dyDescent="0.25">
      <c r="A96" t="s">
        <v>1193</v>
      </c>
      <c r="B96" s="2" t="str">
        <f>IF(NOT(ISBLANK('2. Work History'!B12)), LOOKUP('2. Work History'!B12,FacilitiesBackend!A4:A316,FacilitiesBackend!O4:O316), "")</f>
        <v/>
      </c>
    </row>
    <row r="97" spans="1:2" x14ac:dyDescent="0.25">
      <c r="A97" t="s">
        <v>1194</v>
      </c>
      <c r="B97" s="2" t="str">
        <f>IF(NOT(ISBLANK('2. Work History'!B13)), LOOKUP('2. Work History'!B13,FacilitiesBackend!A4:A316,FacilitiesBackend!O4:O316), "")</f>
        <v/>
      </c>
    </row>
    <row r="98" spans="1:2" x14ac:dyDescent="0.25">
      <c r="A98" t="s">
        <v>1195</v>
      </c>
      <c r="B98" s="2" t="str">
        <f>IF(NOT(ISBLANK('2. Work History'!B14)), LOOKUP('2. Work History'!B14,FacilitiesBackend!A4:A316,FacilitiesBackend!O4:O316), "")</f>
        <v/>
      </c>
    </row>
    <row r="99" spans="1:2" x14ac:dyDescent="0.25">
      <c r="A99" t="s">
        <v>1196</v>
      </c>
      <c r="B99" s="2" t="str">
        <f>IF(NOT(ISBLANK('2. Work History'!B15)), LOOKUP('2. Work History'!B15,FacilitiesBackend!A4:A316,FacilitiesBackend!O4:O316), "")</f>
        <v/>
      </c>
    </row>
    <row r="100" spans="1:2" x14ac:dyDescent="0.25">
      <c r="A100" t="s">
        <v>1197</v>
      </c>
      <c r="B100" s="2" t="str">
        <f>IF(NOT(ISBLANK('2. Work History'!B16)), LOOKUP('2. Work History'!B16,FacilitiesBackend!A4:A316,FacilitiesBackend!O4:O316), "")</f>
        <v/>
      </c>
    </row>
    <row r="101" spans="1:2" x14ac:dyDescent="0.25">
      <c r="A101" t="s">
        <v>1198</v>
      </c>
      <c r="B101" s="2" t="str">
        <f>IF(NOT(ISBLANK('2. Work History'!B17)), LOOKUP('2. Work History'!B17,FacilitiesBackend!A4:A316,FacilitiesBackend!O4:O316), "")</f>
        <v/>
      </c>
    </row>
    <row r="102" spans="1:2" x14ac:dyDescent="0.25">
      <c r="A102" t="s">
        <v>1199</v>
      </c>
      <c r="B102" s="2" t="str">
        <f>IF(NOT(ISBLANK('2. Work History'!B18)), LOOKUP('2. Work History'!B18,FacilitiesBackend!A4:A316,FacilitiesBackend!O4:O316), "")</f>
        <v/>
      </c>
    </row>
    <row r="103" spans="1:2" x14ac:dyDescent="0.25">
      <c r="A103" t="s">
        <v>1200</v>
      </c>
      <c r="B103" s="2" t="str">
        <f>IF(NOT(ISBLANK('2. Work History'!B19)), LOOKUP('2. Work History'!B19,FacilitiesBackend!A4:A316,FacilitiesBackend!O4:O316), "")</f>
        <v/>
      </c>
    </row>
    <row r="104" spans="1:2" x14ac:dyDescent="0.25">
      <c r="A104" t="s">
        <v>1123</v>
      </c>
      <c r="B104" s="2" t="str">
        <f>IF(NOT(ISBLANK('2. Work History'!B8)), LOOKUP('2. Work History'!B8,FacilitiesBackend!A4:A316,FacilitiesBackend!D4:D316), "")</f>
        <v/>
      </c>
    </row>
    <row r="105" spans="1:2" x14ac:dyDescent="0.25">
      <c r="A105" t="s">
        <v>1124</v>
      </c>
      <c r="B105" s="2" t="str">
        <f>IF(NOT(ISBLANK('2. Work History'!B9)), LOOKUP('2. Work History'!B9,FacilitiesBackend!A4:A316,FacilitiesBackend!D4:D316), "")</f>
        <v/>
      </c>
    </row>
    <row r="106" spans="1:2" x14ac:dyDescent="0.25">
      <c r="A106" t="s">
        <v>1125</v>
      </c>
      <c r="B106" s="2" t="str">
        <f>IF(NOT(ISBLANK('2. Work History'!B10)), LOOKUP('2. Work History'!B10,FacilitiesBackend!A4:A316,FacilitiesBackend!D4:D316), "")</f>
        <v/>
      </c>
    </row>
    <row r="107" spans="1:2" x14ac:dyDescent="0.25">
      <c r="A107" t="s">
        <v>1126</v>
      </c>
      <c r="B107" s="2" t="str">
        <f>IF(NOT(ISBLANK('2. Work History'!B11)), LOOKUP('2. Work History'!B11,FacilitiesBackend!A4:A316,FacilitiesBackend!D4:D316), "")</f>
        <v/>
      </c>
    </row>
    <row r="108" spans="1:2" x14ac:dyDescent="0.25">
      <c r="A108" t="s">
        <v>1127</v>
      </c>
      <c r="B108" s="2" t="str">
        <f>IF(NOT(ISBLANK('2. Work History'!B12)), LOOKUP('2. Work History'!B12,FacilitiesBackend!A4:A316,FacilitiesBackend!D4:D316), "")</f>
        <v/>
      </c>
    </row>
    <row r="109" spans="1:2" x14ac:dyDescent="0.25">
      <c r="A109" t="s">
        <v>1128</v>
      </c>
      <c r="B109" s="2" t="str">
        <f>IF(NOT(ISBLANK('2. Work History'!B13)), LOOKUP('2. Work History'!B13,FacilitiesBackend!A4:A316,FacilitiesBackend!D4:D316), "")</f>
        <v/>
      </c>
    </row>
    <row r="110" spans="1:2" x14ac:dyDescent="0.25">
      <c r="A110" t="s">
        <v>1129</v>
      </c>
      <c r="B110" s="2" t="str">
        <f>IF(NOT(ISBLANK('2. Work History'!B14)), LOOKUP('2. Work History'!B14,FacilitiesBackend!A4:A316,FacilitiesBackend!D4:D316), "")</f>
        <v/>
      </c>
    </row>
    <row r="111" spans="1:2" x14ac:dyDescent="0.25">
      <c r="A111" t="s">
        <v>1130</v>
      </c>
      <c r="B111" s="2" t="str">
        <f>IF(NOT(ISBLANK('2. Work History'!B15)), LOOKUP('2. Work History'!B15,FacilitiesBackend!A4:A316,FacilitiesBackend!D4:D316), "")</f>
        <v/>
      </c>
    </row>
    <row r="112" spans="1:2" x14ac:dyDescent="0.25">
      <c r="A112" t="s">
        <v>1131</v>
      </c>
      <c r="B112" s="2" t="str">
        <f>IF(NOT(ISBLANK('2. Work History'!B16)), LOOKUP('2. Work History'!B16,FacilitiesBackend!A4:A316,FacilitiesBackend!D4:D316), "")</f>
        <v/>
      </c>
    </row>
    <row r="113" spans="1:2" x14ac:dyDescent="0.25">
      <c r="A113" t="s">
        <v>1132</v>
      </c>
      <c r="B113" s="2" t="str">
        <f>IF(NOT(ISBLANK('2. Work History'!B17)), LOOKUP('2. Work History'!B17,FacilitiesBackend!A4:A316,FacilitiesBackend!D4:D316), "")</f>
        <v/>
      </c>
    </row>
    <row r="114" spans="1:2" x14ac:dyDescent="0.25">
      <c r="A114" t="s">
        <v>1133</v>
      </c>
      <c r="B114" s="2" t="str">
        <f>IF(NOT(ISBLANK('2. Work History'!B18)), LOOKUP('2. Work History'!B18,FacilitiesBackend!A4:A316,FacilitiesBackend!D4:D316), "")</f>
        <v/>
      </c>
    </row>
    <row r="115" spans="1:2" x14ac:dyDescent="0.25">
      <c r="A115" t="s">
        <v>1134</v>
      </c>
      <c r="B115" s="2" t="str">
        <f>IF(NOT(ISBLANK('2. Work History'!B19)), LOOKUP('2. Work History'!B19,FacilitiesBackend!A4:A316,FacilitiesBackend!D4:D316), "")</f>
        <v/>
      </c>
    </row>
    <row r="116" spans="1:2" x14ac:dyDescent="0.25">
      <c r="A116" t="s">
        <v>1135</v>
      </c>
      <c r="B116" s="13" t="str">
        <f>IF(NOT(ISBLANK('2. Work History'!D8)), TEXT('2. Work History'!D8, "mm/dd/yy"), "")</f>
        <v/>
      </c>
    </row>
    <row r="117" spans="1:2" x14ac:dyDescent="0.25">
      <c r="A117" t="s">
        <v>1136</v>
      </c>
      <c r="B117" s="13" t="str">
        <f>IF(NOT(ISBLANK('2. Work History'!D9)), TEXT('2. Work History'!D9, "mm/dd/yy"), "")</f>
        <v/>
      </c>
    </row>
    <row r="118" spans="1:2" x14ac:dyDescent="0.25">
      <c r="A118" t="s">
        <v>1137</v>
      </c>
      <c r="B118" s="13" t="str">
        <f>IF(NOT(ISBLANK('2. Work History'!D10)), TEXT('2. Work History'!D10, "mm/dd/yy"), "")</f>
        <v/>
      </c>
    </row>
    <row r="119" spans="1:2" x14ac:dyDescent="0.25">
      <c r="A119" t="s">
        <v>1138</v>
      </c>
      <c r="B119" s="13" t="str">
        <f>IF(NOT(ISBLANK('2. Work History'!D11)), TEXT('2. Work History'!D11, "mm/dd/yy"), "")</f>
        <v/>
      </c>
    </row>
    <row r="120" spans="1:2" x14ac:dyDescent="0.25">
      <c r="A120" t="s">
        <v>1139</v>
      </c>
      <c r="B120" s="13" t="str">
        <f>IF(NOT(ISBLANK('2. Work History'!D12)), TEXT('2. Work History'!D12, "mm/dd/yy"), "")</f>
        <v/>
      </c>
    </row>
    <row r="121" spans="1:2" x14ac:dyDescent="0.25">
      <c r="A121" t="s">
        <v>1140</v>
      </c>
      <c r="B121" s="13" t="str">
        <f>IF(NOT(ISBLANK('2. Work History'!D13)), TEXT('2. Work History'!D13, "mm/dd/yy"), "")</f>
        <v/>
      </c>
    </row>
    <row r="122" spans="1:2" x14ac:dyDescent="0.25">
      <c r="A122" t="s">
        <v>1141</v>
      </c>
      <c r="B122" s="13" t="str">
        <f>IF(NOT(ISBLANK('2. Work History'!D14)), TEXT('2. Work History'!D14, "mm/dd/yy"), "")</f>
        <v/>
      </c>
    </row>
    <row r="123" spans="1:2" x14ac:dyDescent="0.25">
      <c r="A123" t="s">
        <v>1142</v>
      </c>
      <c r="B123" s="13" t="str">
        <f>IF(NOT(ISBLANK('2. Work History'!D15)), TEXT('2. Work History'!D15, "mm/dd/yy"), "")</f>
        <v/>
      </c>
    </row>
    <row r="124" spans="1:2" x14ac:dyDescent="0.25">
      <c r="A124" t="s">
        <v>1143</v>
      </c>
      <c r="B124" s="13" t="str">
        <f>IF(NOT(ISBLANK('2. Work History'!D16)), TEXT('2. Work History'!D16, "mm/dd/yy"), "")</f>
        <v/>
      </c>
    </row>
    <row r="125" spans="1:2" x14ac:dyDescent="0.25">
      <c r="A125" t="s">
        <v>1144</v>
      </c>
      <c r="B125" s="13" t="str">
        <f>IF(NOT(ISBLANK('2. Work History'!D17)), TEXT('2. Work History'!D17, "mm/dd/yy"), "")</f>
        <v/>
      </c>
    </row>
    <row r="126" spans="1:2" x14ac:dyDescent="0.25">
      <c r="A126" t="s">
        <v>1145</v>
      </c>
      <c r="B126" s="13" t="str">
        <f>IF(NOT(ISBLANK('2. Work History'!D18)), TEXT('2. Work History'!D18, "mm/dd/yy"), "")</f>
        <v/>
      </c>
    </row>
    <row r="127" spans="1:2" x14ac:dyDescent="0.25">
      <c r="A127" t="s">
        <v>1146</v>
      </c>
      <c r="B127" s="13" t="str">
        <f>IF(NOT(ISBLANK('2. Work History'!D19)), TEXT('2. Work History'!D19, "mm/dd/yy"), "")</f>
        <v/>
      </c>
    </row>
    <row r="128" spans="1:2" x14ac:dyDescent="0.25">
      <c r="A128" t="s">
        <v>1147</v>
      </c>
      <c r="B128" s="14" t="str">
        <f>IF(NOT(ISBLANK('2. Work History'!E8)), TEXT('2. Work History'!E8, "mm/dd/yy"), "")</f>
        <v/>
      </c>
    </row>
    <row r="129" spans="1:2" x14ac:dyDescent="0.25">
      <c r="A129" t="s">
        <v>1148</v>
      </c>
      <c r="B129" s="14" t="str">
        <f>IF(NOT(ISBLANK('2. Work History'!E9)), TEXT('2. Work History'!E9, "mm/dd/yy"), "")</f>
        <v/>
      </c>
    </row>
    <row r="130" spans="1:2" x14ac:dyDescent="0.25">
      <c r="A130" t="s">
        <v>1149</v>
      </c>
      <c r="B130" s="14" t="str">
        <f>IF(NOT(ISBLANK('2. Work History'!E10)), TEXT('2. Work History'!E10, "mm/dd/yy"), "")</f>
        <v/>
      </c>
    </row>
    <row r="131" spans="1:2" x14ac:dyDescent="0.25">
      <c r="A131" t="s">
        <v>1150</v>
      </c>
      <c r="B131" s="14" t="str">
        <f>IF(NOT(ISBLANK('2. Work History'!E11)), TEXT('2. Work History'!E11, "mm/dd/yy"), "")</f>
        <v/>
      </c>
    </row>
    <row r="132" spans="1:2" x14ac:dyDescent="0.25">
      <c r="A132" t="s">
        <v>1151</v>
      </c>
      <c r="B132" s="14" t="str">
        <f>IF(NOT(ISBLANK('2. Work History'!E12)), TEXT('2. Work History'!E12, "mm/dd/yy"), "")</f>
        <v/>
      </c>
    </row>
    <row r="133" spans="1:2" x14ac:dyDescent="0.25">
      <c r="A133" t="s">
        <v>1152</v>
      </c>
      <c r="B133" s="14" t="str">
        <f>IF(NOT(ISBLANK('2. Work History'!E13)), TEXT('2. Work History'!E13, "mm/dd/yy"), "")</f>
        <v/>
      </c>
    </row>
    <row r="134" spans="1:2" x14ac:dyDescent="0.25">
      <c r="A134" t="s">
        <v>1153</v>
      </c>
      <c r="B134" s="14" t="str">
        <f>IF(NOT(ISBLANK('2. Work History'!E14)), TEXT('2. Work History'!E14, "mm/dd/yy"), "")</f>
        <v/>
      </c>
    </row>
    <row r="135" spans="1:2" x14ac:dyDescent="0.25">
      <c r="A135" t="s">
        <v>1154</v>
      </c>
      <c r="B135" s="14" t="str">
        <f>IF(NOT(ISBLANK('2. Work History'!E15)), TEXT('2. Work History'!E15, "mm/dd/yy"), "")</f>
        <v/>
      </c>
    </row>
    <row r="136" spans="1:2" x14ac:dyDescent="0.25">
      <c r="A136" t="s">
        <v>1155</v>
      </c>
      <c r="B136" s="14" t="str">
        <f>IF(NOT(ISBLANK('2. Work History'!E16)), TEXT('2. Work History'!E16, "mm/dd/yy"), "")</f>
        <v/>
      </c>
    </row>
    <row r="137" spans="1:2" x14ac:dyDescent="0.25">
      <c r="A137" t="s">
        <v>1156</v>
      </c>
      <c r="B137" s="14" t="str">
        <f>IF(NOT(ISBLANK('2. Work History'!E17)), TEXT('2. Work History'!E17, "mm/dd/yy"), "")</f>
        <v/>
      </c>
    </row>
    <row r="138" spans="1:2" x14ac:dyDescent="0.25">
      <c r="A138" t="s">
        <v>1157</v>
      </c>
      <c r="B138" s="14" t="str">
        <f>IF(NOT(ISBLANK('2. Work History'!E18)), TEXT('2. Work History'!E18, "mm/dd/yy"), "")</f>
        <v/>
      </c>
    </row>
    <row r="139" spans="1:2" x14ac:dyDescent="0.25">
      <c r="A139" t="s">
        <v>1158</v>
      </c>
      <c r="B139" s="14" t="str">
        <f>IF(NOT(ISBLANK('2. Work History'!E19)), TEXT('2. Work History'!E19, "mm/dd/yy"), "")</f>
        <v/>
      </c>
    </row>
    <row r="140" spans="1:2" x14ac:dyDescent="0.25">
      <c r="A140" t="s">
        <v>1159</v>
      </c>
      <c r="B140" s="13" t="str">
        <f>IF(AND(NOT(ISBLANK('2. Work History'!F8)), NOT('2. Work History'!H8)), TEXT('2. Work History'!F8, "mm/dd/yy"), IF(('2. Work History'!H8), "PRESENT", ""))</f>
        <v/>
      </c>
    </row>
    <row r="141" spans="1:2" x14ac:dyDescent="0.25">
      <c r="A141" t="s">
        <v>1160</v>
      </c>
      <c r="B141" s="13" t="str">
        <f>IF(AND(NOT(ISBLANK('2. Work History'!F9)), NOT('2. Work History'!H9)), TEXT('2. Work History'!F9, "mm/dd/yy"), IF(('2. Work History'!H9), "PRESENT", ""))</f>
        <v/>
      </c>
    </row>
    <row r="142" spans="1:2" x14ac:dyDescent="0.25">
      <c r="A142" t="s">
        <v>1161</v>
      </c>
      <c r="B142" s="13" t="str">
        <f>IF(AND(NOT(ISBLANK('2. Work History'!F10)), NOT('2. Work History'!H10)), TEXT('2. Work History'!F10, "mm/dd/yy"), IF(('2. Work History'!H10), "PRESENT", ""))</f>
        <v/>
      </c>
    </row>
    <row r="143" spans="1:2" x14ac:dyDescent="0.25">
      <c r="A143" t="s">
        <v>1162</v>
      </c>
      <c r="B143" s="13" t="str">
        <f>IF(AND(NOT(ISBLANK('2. Work History'!F11)), NOT('2. Work History'!H11)), TEXT('2. Work History'!F11, "mm/dd/yy"), IF(('2. Work History'!H11), "PRESENT", ""))</f>
        <v/>
      </c>
    </row>
    <row r="144" spans="1:2" x14ac:dyDescent="0.25">
      <c r="A144" t="s">
        <v>1163</v>
      </c>
      <c r="B144" s="13" t="str">
        <f>IF(AND(NOT(ISBLANK('2. Work History'!F12)), NOT('2. Work History'!H12)), TEXT('2. Work History'!F12, "mm/dd/yy"), IF(('2. Work History'!H12), "PRESENT", ""))</f>
        <v/>
      </c>
    </row>
    <row r="145" spans="1:2" x14ac:dyDescent="0.25">
      <c r="A145" t="s">
        <v>1164</v>
      </c>
      <c r="B145" s="13" t="str">
        <f>IF(AND(NOT(ISBLANK('2. Work History'!F13)), NOT('2. Work History'!H13)), TEXT('2. Work History'!F13, "mm/dd/yy"), IF(('2. Work History'!H13), "PRESENT", ""))</f>
        <v/>
      </c>
    </row>
    <row r="146" spans="1:2" x14ac:dyDescent="0.25">
      <c r="A146" t="s">
        <v>1165</v>
      </c>
      <c r="B146" s="13" t="str">
        <f>IF(AND(NOT(ISBLANK('2. Work History'!F14)), NOT('2. Work History'!H14)), TEXT('2. Work History'!F14, "mm/dd/yy"), IF(('2. Work History'!H14), "PRESENT", ""))</f>
        <v/>
      </c>
    </row>
    <row r="147" spans="1:2" x14ac:dyDescent="0.25">
      <c r="A147" t="s">
        <v>1166</v>
      </c>
      <c r="B147" s="13" t="str">
        <f>IF(AND(NOT(ISBLANK('2. Work History'!F15)), NOT('2. Work History'!H15)), TEXT('2. Work History'!F15, "mm/dd/yy"), IF(('2. Work History'!H15), "PRESENT", ""))</f>
        <v/>
      </c>
    </row>
    <row r="148" spans="1:2" x14ac:dyDescent="0.25">
      <c r="A148" t="s">
        <v>1167</v>
      </c>
      <c r="B148" s="13" t="str">
        <f>IF(AND(NOT(ISBLANK('2. Work History'!F16)), NOT('2. Work History'!H16)), TEXT('2. Work History'!F16, "mm/dd/yy"), IF(('2. Work History'!H16), "PRESENT", ""))</f>
        <v/>
      </c>
    </row>
    <row r="149" spans="1:2" x14ac:dyDescent="0.25">
      <c r="A149" t="s">
        <v>1168</v>
      </c>
      <c r="B149" s="13" t="str">
        <f>IF(AND(NOT(ISBLANK('2. Work History'!F17)), NOT('2. Work History'!H17)), TEXT('2. Work History'!F17, "mm/dd/yy"), IF(('2. Work History'!H17), "PRESENT", ""))</f>
        <v/>
      </c>
    </row>
    <row r="150" spans="1:2" x14ac:dyDescent="0.25">
      <c r="A150" t="s">
        <v>1169</v>
      </c>
      <c r="B150" s="13" t="str">
        <f>IF(AND(NOT(ISBLANK('2. Work History'!F18)), NOT('2. Work History'!H18)), TEXT('2. Work History'!F18, "mm/dd/yy"), IF(('2. Work History'!H18), "PRESENT", ""))</f>
        <v/>
      </c>
    </row>
    <row r="151" spans="1:2" x14ac:dyDescent="0.25">
      <c r="A151" t="s">
        <v>1170</v>
      </c>
      <c r="B151" s="13"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DE5F3-CC33-4952-8A1F-1348B877893C}">
  <dimension ref="A1:B163"/>
  <sheetViews>
    <sheetView topLeftCell="A43" zoomScaleNormal="100" workbookViewId="0">
      <selection activeCell="B57" sqref="B57"/>
    </sheetView>
  </sheetViews>
  <sheetFormatPr defaultRowHeight="15" x14ac:dyDescent="0.25"/>
  <cols>
    <col min="1" max="1" width="29.7109375" customWidth="1"/>
    <col min="2" max="2" width="41.42578125" customWidth="1"/>
  </cols>
  <sheetData>
    <row r="1" spans="1:2" x14ac:dyDescent="0.25">
      <c r="A1" t="s">
        <v>806</v>
      </c>
      <c r="B1" t="str">
        <f>IF(NOT(ISBLANK('1. Personal Information'!G29)), UPPER('1. Personal Information'!G29),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LOOKUP(B1,FacilitiesBackend!A3:A315,FacilitiesBackend!P3:P315)</f>
        <v>#N/A</v>
      </c>
    </row>
    <row r="7" spans="1:2" x14ac:dyDescent="0.25">
      <c r="A7" t="s">
        <v>1256</v>
      </c>
      <c r="B7" t="e">
        <f>LOOKUP(B5,Backend!L1:L9,Backend!N1:N9)</f>
        <v>#N/A</v>
      </c>
    </row>
    <row r="8" spans="1:2" x14ac:dyDescent="0.25">
      <c r="A8" t="s">
        <v>1257</v>
      </c>
      <c r="B8" t="e">
        <f>LOOKUP(B5,Backend!L1:L9,Backend!O1:O9)</f>
        <v>#N/A</v>
      </c>
    </row>
    <row r="9" spans="1:2" x14ac:dyDescent="0.25">
      <c r="A9" t="s">
        <v>1258</v>
      </c>
      <c r="B9" t="e">
        <f>LOOKUP(B5,Backend!L1:L9,Backend!P1:P9)</f>
        <v>#N/A</v>
      </c>
    </row>
    <row r="10" spans="1:2" x14ac:dyDescent="0.25">
      <c r="A10" t="s">
        <v>457</v>
      </c>
      <c r="B10" t="e">
        <f>LOOKUP(B1,FacilitiesBackend!A3:A315,FacilitiesBackend!N3:N315)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29 June 2022</v>
      </c>
    </row>
    <row r="17" spans="1:2" x14ac:dyDescent="0.25">
      <c r="A17" t="s">
        <v>1212</v>
      </c>
      <c r="B17" t="str">
        <f ca="1">IF(ISBLANK('1. Personal Information'!J13), TEXT('1. Personal Information'!J12, "mm/dd/yy"), TEXT('1. Personal Information'!J13, "mm/dd/yy"))</f>
        <v>06/29/22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4" t="str">
        <f>TEXT('1. Personal Information'!C8, "[&lt;=9999999]###-####;(###) ###-####")</f>
        <v>-</v>
      </c>
    </row>
    <row r="41" spans="1:2" x14ac:dyDescent="0.25">
      <c r="A41" t="s">
        <v>715</v>
      </c>
      <c r="B41" s="14"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LOOKUP('2. Work History'!B8,FacilitiesBackend!A4:A316,FacilitiesBackend!O4:O316), "")</f>
        <v/>
      </c>
    </row>
    <row r="93" spans="1:2" x14ac:dyDescent="0.25">
      <c r="A93" t="s">
        <v>1190</v>
      </c>
      <c r="B93" s="2" t="str">
        <f>IF(NOT(ISBLANK('2. Work History'!B9)), LOOKUP('2. Work History'!B9,FacilitiesBackend!A4:A316,FacilitiesBackend!O4:O316), "")</f>
        <v/>
      </c>
    </row>
    <row r="94" spans="1:2" x14ac:dyDescent="0.25">
      <c r="A94" t="s">
        <v>1191</v>
      </c>
      <c r="B94" s="2" t="str">
        <f>IF(NOT(ISBLANK('2. Work History'!B10)), LOOKUP('2. Work History'!B10,FacilitiesBackend!A4:A316,FacilitiesBackend!O4:O316), "")</f>
        <v/>
      </c>
    </row>
    <row r="95" spans="1:2" x14ac:dyDescent="0.25">
      <c r="A95" t="s">
        <v>1192</v>
      </c>
      <c r="B95" s="2" t="str">
        <f>IF(NOT(ISBLANK('2. Work History'!B11)), LOOKUP('2. Work History'!B11,FacilitiesBackend!A4:A316,FacilitiesBackend!O4:O316), "")</f>
        <v/>
      </c>
    </row>
    <row r="96" spans="1:2" x14ac:dyDescent="0.25">
      <c r="A96" t="s">
        <v>1193</v>
      </c>
      <c r="B96" s="2" t="str">
        <f>IF(NOT(ISBLANK('2. Work History'!B12)), LOOKUP('2. Work History'!B12,FacilitiesBackend!A4:A316,FacilitiesBackend!O4:O316), "")</f>
        <v/>
      </c>
    </row>
    <row r="97" spans="1:2" x14ac:dyDescent="0.25">
      <c r="A97" t="s">
        <v>1194</v>
      </c>
      <c r="B97" s="2" t="str">
        <f>IF(NOT(ISBLANK('2. Work History'!B13)), LOOKUP('2. Work History'!B13,FacilitiesBackend!A4:A316,FacilitiesBackend!O4:O316), "")</f>
        <v/>
      </c>
    </row>
    <row r="98" spans="1:2" x14ac:dyDescent="0.25">
      <c r="A98" t="s">
        <v>1195</v>
      </c>
      <c r="B98" s="2" t="str">
        <f>IF(NOT(ISBLANK('2. Work History'!B14)), LOOKUP('2. Work History'!B14,FacilitiesBackend!A4:A316,FacilitiesBackend!O4:O316), "")</f>
        <v/>
      </c>
    </row>
    <row r="99" spans="1:2" x14ac:dyDescent="0.25">
      <c r="A99" t="s">
        <v>1196</v>
      </c>
      <c r="B99" s="2" t="str">
        <f>IF(NOT(ISBLANK('2. Work History'!B15)), LOOKUP('2. Work History'!B15,FacilitiesBackend!A4:A316,FacilitiesBackend!O4:O316), "")</f>
        <v/>
      </c>
    </row>
    <row r="100" spans="1:2" x14ac:dyDescent="0.25">
      <c r="A100" t="s">
        <v>1197</v>
      </c>
      <c r="B100" s="2" t="str">
        <f>IF(NOT(ISBLANK('2. Work History'!B16)), LOOKUP('2. Work History'!B16,FacilitiesBackend!A4:A316,FacilitiesBackend!O4:O316), "")</f>
        <v/>
      </c>
    </row>
    <row r="101" spans="1:2" x14ac:dyDescent="0.25">
      <c r="A101" t="s">
        <v>1198</v>
      </c>
      <c r="B101" s="2" t="str">
        <f>IF(NOT(ISBLANK('2. Work History'!B17)), LOOKUP('2. Work History'!B17,FacilitiesBackend!A4:A316,FacilitiesBackend!O4:O316), "")</f>
        <v/>
      </c>
    </row>
    <row r="102" spans="1:2" x14ac:dyDescent="0.25">
      <c r="A102" t="s">
        <v>1199</v>
      </c>
      <c r="B102" s="2" t="str">
        <f>IF(NOT(ISBLANK('2. Work History'!B18)), LOOKUP('2. Work History'!B18,FacilitiesBackend!A4:A316,FacilitiesBackend!O4:O316), "")</f>
        <v/>
      </c>
    </row>
    <row r="103" spans="1:2" x14ac:dyDescent="0.25">
      <c r="A103" t="s">
        <v>1200</v>
      </c>
      <c r="B103" s="2" t="str">
        <f>IF(NOT(ISBLANK('2. Work History'!B19)), LOOKUP('2. Work History'!B19,FacilitiesBackend!A4:A316,FacilitiesBackend!O4:O316), "")</f>
        <v/>
      </c>
    </row>
    <row r="104" spans="1:2" x14ac:dyDescent="0.25">
      <c r="A104" t="s">
        <v>1123</v>
      </c>
      <c r="B104" s="2" t="str">
        <f>IF(NOT(ISBLANK('2. Work History'!B8)), LOOKUP('2. Work History'!B8,FacilitiesBackend!A4:A316,FacilitiesBackend!D4:D316), "")</f>
        <v/>
      </c>
    </row>
    <row r="105" spans="1:2" x14ac:dyDescent="0.25">
      <c r="A105" t="s">
        <v>1124</v>
      </c>
      <c r="B105" s="2" t="str">
        <f>IF(NOT(ISBLANK('2. Work History'!B9)), LOOKUP('2. Work History'!B9,FacilitiesBackend!A4:A316,FacilitiesBackend!D4:D316), "")</f>
        <v/>
      </c>
    </row>
    <row r="106" spans="1:2" x14ac:dyDescent="0.25">
      <c r="A106" t="s">
        <v>1125</v>
      </c>
      <c r="B106" s="2" t="str">
        <f>IF(NOT(ISBLANK('2. Work History'!B10)), LOOKUP('2. Work History'!B10,FacilitiesBackend!A4:A316,FacilitiesBackend!D4:D316), "")</f>
        <v/>
      </c>
    </row>
    <row r="107" spans="1:2" x14ac:dyDescent="0.25">
      <c r="A107" t="s">
        <v>1126</v>
      </c>
      <c r="B107" s="2" t="str">
        <f>IF(NOT(ISBLANK('2. Work History'!B11)), LOOKUP('2. Work History'!B11,FacilitiesBackend!A4:A316,FacilitiesBackend!D4:D316), "")</f>
        <v/>
      </c>
    </row>
    <row r="108" spans="1:2" x14ac:dyDescent="0.25">
      <c r="A108" t="s">
        <v>1127</v>
      </c>
      <c r="B108" s="2" t="str">
        <f>IF(NOT(ISBLANK('2. Work History'!B12)), LOOKUP('2. Work History'!B12,FacilitiesBackend!A4:A316,FacilitiesBackend!D4:D316), "")</f>
        <v/>
      </c>
    </row>
    <row r="109" spans="1:2" x14ac:dyDescent="0.25">
      <c r="A109" t="s">
        <v>1128</v>
      </c>
      <c r="B109" s="2" t="str">
        <f>IF(NOT(ISBLANK('2. Work History'!B13)), LOOKUP('2. Work History'!B13,FacilitiesBackend!A4:A316,FacilitiesBackend!D4:D316), "")</f>
        <v/>
      </c>
    </row>
    <row r="110" spans="1:2" x14ac:dyDescent="0.25">
      <c r="A110" t="s">
        <v>1129</v>
      </c>
      <c r="B110" s="2" t="str">
        <f>IF(NOT(ISBLANK('2. Work History'!B14)), LOOKUP('2. Work History'!B14,FacilitiesBackend!A4:A316,FacilitiesBackend!D4:D316), "")</f>
        <v/>
      </c>
    </row>
    <row r="111" spans="1:2" x14ac:dyDescent="0.25">
      <c r="A111" t="s">
        <v>1130</v>
      </c>
      <c r="B111" s="2" t="str">
        <f>IF(NOT(ISBLANK('2. Work History'!B15)), LOOKUP('2. Work History'!B15,FacilitiesBackend!A4:A316,FacilitiesBackend!D4:D316), "")</f>
        <v/>
      </c>
    </row>
    <row r="112" spans="1:2" x14ac:dyDescent="0.25">
      <c r="A112" t="s">
        <v>1131</v>
      </c>
      <c r="B112" s="2" t="str">
        <f>IF(NOT(ISBLANK('2. Work History'!B16)), LOOKUP('2. Work History'!B16,FacilitiesBackend!A4:A316,FacilitiesBackend!D4:D316), "")</f>
        <v/>
      </c>
    </row>
    <row r="113" spans="1:2" x14ac:dyDescent="0.25">
      <c r="A113" t="s">
        <v>1132</v>
      </c>
      <c r="B113" s="2" t="str">
        <f>IF(NOT(ISBLANK('2. Work History'!B17)), LOOKUP('2. Work History'!B17,FacilitiesBackend!A4:A316,FacilitiesBackend!D4:D316), "")</f>
        <v/>
      </c>
    </row>
    <row r="114" spans="1:2" x14ac:dyDescent="0.25">
      <c r="A114" t="s">
        <v>1133</v>
      </c>
      <c r="B114" s="2" t="str">
        <f>IF(NOT(ISBLANK('2. Work History'!B18)), LOOKUP('2. Work History'!B18,FacilitiesBackend!A4:A316,FacilitiesBackend!D4:D316), "")</f>
        <v/>
      </c>
    </row>
    <row r="115" spans="1:2" x14ac:dyDescent="0.25">
      <c r="A115" t="s">
        <v>1134</v>
      </c>
      <c r="B115" s="2" t="str">
        <f>IF(NOT(ISBLANK('2. Work History'!B19)), LOOKUP('2. Work History'!B19,FacilitiesBackend!A4:A316,FacilitiesBackend!D4:D316), "")</f>
        <v/>
      </c>
    </row>
    <row r="116" spans="1:2" x14ac:dyDescent="0.25">
      <c r="A116" t="s">
        <v>1135</v>
      </c>
      <c r="B116" s="13" t="str">
        <f>IF(NOT(ISBLANK('2. Work History'!D8)), TEXT('2. Work History'!D8, "mm/dd/yy"), "")</f>
        <v/>
      </c>
    </row>
    <row r="117" spans="1:2" x14ac:dyDescent="0.25">
      <c r="A117" t="s">
        <v>1136</v>
      </c>
      <c r="B117" s="13" t="str">
        <f>IF(NOT(ISBLANK('2. Work History'!D9)), TEXT('2. Work History'!D9, "mm/dd/yy"), "")</f>
        <v/>
      </c>
    </row>
    <row r="118" spans="1:2" x14ac:dyDescent="0.25">
      <c r="A118" t="s">
        <v>1137</v>
      </c>
      <c r="B118" s="13" t="str">
        <f>IF(NOT(ISBLANK('2. Work History'!D10)), TEXT('2. Work History'!D10, "mm/dd/yy"), "")</f>
        <v/>
      </c>
    </row>
    <row r="119" spans="1:2" x14ac:dyDescent="0.25">
      <c r="A119" t="s">
        <v>1138</v>
      </c>
      <c r="B119" s="13" t="str">
        <f>IF(NOT(ISBLANK('2. Work History'!D11)), TEXT('2. Work History'!D11, "mm/dd/yy"), "")</f>
        <v/>
      </c>
    </row>
    <row r="120" spans="1:2" x14ac:dyDescent="0.25">
      <c r="A120" t="s">
        <v>1139</v>
      </c>
      <c r="B120" s="13" t="str">
        <f>IF(NOT(ISBLANK('2. Work History'!D12)), TEXT('2. Work History'!D12, "mm/dd/yy"), "")</f>
        <v/>
      </c>
    </row>
    <row r="121" spans="1:2" x14ac:dyDescent="0.25">
      <c r="A121" t="s">
        <v>1140</v>
      </c>
      <c r="B121" s="13" t="str">
        <f>IF(NOT(ISBLANK('2. Work History'!D13)), TEXT('2. Work History'!D13, "mm/dd/yy"), "")</f>
        <v/>
      </c>
    </row>
    <row r="122" spans="1:2" x14ac:dyDescent="0.25">
      <c r="A122" t="s">
        <v>1141</v>
      </c>
      <c r="B122" s="13" t="str">
        <f>IF(NOT(ISBLANK('2. Work History'!D14)), TEXT('2. Work History'!D14, "mm/dd/yy"), "")</f>
        <v/>
      </c>
    </row>
    <row r="123" spans="1:2" x14ac:dyDescent="0.25">
      <c r="A123" t="s">
        <v>1142</v>
      </c>
      <c r="B123" s="13" t="str">
        <f>IF(NOT(ISBLANK('2. Work History'!D15)), TEXT('2. Work History'!D15, "mm/dd/yy"), "")</f>
        <v/>
      </c>
    </row>
    <row r="124" spans="1:2" x14ac:dyDescent="0.25">
      <c r="A124" t="s">
        <v>1143</v>
      </c>
      <c r="B124" s="13" t="str">
        <f>IF(NOT(ISBLANK('2. Work History'!D16)), TEXT('2. Work History'!D16, "mm/dd/yy"), "")</f>
        <v/>
      </c>
    </row>
    <row r="125" spans="1:2" x14ac:dyDescent="0.25">
      <c r="A125" t="s">
        <v>1144</v>
      </c>
      <c r="B125" s="13" t="str">
        <f>IF(NOT(ISBLANK('2. Work History'!D17)), TEXT('2. Work History'!D17, "mm/dd/yy"), "")</f>
        <v/>
      </c>
    </row>
    <row r="126" spans="1:2" x14ac:dyDescent="0.25">
      <c r="A126" t="s">
        <v>1145</v>
      </c>
      <c r="B126" s="13" t="str">
        <f>IF(NOT(ISBLANK('2. Work History'!D18)), TEXT('2. Work History'!D18, "mm/dd/yy"), "")</f>
        <v/>
      </c>
    </row>
    <row r="127" spans="1:2" x14ac:dyDescent="0.25">
      <c r="A127" t="s">
        <v>1146</v>
      </c>
      <c r="B127" s="13" t="str">
        <f>IF(NOT(ISBLANK('2. Work History'!D19)), TEXT('2. Work History'!D19, "mm/dd/yy"), "")</f>
        <v/>
      </c>
    </row>
    <row r="128" spans="1:2" x14ac:dyDescent="0.25">
      <c r="A128" t="s">
        <v>1147</v>
      </c>
      <c r="B128" s="14" t="str">
        <f>IF(NOT(ISBLANK('2. Work History'!E8)), TEXT('2. Work History'!E8, "mm/dd/yy"), "")</f>
        <v/>
      </c>
    </row>
    <row r="129" spans="1:2" x14ac:dyDescent="0.25">
      <c r="A129" t="s">
        <v>1148</v>
      </c>
      <c r="B129" s="14" t="str">
        <f>IF(NOT(ISBLANK('2. Work History'!E9)), TEXT('2. Work History'!E9, "mm/dd/yy"), "")</f>
        <v/>
      </c>
    </row>
    <row r="130" spans="1:2" x14ac:dyDescent="0.25">
      <c r="A130" t="s">
        <v>1149</v>
      </c>
      <c r="B130" s="14" t="str">
        <f>IF(NOT(ISBLANK('2. Work History'!E10)), TEXT('2. Work History'!E10, "mm/dd/yy"), "")</f>
        <v/>
      </c>
    </row>
    <row r="131" spans="1:2" x14ac:dyDescent="0.25">
      <c r="A131" t="s">
        <v>1150</v>
      </c>
      <c r="B131" s="14" t="str">
        <f>IF(NOT(ISBLANK('2. Work History'!E11)), TEXT('2. Work History'!E11, "mm/dd/yy"), "")</f>
        <v/>
      </c>
    </row>
    <row r="132" spans="1:2" x14ac:dyDescent="0.25">
      <c r="A132" t="s">
        <v>1151</v>
      </c>
      <c r="B132" s="14" t="str">
        <f>IF(NOT(ISBLANK('2. Work History'!E12)), TEXT('2. Work History'!E12, "mm/dd/yy"), "")</f>
        <v/>
      </c>
    </row>
    <row r="133" spans="1:2" x14ac:dyDescent="0.25">
      <c r="A133" t="s">
        <v>1152</v>
      </c>
      <c r="B133" s="14" t="str">
        <f>IF(NOT(ISBLANK('2. Work History'!E13)), TEXT('2. Work History'!E13, "mm/dd/yy"), "")</f>
        <v/>
      </c>
    </row>
    <row r="134" spans="1:2" x14ac:dyDescent="0.25">
      <c r="A134" t="s">
        <v>1153</v>
      </c>
      <c r="B134" s="14" t="str">
        <f>IF(NOT(ISBLANK('2. Work History'!E14)), TEXT('2. Work History'!E14, "mm/dd/yy"), "")</f>
        <v/>
      </c>
    </row>
    <row r="135" spans="1:2" x14ac:dyDescent="0.25">
      <c r="A135" t="s">
        <v>1154</v>
      </c>
      <c r="B135" s="14" t="str">
        <f>IF(NOT(ISBLANK('2. Work History'!E15)), TEXT('2. Work History'!E15, "mm/dd/yy"), "")</f>
        <v/>
      </c>
    </row>
    <row r="136" spans="1:2" x14ac:dyDescent="0.25">
      <c r="A136" t="s">
        <v>1155</v>
      </c>
      <c r="B136" s="14" t="str">
        <f>IF(NOT(ISBLANK('2. Work History'!E16)), TEXT('2. Work History'!E16, "mm/dd/yy"), "")</f>
        <v/>
      </c>
    </row>
    <row r="137" spans="1:2" x14ac:dyDescent="0.25">
      <c r="A137" t="s">
        <v>1156</v>
      </c>
      <c r="B137" s="14" t="str">
        <f>IF(NOT(ISBLANK('2. Work History'!E17)), TEXT('2. Work History'!E17, "mm/dd/yy"), "")</f>
        <v/>
      </c>
    </row>
    <row r="138" spans="1:2" x14ac:dyDescent="0.25">
      <c r="A138" t="s">
        <v>1157</v>
      </c>
      <c r="B138" s="14" t="str">
        <f>IF(NOT(ISBLANK('2. Work History'!E18)), TEXT('2. Work History'!E18, "mm/dd/yy"), "")</f>
        <v/>
      </c>
    </row>
    <row r="139" spans="1:2" x14ac:dyDescent="0.25">
      <c r="A139" t="s">
        <v>1158</v>
      </c>
      <c r="B139" s="14" t="str">
        <f>IF(NOT(ISBLANK('2. Work History'!E19)), TEXT('2. Work History'!E19, "mm/dd/yy"), "")</f>
        <v/>
      </c>
    </row>
    <row r="140" spans="1:2" x14ac:dyDescent="0.25">
      <c r="A140" t="s">
        <v>1159</v>
      </c>
      <c r="B140" s="13" t="str">
        <f>IF(AND(NOT(ISBLANK('2. Work History'!F8)), NOT('2. Work History'!H8)), TEXT('2. Work History'!F8, "mm/dd/yy"), IF(('2. Work History'!H8), "PRESENT", ""))</f>
        <v/>
      </c>
    </row>
    <row r="141" spans="1:2" x14ac:dyDescent="0.25">
      <c r="A141" t="s">
        <v>1160</v>
      </c>
      <c r="B141" s="13" t="str">
        <f>IF(AND(NOT(ISBLANK('2. Work History'!F9)), NOT('2. Work History'!H9)), TEXT('2. Work History'!F9, "mm/dd/yy"), IF(('2. Work History'!H9), "PRESENT", ""))</f>
        <v/>
      </c>
    </row>
    <row r="142" spans="1:2" x14ac:dyDescent="0.25">
      <c r="A142" t="s">
        <v>1161</v>
      </c>
      <c r="B142" s="13" t="str">
        <f>IF(AND(NOT(ISBLANK('2. Work History'!F10)), NOT('2. Work History'!H10)), TEXT('2. Work History'!F10, "mm/dd/yy"), IF(('2. Work History'!H10), "PRESENT", ""))</f>
        <v/>
      </c>
    </row>
    <row r="143" spans="1:2" x14ac:dyDescent="0.25">
      <c r="A143" t="s">
        <v>1162</v>
      </c>
      <c r="B143" s="13" t="str">
        <f>IF(AND(NOT(ISBLANK('2. Work History'!F11)), NOT('2. Work History'!H11)), TEXT('2. Work History'!F11, "mm/dd/yy"), IF(('2. Work History'!H11), "PRESENT", ""))</f>
        <v/>
      </c>
    </row>
    <row r="144" spans="1:2" x14ac:dyDescent="0.25">
      <c r="A144" t="s">
        <v>1163</v>
      </c>
      <c r="B144" s="13" t="str">
        <f>IF(AND(NOT(ISBLANK('2. Work History'!F12)), NOT('2. Work History'!H12)), TEXT('2. Work History'!F12, "mm/dd/yy"), IF(('2. Work History'!H12), "PRESENT", ""))</f>
        <v/>
      </c>
    </row>
    <row r="145" spans="1:2" x14ac:dyDescent="0.25">
      <c r="A145" t="s">
        <v>1164</v>
      </c>
      <c r="B145" s="13" t="str">
        <f>IF(AND(NOT(ISBLANK('2. Work History'!F13)), NOT('2. Work History'!H13)), TEXT('2. Work History'!F13, "mm/dd/yy"), IF(('2. Work History'!H13), "PRESENT", ""))</f>
        <v/>
      </c>
    </row>
    <row r="146" spans="1:2" x14ac:dyDescent="0.25">
      <c r="A146" t="s">
        <v>1165</v>
      </c>
      <c r="B146" s="13" t="str">
        <f>IF(AND(NOT(ISBLANK('2. Work History'!F14)), NOT('2. Work History'!H14)), TEXT('2. Work History'!F14, "mm/dd/yy"), IF(('2. Work History'!H14), "PRESENT", ""))</f>
        <v/>
      </c>
    </row>
    <row r="147" spans="1:2" x14ac:dyDescent="0.25">
      <c r="A147" t="s">
        <v>1166</v>
      </c>
      <c r="B147" s="13" t="str">
        <f>IF(AND(NOT(ISBLANK('2. Work History'!F15)), NOT('2. Work History'!H15)), TEXT('2. Work History'!F15, "mm/dd/yy"), IF(('2. Work History'!H15), "PRESENT", ""))</f>
        <v/>
      </c>
    </row>
    <row r="148" spans="1:2" x14ac:dyDescent="0.25">
      <c r="A148" t="s">
        <v>1167</v>
      </c>
      <c r="B148" s="13" t="str">
        <f>IF(AND(NOT(ISBLANK('2. Work History'!F16)), NOT('2. Work History'!H16)), TEXT('2. Work History'!F16, "mm/dd/yy"), IF(('2. Work History'!H16), "PRESENT", ""))</f>
        <v/>
      </c>
    </row>
    <row r="149" spans="1:2" x14ac:dyDescent="0.25">
      <c r="A149" t="s">
        <v>1168</v>
      </c>
      <c r="B149" s="13" t="str">
        <f>IF(AND(NOT(ISBLANK('2. Work History'!F17)), NOT('2. Work History'!H17)), TEXT('2. Work History'!F17, "mm/dd/yy"), IF(('2. Work History'!H17), "PRESENT", ""))</f>
        <v/>
      </c>
    </row>
    <row r="150" spans="1:2" x14ac:dyDescent="0.25">
      <c r="A150" t="s">
        <v>1169</v>
      </c>
      <c r="B150" s="13" t="str">
        <f>IF(AND(NOT(ISBLANK('2. Work History'!F18)), NOT('2. Work History'!H18)), TEXT('2. Work History'!F18, "mm/dd/yy"), IF(('2. Work History'!H18), "PRESENT", ""))</f>
        <v/>
      </c>
    </row>
    <row r="151" spans="1:2" x14ac:dyDescent="0.25">
      <c r="A151" t="s">
        <v>1170</v>
      </c>
      <c r="B151" s="13"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pageSetup orientation="portrait" horizontalDpi="4294967293"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D3037-147F-467F-A961-77ADC1A2FE3B}">
  <dimension ref="A1:B163"/>
  <sheetViews>
    <sheetView topLeftCell="A37" workbookViewId="0">
      <selection activeCell="B57" sqref="B57"/>
    </sheetView>
  </sheetViews>
  <sheetFormatPr defaultRowHeight="15" x14ac:dyDescent="0.25"/>
  <cols>
    <col min="1" max="1" width="29.7109375" customWidth="1"/>
    <col min="2" max="2" width="41.42578125" customWidth="1"/>
  </cols>
  <sheetData>
    <row r="1" spans="1:2" x14ac:dyDescent="0.25">
      <c r="A1" t="s">
        <v>806</v>
      </c>
      <c r="B1" t="str">
        <f>IF(NOT(ISBLANK('1. Personal Information'!G30)), UPPER('1. Personal Information'!G30),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LOOKUP(B1,FacilitiesBackend!A3:A315,FacilitiesBackend!P3:P315)</f>
        <v>#N/A</v>
      </c>
    </row>
    <row r="7" spans="1:2" x14ac:dyDescent="0.25">
      <c r="A7" t="s">
        <v>1256</v>
      </c>
      <c r="B7" t="e">
        <f>LOOKUP(B5,Backend!L1:L9,Backend!N1:N9)</f>
        <v>#N/A</v>
      </c>
    </row>
    <row r="8" spans="1:2" x14ac:dyDescent="0.25">
      <c r="A8" t="s">
        <v>1257</v>
      </c>
      <c r="B8" t="e">
        <f>LOOKUP(B5,Backend!L1:L9,Backend!O1:O9)</f>
        <v>#N/A</v>
      </c>
    </row>
    <row r="9" spans="1:2" x14ac:dyDescent="0.25">
      <c r="A9" t="s">
        <v>1258</v>
      </c>
      <c r="B9" t="e">
        <f>LOOKUP(B5,Backend!L1:L9,Backend!P1:P9)</f>
        <v>#N/A</v>
      </c>
    </row>
    <row r="10" spans="1:2" x14ac:dyDescent="0.25">
      <c r="A10" t="s">
        <v>457</v>
      </c>
      <c r="B10" t="e">
        <f>LOOKUP(B1,FacilitiesBackend!A3:A315,FacilitiesBackend!N3:N315)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29 June 2022</v>
      </c>
    </row>
    <row r="17" spans="1:2" x14ac:dyDescent="0.25">
      <c r="A17" t="s">
        <v>1212</v>
      </c>
      <c r="B17" t="str">
        <f ca="1">IF(ISBLANK('1. Personal Information'!J13), TEXT('1. Personal Information'!J12, "mm/dd/yy"), TEXT('1. Personal Information'!J13, "mm/dd/yy"))</f>
        <v>06/29/22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4" t="str">
        <f>TEXT('1. Personal Information'!C8, "[&lt;=9999999]###-####;(###) ###-####")</f>
        <v>-</v>
      </c>
    </row>
    <row r="41" spans="1:2" x14ac:dyDescent="0.25">
      <c r="A41" t="s">
        <v>715</v>
      </c>
      <c r="B41" s="14"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LOOKUP('2. Work History'!B8,FacilitiesBackend!A4:A316,FacilitiesBackend!O4:O316), "")</f>
        <v/>
      </c>
    </row>
    <row r="93" spans="1:2" x14ac:dyDescent="0.25">
      <c r="A93" t="s">
        <v>1190</v>
      </c>
      <c r="B93" s="2" t="str">
        <f>IF(NOT(ISBLANK('2. Work History'!B9)), LOOKUP('2. Work History'!B9,FacilitiesBackend!A4:A316,FacilitiesBackend!O4:O316), "")</f>
        <v/>
      </c>
    </row>
    <row r="94" spans="1:2" x14ac:dyDescent="0.25">
      <c r="A94" t="s">
        <v>1191</v>
      </c>
      <c r="B94" s="2" t="str">
        <f>IF(NOT(ISBLANK('2. Work History'!B10)), LOOKUP('2. Work History'!B10,FacilitiesBackend!A4:A316,FacilitiesBackend!O4:O316), "")</f>
        <v/>
      </c>
    </row>
    <row r="95" spans="1:2" x14ac:dyDescent="0.25">
      <c r="A95" t="s">
        <v>1192</v>
      </c>
      <c r="B95" s="2" t="str">
        <f>IF(NOT(ISBLANK('2. Work History'!B11)), LOOKUP('2. Work History'!B11,FacilitiesBackend!A4:A316,FacilitiesBackend!O4:O316), "")</f>
        <v/>
      </c>
    </row>
    <row r="96" spans="1:2" x14ac:dyDescent="0.25">
      <c r="A96" t="s">
        <v>1193</v>
      </c>
      <c r="B96" s="2" t="str">
        <f>IF(NOT(ISBLANK('2. Work History'!B12)), LOOKUP('2. Work History'!B12,FacilitiesBackend!A4:A316,FacilitiesBackend!O4:O316), "")</f>
        <v/>
      </c>
    </row>
    <row r="97" spans="1:2" x14ac:dyDescent="0.25">
      <c r="A97" t="s">
        <v>1194</v>
      </c>
      <c r="B97" s="2" t="str">
        <f>IF(NOT(ISBLANK('2. Work History'!B13)), LOOKUP('2. Work History'!B13,FacilitiesBackend!A4:A316,FacilitiesBackend!O4:O316), "")</f>
        <v/>
      </c>
    </row>
    <row r="98" spans="1:2" x14ac:dyDescent="0.25">
      <c r="A98" t="s">
        <v>1195</v>
      </c>
      <c r="B98" s="2" t="str">
        <f>IF(NOT(ISBLANK('2. Work History'!B14)), LOOKUP('2. Work History'!B14,FacilitiesBackend!A4:A316,FacilitiesBackend!O4:O316), "")</f>
        <v/>
      </c>
    </row>
    <row r="99" spans="1:2" x14ac:dyDescent="0.25">
      <c r="A99" t="s">
        <v>1196</v>
      </c>
      <c r="B99" s="2" t="str">
        <f>IF(NOT(ISBLANK('2. Work History'!B15)), LOOKUP('2. Work History'!B15,FacilitiesBackend!A4:A316,FacilitiesBackend!O4:O316), "")</f>
        <v/>
      </c>
    </row>
    <row r="100" spans="1:2" x14ac:dyDescent="0.25">
      <c r="A100" t="s">
        <v>1197</v>
      </c>
      <c r="B100" s="2" t="str">
        <f>IF(NOT(ISBLANK('2. Work History'!B16)), LOOKUP('2. Work History'!B16,FacilitiesBackend!A4:A316,FacilitiesBackend!O4:O316), "")</f>
        <v/>
      </c>
    </row>
    <row r="101" spans="1:2" x14ac:dyDescent="0.25">
      <c r="A101" t="s">
        <v>1198</v>
      </c>
      <c r="B101" s="2" t="str">
        <f>IF(NOT(ISBLANK('2. Work History'!B17)), LOOKUP('2. Work History'!B17,FacilitiesBackend!A4:A316,FacilitiesBackend!O4:O316), "")</f>
        <v/>
      </c>
    </row>
    <row r="102" spans="1:2" x14ac:dyDescent="0.25">
      <c r="A102" t="s">
        <v>1199</v>
      </c>
      <c r="B102" s="2" t="str">
        <f>IF(NOT(ISBLANK('2. Work History'!B18)), LOOKUP('2. Work History'!B18,FacilitiesBackend!A4:A316,FacilitiesBackend!O4:O316), "")</f>
        <v/>
      </c>
    </row>
    <row r="103" spans="1:2" x14ac:dyDescent="0.25">
      <c r="A103" t="s">
        <v>1200</v>
      </c>
      <c r="B103" s="2" t="str">
        <f>IF(NOT(ISBLANK('2. Work History'!B19)), LOOKUP('2. Work History'!B19,FacilitiesBackend!A4:A316,FacilitiesBackend!O4:O316), "")</f>
        <v/>
      </c>
    </row>
    <row r="104" spans="1:2" x14ac:dyDescent="0.25">
      <c r="A104" t="s">
        <v>1123</v>
      </c>
      <c r="B104" s="2" t="str">
        <f>IF(NOT(ISBLANK('2. Work History'!B8)), LOOKUP('2. Work History'!B8,FacilitiesBackend!A4:A316,FacilitiesBackend!D4:D316), "")</f>
        <v/>
      </c>
    </row>
    <row r="105" spans="1:2" x14ac:dyDescent="0.25">
      <c r="A105" t="s">
        <v>1124</v>
      </c>
      <c r="B105" s="2" t="str">
        <f>IF(NOT(ISBLANK('2. Work History'!B9)), LOOKUP('2. Work History'!B9,FacilitiesBackend!A4:A316,FacilitiesBackend!D4:D316), "")</f>
        <v/>
      </c>
    </row>
    <row r="106" spans="1:2" x14ac:dyDescent="0.25">
      <c r="A106" t="s">
        <v>1125</v>
      </c>
      <c r="B106" s="2" t="str">
        <f>IF(NOT(ISBLANK('2. Work History'!B10)), LOOKUP('2. Work History'!B10,FacilitiesBackend!A4:A316,FacilitiesBackend!D4:D316), "")</f>
        <v/>
      </c>
    </row>
    <row r="107" spans="1:2" x14ac:dyDescent="0.25">
      <c r="A107" t="s">
        <v>1126</v>
      </c>
      <c r="B107" s="2" t="str">
        <f>IF(NOT(ISBLANK('2. Work History'!B11)), LOOKUP('2. Work History'!B11,FacilitiesBackend!A4:A316,FacilitiesBackend!D4:D316), "")</f>
        <v/>
      </c>
    </row>
    <row r="108" spans="1:2" x14ac:dyDescent="0.25">
      <c r="A108" t="s">
        <v>1127</v>
      </c>
      <c r="B108" s="2" t="str">
        <f>IF(NOT(ISBLANK('2. Work History'!B12)), LOOKUP('2. Work History'!B12,FacilitiesBackend!A4:A316,FacilitiesBackend!D4:D316), "")</f>
        <v/>
      </c>
    </row>
    <row r="109" spans="1:2" x14ac:dyDescent="0.25">
      <c r="A109" t="s">
        <v>1128</v>
      </c>
      <c r="B109" s="2" t="str">
        <f>IF(NOT(ISBLANK('2. Work History'!B13)), LOOKUP('2. Work History'!B13,FacilitiesBackend!A4:A316,FacilitiesBackend!D4:D316), "")</f>
        <v/>
      </c>
    </row>
    <row r="110" spans="1:2" x14ac:dyDescent="0.25">
      <c r="A110" t="s">
        <v>1129</v>
      </c>
      <c r="B110" s="2" t="str">
        <f>IF(NOT(ISBLANK('2. Work History'!B14)), LOOKUP('2. Work History'!B14,FacilitiesBackend!A4:A316,FacilitiesBackend!D4:D316), "")</f>
        <v/>
      </c>
    </row>
    <row r="111" spans="1:2" x14ac:dyDescent="0.25">
      <c r="A111" t="s">
        <v>1130</v>
      </c>
      <c r="B111" s="2" t="str">
        <f>IF(NOT(ISBLANK('2. Work History'!B15)), LOOKUP('2. Work History'!B15,FacilitiesBackend!A4:A316,FacilitiesBackend!D4:D316), "")</f>
        <v/>
      </c>
    </row>
    <row r="112" spans="1:2" x14ac:dyDescent="0.25">
      <c r="A112" t="s">
        <v>1131</v>
      </c>
      <c r="B112" s="2" t="str">
        <f>IF(NOT(ISBLANK('2. Work History'!B16)), LOOKUP('2. Work History'!B16,FacilitiesBackend!A4:A316,FacilitiesBackend!D4:D316), "")</f>
        <v/>
      </c>
    </row>
    <row r="113" spans="1:2" x14ac:dyDescent="0.25">
      <c r="A113" t="s">
        <v>1132</v>
      </c>
      <c r="B113" s="2" t="str">
        <f>IF(NOT(ISBLANK('2. Work History'!B17)), LOOKUP('2. Work History'!B17,FacilitiesBackend!A4:A316,FacilitiesBackend!D4:D316), "")</f>
        <v/>
      </c>
    </row>
    <row r="114" spans="1:2" x14ac:dyDescent="0.25">
      <c r="A114" t="s">
        <v>1133</v>
      </c>
      <c r="B114" s="2" t="str">
        <f>IF(NOT(ISBLANK('2. Work History'!B18)), LOOKUP('2. Work History'!B18,FacilitiesBackend!A4:A316,FacilitiesBackend!D4:D316), "")</f>
        <v/>
      </c>
    </row>
    <row r="115" spans="1:2" x14ac:dyDescent="0.25">
      <c r="A115" t="s">
        <v>1134</v>
      </c>
      <c r="B115" s="2" t="str">
        <f>IF(NOT(ISBLANK('2. Work History'!B19)), LOOKUP('2. Work History'!B19,FacilitiesBackend!A4:A316,FacilitiesBackend!D4:D316), "")</f>
        <v/>
      </c>
    </row>
    <row r="116" spans="1:2" x14ac:dyDescent="0.25">
      <c r="A116" t="s">
        <v>1135</v>
      </c>
      <c r="B116" s="13" t="str">
        <f>IF(NOT(ISBLANK('2. Work History'!D8)), TEXT('2. Work History'!D8, "mm/dd/yy"), "")</f>
        <v/>
      </c>
    </row>
    <row r="117" spans="1:2" x14ac:dyDescent="0.25">
      <c r="A117" t="s">
        <v>1136</v>
      </c>
      <c r="B117" s="13" t="str">
        <f>IF(NOT(ISBLANK('2. Work History'!D9)), TEXT('2. Work History'!D9, "mm/dd/yy"), "")</f>
        <v/>
      </c>
    </row>
    <row r="118" spans="1:2" x14ac:dyDescent="0.25">
      <c r="A118" t="s">
        <v>1137</v>
      </c>
      <c r="B118" s="13" t="str">
        <f>IF(NOT(ISBLANK('2. Work History'!D10)), TEXT('2. Work History'!D10, "mm/dd/yy"), "")</f>
        <v/>
      </c>
    </row>
    <row r="119" spans="1:2" x14ac:dyDescent="0.25">
      <c r="A119" t="s">
        <v>1138</v>
      </c>
      <c r="B119" s="13" t="str">
        <f>IF(NOT(ISBLANK('2. Work History'!D11)), TEXT('2. Work History'!D11, "mm/dd/yy"), "")</f>
        <v/>
      </c>
    </row>
    <row r="120" spans="1:2" x14ac:dyDescent="0.25">
      <c r="A120" t="s">
        <v>1139</v>
      </c>
      <c r="B120" s="13" t="str">
        <f>IF(NOT(ISBLANK('2. Work History'!D12)), TEXT('2. Work History'!D12, "mm/dd/yy"), "")</f>
        <v/>
      </c>
    </row>
    <row r="121" spans="1:2" x14ac:dyDescent="0.25">
      <c r="A121" t="s">
        <v>1140</v>
      </c>
      <c r="B121" s="13" t="str">
        <f>IF(NOT(ISBLANK('2. Work History'!D13)), TEXT('2. Work History'!D13, "mm/dd/yy"), "")</f>
        <v/>
      </c>
    </row>
    <row r="122" spans="1:2" x14ac:dyDescent="0.25">
      <c r="A122" t="s">
        <v>1141</v>
      </c>
      <c r="B122" s="13" t="str">
        <f>IF(NOT(ISBLANK('2. Work History'!D14)), TEXT('2. Work History'!D14, "mm/dd/yy"), "")</f>
        <v/>
      </c>
    </row>
    <row r="123" spans="1:2" x14ac:dyDescent="0.25">
      <c r="A123" t="s">
        <v>1142</v>
      </c>
      <c r="B123" s="13" t="str">
        <f>IF(NOT(ISBLANK('2. Work History'!D15)), TEXT('2. Work History'!D15, "mm/dd/yy"), "")</f>
        <v/>
      </c>
    </row>
    <row r="124" spans="1:2" x14ac:dyDescent="0.25">
      <c r="A124" t="s">
        <v>1143</v>
      </c>
      <c r="B124" s="13" t="str">
        <f>IF(NOT(ISBLANK('2. Work History'!D16)), TEXT('2. Work History'!D16, "mm/dd/yy"), "")</f>
        <v/>
      </c>
    </row>
    <row r="125" spans="1:2" x14ac:dyDescent="0.25">
      <c r="A125" t="s">
        <v>1144</v>
      </c>
      <c r="B125" s="13" t="str">
        <f>IF(NOT(ISBLANK('2. Work History'!D17)), TEXT('2. Work History'!D17, "mm/dd/yy"), "")</f>
        <v/>
      </c>
    </row>
    <row r="126" spans="1:2" x14ac:dyDescent="0.25">
      <c r="A126" t="s">
        <v>1145</v>
      </c>
      <c r="B126" s="13" t="str">
        <f>IF(NOT(ISBLANK('2. Work History'!D18)), TEXT('2. Work History'!D18, "mm/dd/yy"), "")</f>
        <v/>
      </c>
    </row>
    <row r="127" spans="1:2" x14ac:dyDescent="0.25">
      <c r="A127" t="s">
        <v>1146</v>
      </c>
      <c r="B127" s="13" t="str">
        <f>IF(NOT(ISBLANK('2. Work History'!D19)), TEXT('2. Work History'!D19, "mm/dd/yy"), "")</f>
        <v/>
      </c>
    </row>
    <row r="128" spans="1:2" x14ac:dyDescent="0.25">
      <c r="A128" t="s">
        <v>1147</v>
      </c>
      <c r="B128" s="14" t="str">
        <f>IF(NOT(ISBLANK('2. Work History'!E8)), TEXT('2. Work History'!E8, "mm/dd/yy"), "")</f>
        <v/>
      </c>
    </row>
    <row r="129" spans="1:2" x14ac:dyDescent="0.25">
      <c r="A129" t="s">
        <v>1148</v>
      </c>
      <c r="B129" s="14" t="str">
        <f>IF(NOT(ISBLANK('2. Work History'!E9)), TEXT('2. Work History'!E9, "mm/dd/yy"), "")</f>
        <v/>
      </c>
    </row>
    <row r="130" spans="1:2" x14ac:dyDescent="0.25">
      <c r="A130" t="s">
        <v>1149</v>
      </c>
      <c r="B130" s="14" t="str">
        <f>IF(NOT(ISBLANK('2. Work History'!E10)), TEXT('2. Work History'!E10, "mm/dd/yy"), "")</f>
        <v/>
      </c>
    </row>
    <row r="131" spans="1:2" x14ac:dyDescent="0.25">
      <c r="A131" t="s">
        <v>1150</v>
      </c>
      <c r="B131" s="14" t="str">
        <f>IF(NOT(ISBLANK('2. Work History'!E11)), TEXT('2. Work History'!E11, "mm/dd/yy"), "")</f>
        <v/>
      </c>
    </row>
    <row r="132" spans="1:2" x14ac:dyDescent="0.25">
      <c r="A132" t="s">
        <v>1151</v>
      </c>
      <c r="B132" s="14" t="str">
        <f>IF(NOT(ISBLANK('2. Work History'!E12)), TEXT('2. Work History'!E12, "mm/dd/yy"), "")</f>
        <v/>
      </c>
    </row>
    <row r="133" spans="1:2" x14ac:dyDescent="0.25">
      <c r="A133" t="s">
        <v>1152</v>
      </c>
      <c r="B133" s="14" t="str">
        <f>IF(NOT(ISBLANK('2. Work History'!E13)), TEXT('2. Work History'!E13, "mm/dd/yy"), "")</f>
        <v/>
      </c>
    </row>
    <row r="134" spans="1:2" x14ac:dyDescent="0.25">
      <c r="A134" t="s">
        <v>1153</v>
      </c>
      <c r="B134" s="14" t="str">
        <f>IF(NOT(ISBLANK('2. Work History'!E14)), TEXT('2. Work History'!E14, "mm/dd/yy"), "")</f>
        <v/>
      </c>
    </row>
    <row r="135" spans="1:2" x14ac:dyDescent="0.25">
      <c r="A135" t="s">
        <v>1154</v>
      </c>
      <c r="B135" s="14" t="str">
        <f>IF(NOT(ISBLANK('2. Work History'!E15)), TEXT('2. Work History'!E15, "mm/dd/yy"), "")</f>
        <v/>
      </c>
    </row>
    <row r="136" spans="1:2" x14ac:dyDescent="0.25">
      <c r="A136" t="s">
        <v>1155</v>
      </c>
      <c r="B136" s="14" t="str">
        <f>IF(NOT(ISBLANK('2. Work History'!E16)), TEXT('2. Work History'!E16, "mm/dd/yy"), "")</f>
        <v/>
      </c>
    </row>
    <row r="137" spans="1:2" x14ac:dyDescent="0.25">
      <c r="A137" t="s">
        <v>1156</v>
      </c>
      <c r="B137" s="14" t="str">
        <f>IF(NOT(ISBLANK('2. Work History'!E17)), TEXT('2. Work History'!E17, "mm/dd/yy"), "")</f>
        <v/>
      </c>
    </row>
    <row r="138" spans="1:2" x14ac:dyDescent="0.25">
      <c r="A138" t="s">
        <v>1157</v>
      </c>
      <c r="B138" s="14" t="str">
        <f>IF(NOT(ISBLANK('2. Work History'!E18)), TEXT('2. Work History'!E18, "mm/dd/yy"), "")</f>
        <v/>
      </c>
    </row>
    <row r="139" spans="1:2" x14ac:dyDescent="0.25">
      <c r="A139" t="s">
        <v>1158</v>
      </c>
      <c r="B139" s="14" t="str">
        <f>IF(NOT(ISBLANK('2. Work History'!E19)), TEXT('2. Work History'!E19, "mm/dd/yy"), "")</f>
        <v/>
      </c>
    </row>
    <row r="140" spans="1:2" x14ac:dyDescent="0.25">
      <c r="A140" t="s">
        <v>1159</v>
      </c>
      <c r="B140" s="13" t="str">
        <f>IF(AND(NOT(ISBLANK('2. Work History'!F8)), NOT('2. Work History'!H8)), TEXT('2. Work History'!F8, "mm/dd/yy"), IF(('2. Work History'!H8), "PRESENT", ""))</f>
        <v/>
      </c>
    </row>
    <row r="141" spans="1:2" x14ac:dyDescent="0.25">
      <c r="A141" t="s">
        <v>1160</v>
      </c>
      <c r="B141" s="13" t="str">
        <f>IF(AND(NOT(ISBLANK('2. Work History'!F9)), NOT('2. Work History'!H9)), TEXT('2. Work History'!F9, "mm/dd/yy"), IF(('2. Work History'!H9), "PRESENT", ""))</f>
        <v/>
      </c>
    </row>
    <row r="142" spans="1:2" x14ac:dyDescent="0.25">
      <c r="A142" t="s">
        <v>1161</v>
      </c>
      <c r="B142" s="13" t="str">
        <f>IF(AND(NOT(ISBLANK('2. Work History'!F10)), NOT('2. Work History'!H10)), TEXT('2. Work History'!F10, "mm/dd/yy"), IF(('2. Work History'!H10), "PRESENT", ""))</f>
        <v/>
      </c>
    </row>
    <row r="143" spans="1:2" x14ac:dyDescent="0.25">
      <c r="A143" t="s">
        <v>1162</v>
      </c>
      <c r="B143" s="13" t="str">
        <f>IF(AND(NOT(ISBLANK('2. Work History'!F11)), NOT('2. Work History'!H11)), TEXT('2. Work History'!F11, "mm/dd/yy"), IF(('2. Work History'!H11), "PRESENT", ""))</f>
        <v/>
      </c>
    </row>
    <row r="144" spans="1:2" x14ac:dyDescent="0.25">
      <c r="A144" t="s">
        <v>1163</v>
      </c>
      <c r="B144" s="13" t="str">
        <f>IF(AND(NOT(ISBLANK('2. Work History'!F12)), NOT('2. Work History'!H12)), TEXT('2. Work History'!F12, "mm/dd/yy"), IF(('2. Work History'!H12), "PRESENT", ""))</f>
        <v/>
      </c>
    </row>
    <row r="145" spans="1:2" x14ac:dyDescent="0.25">
      <c r="A145" t="s">
        <v>1164</v>
      </c>
      <c r="B145" s="13" t="str">
        <f>IF(AND(NOT(ISBLANK('2. Work History'!F13)), NOT('2. Work History'!H13)), TEXT('2. Work History'!F13, "mm/dd/yy"), IF(('2. Work History'!H13), "PRESENT", ""))</f>
        <v/>
      </c>
    </row>
    <row r="146" spans="1:2" x14ac:dyDescent="0.25">
      <c r="A146" t="s">
        <v>1165</v>
      </c>
      <c r="B146" s="13" t="str">
        <f>IF(AND(NOT(ISBLANK('2. Work History'!F14)), NOT('2. Work History'!H14)), TEXT('2. Work History'!F14, "mm/dd/yy"), IF(('2. Work History'!H14), "PRESENT", ""))</f>
        <v/>
      </c>
    </row>
    <row r="147" spans="1:2" x14ac:dyDescent="0.25">
      <c r="A147" t="s">
        <v>1166</v>
      </c>
      <c r="B147" s="13" t="str">
        <f>IF(AND(NOT(ISBLANK('2. Work History'!F15)), NOT('2. Work History'!H15)), TEXT('2. Work History'!F15, "mm/dd/yy"), IF(('2. Work History'!H15), "PRESENT", ""))</f>
        <v/>
      </c>
    </row>
    <row r="148" spans="1:2" x14ac:dyDescent="0.25">
      <c r="A148" t="s">
        <v>1167</v>
      </c>
      <c r="B148" s="13" t="str">
        <f>IF(AND(NOT(ISBLANK('2. Work History'!F16)), NOT('2. Work History'!H16)), TEXT('2. Work History'!F16, "mm/dd/yy"), IF(('2. Work History'!H16), "PRESENT", ""))</f>
        <v/>
      </c>
    </row>
    <row r="149" spans="1:2" x14ac:dyDescent="0.25">
      <c r="A149" t="s">
        <v>1168</v>
      </c>
      <c r="B149" s="13" t="str">
        <f>IF(AND(NOT(ISBLANK('2. Work History'!F17)), NOT('2. Work History'!H17)), TEXT('2. Work History'!F17, "mm/dd/yy"), IF(('2. Work History'!H17), "PRESENT", ""))</f>
        <v/>
      </c>
    </row>
    <row r="150" spans="1:2" x14ac:dyDescent="0.25">
      <c r="A150" t="s">
        <v>1169</v>
      </c>
      <c r="B150" s="13" t="str">
        <f>IF(AND(NOT(ISBLANK('2. Work History'!F18)), NOT('2. Work History'!H18)), TEXT('2. Work History'!F18, "mm/dd/yy"), IF(('2. Work History'!H18), "PRESENT", ""))</f>
        <v/>
      </c>
    </row>
    <row r="151" spans="1:2" x14ac:dyDescent="0.25">
      <c r="A151" t="s">
        <v>1170</v>
      </c>
      <c r="B151" s="13"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5938D-6ED8-4056-863E-FAE58BA3DFD6}">
  <dimension ref="A1:B163"/>
  <sheetViews>
    <sheetView topLeftCell="A39" workbookViewId="0">
      <selection activeCell="B57" sqref="B57"/>
    </sheetView>
  </sheetViews>
  <sheetFormatPr defaultRowHeight="15" x14ac:dyDescent="0.25"/>
  <cols>
    <col min="1" max="1" width="29.7109375" customWidth="1"/>
    <col min="2" max="2" width="41.42578125" customWidth="1"/>
  </cols>
  <sheetData>
    <row r="1" spans="1:2" x14ac:dyDescent="0.25">
      <c r="A1" t="s">
        <v>806</v>
      </c>
      <c r="B1" t="str">
        <f>IF(NOT(ISBLANK('1. Personal Information'!G31)), UPPER('1. Personal Information'!G31),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LOOKUP(B1,FacilitiesBackend!A3:A315,FacilitiesBackend!P3:P315)</f>
        <v>#N/A</v>
      </c>
    </row>
    <row r="7" spans="1:2" x14ac:dyDescent="0.25">
      <c r="A7" t="s">
        <v>1256</v>
      </c>
      <c r="B7" t="e">
        <f>LOOKUP(B5,Backend!L1:L9,Backend!N1:N9)</f>
        <v>#N/A</v>
      </c>
    </row>
    <row r="8" spans="1:2" x14ac:dyDescent="0.25">
      <c r="A8" t="s">
        <v>1257</v>
      </c>
      <c r="B8" t="e">
        <f>LOOKUP(B5,Backend!L1:L9,Backend!O1:O9)</f>
        <v>#N/A</v>
      </c>
    </row>
    <row r="9" spans="1:2" x14ac:dyDescent="0.25">
      <c r="A9" t="s">
        <v>1258</v>
      </c>
      <c r="B9" t="e">
        <f>LOOKUP(B5,Backend!L1:L9,Backend!P1:P9)</f>
        <v>#N/A</v>
      </c>
    </row>
    <row r="10" spans="1:2" x14ac:dyDescent="0.25">
      <c r="A10" t="s">
        <v>457</v>
      </c>
      <c r="B10" t="e">
        <f>LOOKUP(B1,FacilitiesBackend!A3:A315,FacilitiesBackend!N3:N315)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29 June 2022</v>
      </c>
    </row>
    <row r="17" spans="1:2" x14ac:dyDescent="0.25">
      <c r="A17" t="s">
        <v>1212</v>
      </c>
      <c r="B17" t="str">
        <f ca="1">IF(ISBLANK('1. Personal Information'!J13), TEXT('1. Personal Information'!J12, "mm/dd/yy"), TEXT('1. Personal Information'!J13, "mm/dd/yy"))</f>
        <v>06/29/22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4" t="str">
        <f>TEXT('1. Personal Information'!C8, "[&lt;=9999999]###-####;(###) ###-####")</f>
        <v>-</v>
      </c>
    </row>
    <row r="41" spans="1:2" x14ac:dyDescent="0.25">
      <c r="A41" t="s">
        <v>715</v>
      </c>
      <c r="B41" s="14"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LOOKUP('2. Work History'!B8,FacilitiesBackend!A4:A316,FacilitiesBackend!O4:O316), "")</f>
        <v/>
      </c>
    </row>
    <row r="93" spans="1:2" x14ac:dyDescent="0.25">
      <c r="A93" t="s">
        <v>1190</v>
      </c>
      <c r="B93" s="2" t="str">
        <f>IF(NOT(ISBLANK('2. Work History'!B9)), LOOKUP('2. Work History'!B9,FacilitiesBackend!A4:A316,FacilitiesBackend!O4:O316), "")</f>
        <v/>
      </c>
    </row>
    <row r="94" spans="1:2" x14ac:dyDescent="0.25">
      <c r="A94" t="s">
        <v>1191</v>
      </c>
      <c r="B94" s="2" t="str">
        <f>IF(NOT(ISBLANK('2. Work History'!B10)), LOOKUP('2. Work History'!B10,FacilitiesBackend!A4:A316,FacilitiesBackend!O4:O316), "")</f>
        <v/>
      </c>
    </row>
    <row r="95" spans="1:2" x14ac:dyDescent="0.25">
      <c r="A95" t="s">
        <v>1192</v>
      </c>
      <c r="B95" s="2" t="str">
        <f>IF(NOT(ISBLANK('2. Work History'!B11)), LOOKUP('2. Work History'!B11,FacilitiesBackend!A4:A316,FacilitiesBackend!O4:O316), "")</f>
        <v/>
      </c>
    </row>
    <row r="96" spans="1:2" x14ac:dyDescent="0.25">
      <c r="A96" t="s">
        <v>1193</v>
      </c>
      <c r="B96" s="2" t="str">
        <f>IF(NOT(ISBLANK('2. Work History'!B12)), LOOKUP('2. Work History'!B12,FacilitiesBackend!A4:A316,FacilitiesBackend!O4:O316), "")</f>
        <v/>
      </c>
    </row>
    <row r="97" spans="1:2" x14ac:dyDescent="0.25">
      <c r="A97" t="s">
        <v>1194</v>
      </c>
      <c r="B97" s="2" t="str">
        <f>IF(NOT(ISBLANK('2. Work History'!B13)), LOOKUP('2. Work History'!B13,FacilitiesBackend!A4:A316,FacilitiesBackend!O4:O316), "")</f>
        <v/>
      </c>
    </row>
    <row r="98" spans="1:2" x14ac:dyDescent="0.25">
      <c r="A98" t="s">
        <v>1195</v>
      </c>
      <c r="B98" s="2" t="str">
        <f>IF(NOT(ISBLANK('2. Work History'!B14)), LOOKUP('2. Work History'!B14,FacilitiesBackend!A4:A316,FacilitiesBackend!O4:O316), "")</f>
        <v/>
      </c>
    </row>
    <row r="99" spans="1:2" x14ac:dyDescent="0.25">
      <c r="A99" t="s">
        <v>1196</v>
      </c>
      <c r="B99" s="2" t="str">
        <f>IF(NOT(ISBLANK('2. Work History'!B15)), LOOKUP('2. Work History'!B15,FacilitiesBackend!A4:A316,FacilitiesBackend!O4:O316), "")</f>
        <v/>
      </c>
    </row>
    <row r="100" spans="1:2" x14ac:dyDescent="0.25">
      <c r="A100" t="s">
        <v>1197</v>
      </c>
      <c r="B100" s="2" t="str">
        <f>IF(NOT(ISBLANK('2. Work History'!B16)), LOOKUP('2. Work History'!B16,FacilitiesBackend!A4:A316,FacilitiesBackend!O4:O316), "")</f>
        <v/>
      </c>
    </row>
    <row r="101" spans="1:2" x14ac:dyDescent="0.25">
      <c r="A101" t="s">
        <v>1198</v>
      </c>
      <c r="B101" s="2" t="str">
        <f>IF(NOT(ISBLANK('2. Work History'!B17)), LOOKUP('2. Work History'!B17,FacilitiesBackend!A4:A316,FacilitiesBackend!O4:O316), "")</f>
        <v/>
      </c>
    </row>
    <row r="102" spans="1:2" x14ac:dyDescent="0.25">
      <c r="A102" t="s">
        <v>1199</v>
      </c>
      <c r="B102" s="2" t="str">
        <f>IF(NOT(ISBLANK('2. Work History'!B18)), LOOKUP('2. Work History'!B18,FacilitiesBackend!A4:A316,FacilitiesBackend!O4:O316), "")</f>
        <v/>
      </c>
    </row>
    <row r="103" spans="1:2" x14ac:dyDescent="0.25">
      <c r="A103" t="s">
        <v>1200</v>
      </c>
      <c r="B103" s="2" t="str">
        <f>IF(NOT(ISBLANK('2. Work History'!B19)), LOOKUP('2. Work History'!B19,FacilitiesBackend!A4:A316,FacilitiesBackend!O4:O316), "")</f>
        <v/>
      </c>
    </row>
    <row r="104" spans="1:2" x14ac:dyDescent="0.25">
      <c r="A104" t="s">
        <v>1123</v>
      </c>
      <c r="B104" s="2" t="str">
        <f>IF(NOT(ISBLANK('2. Work History'!B8)), LOOKUP('2. Work History'!B8,FacilitiesBackend!A4:A316,FacilitiesBackend!D4:D316), "")</f>
        <v/>
      </c>
    </row>
    <row r="105" spans="1:2" x14ac:dyDescent="0.25">
      <c r="A105" t="s">
        <v>1124</v>
      </c>
      <c r="B105" s="2" t="str">
        <f>IF(NOT(ISBLANK('2. Work History'!B9)), LOOKUP('2. Work History'!B9,FacilitiesBackend!A4:A316,FacilitiesBackend!D4:D316), "")</f>
        <v/>
      </c>
    </row>
    <row r="106" spans="1:2" x14ac:dyDescent="0.25">
      <c r="A106" t="s">
        <v>1125</v>
      </c>
      <c r="B106" s="2" t="str">
        <f>IF(NOT(ISBLANK('2. Work History'!B10)), LOOKUP('2. Work History'!B10,FacilitiesBackend!A4:A316,FacilitiesBackend!D4:D316), "")</f>
        <v/>
      </c>
    </row>
    <row r="107" spans="1:2" x14ac:dyDescent="0.25">
      <c r="A107" t="s">
        <v>1126</v>
      </c>
      <c r="B107" s="2" t="str">
        <f>IF(NOT(ISBLANK('2. Work History'!B11)), LOOKUP('2. Work History'!B11,FacilitiesBackend!A4:A316,FacilitiesBackend!D4:D316), "")</f>
        <v/>
      </c>
    </row>
    <row r="108" spans="1:2" x14ac:dyDescent="0.25">
      <c r="A108" t="s">
        <v>1127</v>
      </c>
      <c r="B108" s="2" t="str">
        <f>IF(NOT(ISBLANK('2. Work History'!B12)), LOOKUP('2. Work History'!B12,FacilitiesBackend!A4:A316,FacilitiesBackend!D4:D316), "")</f>
        <v/>
      </c>
    </row>
    <row r="109" spans="1:2" x14ac:dyDescent="0.25">
      <c r="A109" t="s">
        <v>1128</v>
      </c>
      <c r="B109" s="2" t="str">
        <f>IF(NOT(ISBLANK('2. Work History'!B13)), LOOKUP('2. Work History'!B13,FacilitiesBackend!A4:A316,FacilitiesBackend!D4:D316), "")</f>
        <v/>
      </c>
    </row>
    <row r="110" spans="1:2" x14ac:dyDescent="0.25">
      <c r="A110" t="s">
        <v>1129</v>
      </c>
      <c r="B110" s="2" t="str">
        <f>IF(NOT(ISBLANK('2. Work History'!B14)), LOOKUP('2. Work History'!B14,FacilitiesBackend!A4:A316,FacilitiesBackend!D4:D316), "")</f>
        <v/>
      </c>
    </row>
    <row r="111" spans="1:2" x14ac:dyDescent="0.25">
      <c r="A111" t="s">
        <v>1130</v>
      </c>
      <c r="B111" s="2" t="str">
        <f>IF(NOT(ISBLANK('2. Work History'!B15)), LOOKUP('2. Work History'!B15,FacilitiesBackend!A4:A316,FacilitiesBackend!D4:D316), "")</f>
        <v/>
      </c>
    </row>
    <row r="112" spans="1:2" x14ac:dyDescent="0.25">
      <c r="A112" t="s">
        <v>1131</v>
      </c>
      <c r="B112" s="2" t="str">
        <f>IF(NOT(ISBLANK('2. Work History'!B16)), LOOKUP('2. Work History'!B16,FacilitiesBackend!A4:A316,FacilitiesBackend!D4:D316), "")</f>
        <v/>
      </c>
    </row>
    <row r="113" spans="1:2" x14ac:dyDescent="0.25">
      <c r="A113" t="s">
        <v>1132</v>
      </c>
      <c r="B113" s="2" t="str">
        <f>IF(NOT(ISBLANK('2. Work History'!B17)), LOOKUP('2. Work History'!B17,FacilitiesBackend!A4:A316,FacilitiesBackend!D4:D316), "")</f>
        <v/>
      </c>
    </row>
    <row r="114" spans="1:2" x14ac:dyDescent="0.25">
      <c r="A114" t="s">
        <v>1133</v>
      </c>
      <c r="B114" s="2" t="str">
        <f>IF(NOT(ISBLANK('2. Work History'!B18)), LOOKUP('2. Work History'!B18,FacilitiesBackend!A4:A316,FacilitiesBackend!D4:D316), "")</f>
        <v/>
      </c>
    </row>
    <row r="115" spans="1:2" x14ac:dyDescent="0.25">
      <c r="A115" t="s">
        <v>1134</v>
      </c>
      <c r="B115" s="2" t="str">
        <f>IF(NOT(ISBLANK('2. Work History'!B19)), LOOKUP('2. Work History'!B19,FacilitiesBackend!A4:A316,FacilitiesBackend!D4:D316), "")</f>
        <v/>
      </c>
    </row>
    <row r="116" spans="1:2" x14ac:dyDescent="0.25">
      <c r="A116" t="s">
        <v>1135</v>
      </c>
      <c r="B116" s="13" t="str">
        <f>IF(NOT(ISBLANK('2. Work History'!D8)), TEXT('2. Work History'!D8, "mm/dd/yy"), "")</f>
        <v/>
      </c>
    </row>
    <row r="117" spans="1:2" x14ac:dyDescent="0.25">
      <c r="A117" t="s">
        <v>1136</v>
      </c>
      <c r="B117" s="13" t="str">
        <f>IF(NOT(ISBLANK('2. Work History'!D9)), TEXT('2. Work History'!D9, "mm/dd/yy"), "")</f>
        <v/>
      </c>
    </row>
    <row r="118" spans="1:2" x14ac:dyDescent="0.25">
      <c r="A118" t="s">
        <v>1137</v>
      </c>
      <c r="B118" s="13" t="str">
        <f>IF(NOT(ISBLANK('2. Work History'!D10)), TEXT('2. Work History'!D10, "mm/dd/yy"), "")</f>
        <v/>
      </c>
    </row>
    <row r="119" spans="1:2" x14ac:dyDescent="0.25">
      <c r="A119" t="s">
        <v>1138</v>
      </c>
      <c r="B119" s="13" t="str">
        <f>IF(NOT(ISBLANK('2. Work History'!D11)), TEXT('2. Work History'!D11, "mm/dd/yy"), "")</f>
        <v/>
      </c>
    </row>
    <row r="120" spans="1:2" x14ac:dyDescent="0.25">
      <c r="A120" t="s">
        <v>1139</v>
      </c>
      <c r="B120" s="13" t="str">
        <f>IF(NOT(ISBLANK('2. Work History'!D12)), TEXT('2. Work History'!D12, "mm/dd/yy"), "")</f>
        <v/>
      </c>
    </row>
    <row r="121" spans="1:2" x14ac:dyDescent="0.25">
      <c r="A121" t="s">
        <v>1140</v>
      </c>
      <c r="B121" s="13" t="str">
        <f>IF(NOT(ISBLANK('2. Work History'!D13)), TEXT('2. Work History'!D13, "mm/dd/yy"), "")</f>
        <v/>
      </c>
    </row>
    <row r="122" spans="1:2" x14ac:dyDescent="0.25">
      <c r="A122" t="s">
        <v>1141</v>
      </c>
      <c r="B122" s="13" t="str">
        <f>IF(NOT(ISBLANK('2. Work History'!D14)), TEXT('2. Work History'!D14, "mm/dd/yy"), "")</f>
        <v/>
      </c>
    </row>
    <row r="123" spans="1:2" x14ac:dyDescent="0.25">
      <c r="A123" t="s">
        <v>1142</v>
      </c>
      <c r="B123" s="13" t="str">
        <f>IF(NOT(ISBLANK('2. Work History'!D15)), TEXT('2. Work History'!D15, "mm/dd/yy"), "")</f>
        <v/>
      </c>
    </row>
    <row r="124" spans="1:2" x14ac:dyDescent="0.25">
      <c r="A124" t="s">
        <v>1143</v>
      </c>
      <c r="B124" s="13" t="str">
        <f>IF(NOT(ISBLANK('2. Work History'!D16)), TEXT('2. Work History'!D16, "mm/dd/yy"), "")</f>
        <v/>
      </c>
    </row>
    <row r="125" spans="1:2" x14ac:dyDescent="0.25">
      <c r="A125" t="s">
        <v>1144</v>
      </c>
      <c r="B125" s="13" t="str">
        <f>IF(NOT(ISBLANK('2. Work History'!D17)), TEXT('2. Work History'!D17, "mm/dd/yy"), "")</f>
        <v/>
      </c>
    </row>
    <row r="126" spans="1:2" x14ac:dyDescent="0.25">
      <c r="A126" t="s">
        <v>1145</v>
      </c>
      <c r="B126" s="13" t="str">
        <f>IF(NOT(ISBLANK('2. Work History'!D18)), TEXT('2. Work History'!D18, "mm/dd/yy"), "")</f>
        <v/>
      </c>
    </row>
    <row r="127" spans="1:2" x14ac:dyDescent="0.25">
      <c r="A127" t="s">
        <v>1146</v>
      </c>
      <c r="B127" s="13" t="str">
        <f>IF(NOT(ISBLANK('2. Work History'!D19)), TEXT('2. Work History'!D19, "mm/dd/yy"), "")</f>
        <v/>
      </c>
    </row>
    <row r="128" spans="1:2" x14ac:dyDescent="0.25">
      <c r="A128" t="s">
        <v>1147</v>
      </c>
      <c r="B128" s="14" t="str">
        <f>IF(NOT(ISBLANK('2. Work History'!E8)), TEXT('2. Work History'!E8, "mm/dd/yy"), "")</f>
        <v/>
      </c>
    </row>
    <row r="129" spans="1:2" x14ac:dyDescent="0.25">
      <c r="A129" t="s">
        <v>1148</v>
      </c>
      <c r="B129" s="14" t="str">
        <f>IF(NOT(ISBLANK('2. Work History'!E9)), TEXT('2. Work History'!E9, "mm/dd/yy"), "")</f>
        <v/>
      </c>
    </row>
    <row r="130" spans="1:2" x14ac:dyDescent="0.25">
      <c r="A130" t="s">
        <v>1149</v>
      </c>
      <c r="B130" s="14" t="str">
        <f>IF(NOT(ISBLANK('2. Work History'!E10)), TEXT('2. Work History'!E10, "mm/dd/yy"), "")</f>
        <v/>
      </c>
    </row>
    <row r="131" spans="1:2" x14ac:dyDescent="0.25">
      <c r="A131" t="s">
        <v>1150</v>
      </c>
      <c r="B131" s="14" t="str">
        <f>IF(NOT(ISBLANK('2. Work History'!E11)), TEXT('2. Work History'!E11, "mm/dd/yy"), "")</f>
        <v/>
      </c>
    </row>
    <row r="132" spans="1:2" x14ac:dyDescent="0.25">
      <c r="A132" t="s">
        <v>1151</v>
      </c>
      <c r="B132" s="14" t="str">
        <f>IF(NOT(ISBLANK('2. Work History'!E12)), TEXT('2. Work History'!E12, "mm/dd/yy"), "")</f>
        <v/>
      </c>
    </row>
    <row r="133" spans="1:2" x14ac:dyDescent="0.25">
      <c r="A133" t="s">
        <v>1152</v>
      </c>
      <c r="B133" s="14" t="str">
        <f>IF(NOT(ISBLANK('2. Work History'!E13)), TEXT('2. Work History'!E13, "mm/dd/yy"), "")</f>
        <v/>
      </c>
    </row>
    <row r="134" spans="1:2" x14ac:dyDescent="0.25">
      <c r="A134" t="s">
        <v>1153</v>
      </c>
      <c r="B134" s="14" t="str">
        <f>IF(NOT(ISBLANK('2. Work History'!E14)), TEXT('2. Work History'!E14, "mm/dd/yy"), "")</f>
        <v/>
      </c>
    </row>
    <row r="135" spans="1:2" x14ac:dyDescent="0.25">
      <c r="A135" t="s">
        <v>1154</v>
      </c>
      <c r="B135" s="14" t="str">
        <f>IF(NOT(ISBLANK('2. Work History'!E15)), TEXT('2. Work History'!E15, "mm/dd/yy"), "")</f>
        <v/>
      </c>
    </row>
    <row r="136" spans="1:2" x14ac:dyDescent="0.25">
      <c r="A136" t="s">
        <v>1155</v>
      </c>
      <c r="B136" s="14" t="str">
        <f>IF(NOT(ISBLANK('2. Work History'!E16)), TEXT('2. Work History'!E16, "mm/dd/yy"), "")</f>
        <v/>
      </c>
    </row>
    <row r="137" spans="1:2" x14ac:dyDescent="0.25">
      <c r="A137" t="s">
        <v>1156</v>
      </c>
      <c r="B137" s="14" t="str">
        <f>IF(NOT(ISBLANK('2. Work History'!E17)), TEXT('2. Work History'!E17, "mm/dd/yy"), "")</f>
        <v/>
      </c>
    </row>
    <row r="138" spans="1:2" x14ac:dyDescent="0.25">
      <c r="A138" t="s">
        <v>1157</v>
      </c>
      <c r="B138" s="14" t="str">
        <f>IF(NOT(ISBLANK('2. Work History'!E18)), TEXT('2. Work History'!E18, "mm/dd/yy"), "")</f>
        <v/>
      </c>
    </row>
    <row r="139" spans="1:2" x14ac:dyDescent="0.25">
      <c r="A139" t="s">
        <v>1158</v>
      </c>
      <c r="B139" s="14" t="str">
        <f>IF(NOT(ISBLANK('2. Work History'!E19)), TEXT('2. Work History'!E19, "mm/dd/yy"), "")</f>
        <v/>
      </c>
    </row>
    <row r="140" spans="1:2" x14ac:dyDescent="0.25">
      <c r="A140" t="s">
        <v>1159</v>
      </c>
      <c r="B140" s="13" t="str">
        <f>IF(AND(NOT(ISBLANK('2. Work History'!F8)), NOT('2. Work History'!H8)), TEXT('2. Work History'!F8, "mm/dd/yy"), IF(('2. Work History'!H8), "PRESENT", ""))</f>
        <v/>
      </c>
    </row>
    <row r="141" spans="1:2" x14ac:dyDescent="0.25">
      <c r="A141" t="s">
        <v>1160</v>
      </c>
      <c r="B141" s="13" t="str">
        <f>IF(AND(NOT(ISBLANK('2. Work History'!F9)), NOT('2. Work History'!H9)), TEXT('2. Work History'!F9, "mm/dd/yy"), IF(('2. Work History'!H9), "PRESENT", ""))</f>
        <v/>
      </c>
    </row>
    <row r="142" spans="1:2" x14ac:dyDescent="0.25">
      <c r="A142" t="s">
        <v>1161</v>
      </c>
      <c r="B142" s="13" t="str">
        <f>IF(AND(NOT(ISBLANK('2. Work History'!F10)), NOT('2. Work History'!H10)), TEXT('2. Work History'!F10, "mm/dd/yy"), IF(('2. Work History'!H10), "PRESENT", ""))</f>
        <v/>
      </c>
    </row>
    <row r="143" spans="1:2" x14ac:dyDescent="0.25">
      <c r="A143" t="s">
        <v>1162</v>
      </c>
      <c r="B143" s="13" t="str">
        <f>IF(AND(NOT(ISBLANK('2. Work History'!F11)), NOT('2. Work History'!H11)), TEXT('2. Work History'!F11, "mm/dd/yy"), IF(('2. Work History'!H11), "PRESENT", ""))</f>
        <v/>
      </c>
    </row>
    <row r="144" spans="1:2" x14ac:dyDescent="0.25">
      <c r="A144" t="s">
        <v>1163</v>
      </c>
      <c r="B144" s="13" t="str">
        <f>IF(AND(NOT(ISBLANK('2. Work History'!F12)), NOT('2. Work History'!H12)), TEXT('2. Work History'!F12, "mm/dd/yy"), IF(('2. Work History'!H12), "PRESENT", ""))</f>
        <v/>
      </c>
    </row>
    <row r="145" spans="1:2" x14ac:dyDescent="0.25">
      <c r="A145" t="s">
        <v>1164</v>
      </c>
      <c r="B145" s="13" t="str">
        <f>IF(AND(NOT(ISBLANK('2. Work History'!F13)), NOT('2. Work History'!H13)), TEXT('2. Work History'!F13, "mm/dd/yy"), IF(('2. Work History'!H13), "PRESENT", ""))</f>
        <v/>
      </c>
    </row>
    <row r="146" spans="1:2" x14ac:dyDescent="0.25">
      <c r="A146" t="s">
        <v>1165</v>
      </c>
      <c r="B146" s="13" t="str">
        <f>IF(AND(NOT(ISBLANK('2. Work History'!F14)), NOT('2. Work History'!H14)), TEXT('2. Work History'!F14, "mm/dd/yy"), IF(('2. Work History'!H14), "PRESENT", ""))</f>
        <v/>
      </c>
    </row>
    <row r="147" spans="1:2" x14ac:dyDescent="0.25">
      <c r="A147" t="s">
        <v>1166</v>
      </c>
      <c r="B147" s="13" t="str">
        <f>IF(AND(NOT(ISBLANK('2. Work History'!F15)), NOT('2. Work History'!H15)), TEXT('2. Work History'!F15, "mm/dd/yy"), IF(('2. Work History'!H15), "PRESENT", ""))</f>
        <v/>
      </c>
    </row>
    <row r="148" spans="1:2" x14ac:dyDescent="0.25">
      <c r="A148" t="s">
        <v>1167</v>
      </c>
      <c r="B148" s="13" t="str">
        <f>IF(AND(NOT(ISBLANK('2. Work History'!F16)), NOT('2. Work History'!H16)), TEXT('2. Work History'!F16, "mm/dd/yy"), IF(('2. Work History'!H16), "PRESENT", ""))</f>
        <v/>
      </c>
    </row>
    <row r="149" spans="1:2" x14ac:dyDescent="0.25">
      <c r="A149" t="s">
        <v>1168</v>
      </c>
      <c r="B149" s="13" t="str">
        <f>IF(AND(NOT(ISBLANK('2. Work History'!F17)), NOT('2. Work History'!H17)), TEXT('2. Work History'!F17, "mm/dd/yy"), IF(('2. Work History'!H17), "PRESENT", ""))</f>
        <v/>
      </c>
    </row>
    <row r="150" spans="1:2" x14ac:dyDescent="0.25">
      <c r="A150" t="s">
        <v>1169</v>
      </c>
      <c r="B150" s="13" t="str">
        <f>IF(AND(NOT(ISBLANK('2. Work History'!F18)), NOT('2. Work History'!H18)), TEXT('2. Work History'!F18, "mm/dd/yy"), IF(('2. Work History'!H18), "PRESENT", ""))</f>
        <v/>
      </c>
    </row>
    <row r="151" spans="1:2" x14ac:dyDescent="0.25">
      <c r="A151" t="s">
        <v>1170</v>
      </c>
      <c r="B151" s="13"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66D02-E5C3-4A62-BE40-D696B9F4A3B0}">
  <dimension ref="A1:B163"/>
  <sheetViews>
    <sheetView topLeftCell="A35" workbookViewId="0">
      <selection activeCell="B57" sqref="B57"/>
    </sheetView>
  </sheetViews>
  <sheetFormatPr defaultRowHeight="15" x14ac:dyDescent="0.25"/>
  <cols>
    <col min="1" max="1" width="29.7109375" customWidth="1"/>
    <col min="2" max="2" width="41.42578125" customWidth="1"/>
  </cols>
  <sheetData>
    <row r="1" spans="1:2" x14ac:dyDescent="0.25">
      <c r="A1" t="s">
        <v>806</v>
      </c>
      <c r="B1" t="str">
        <f>IF(NOT(ISBLANK('1. Personal Information'!G32)), UPPER('1. Personal Information'!G32),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LOOKUP(B1,FacilitiesBackend!A3:A315,FacilitiesBackend!P3:P315)</f>
        <v>#N/A</v>
      </c>
    </row>
    <row r="7" spans="1:2" x14ac:dyDescent="0.25">
      <c r="A7" t="s">
        <v>1256</v>
      </c>
      <c r="B7" t="e">
        <f>LOOKUP(B5,Backend!L1:L9,Backend!N1:N9)</f>
        <v>#N/A</v>
      </c>
    </row>
    <row r="8" spans="1:2" x14ac:dyDescent="0.25">
      <c r="A8" t="s">
        <v>1257</v>
      </c>
      <c r="B8" t="e">
        <f>LOOKUP(B5,Backend!L1:L9,Backend!O1:O9)</f>
        <v>#N/A</v>
      </c>
    </row>
    <row r="9" spans="1:2" x14ac:dyDescent="0.25">
      <c r="A9" t="s">
        <v>1258</v>
      </c>
      <c r="B9" t="e">
        <f>LOOKUP(B5,Backend!L1:L9,Backend!P1:P9)</f>
        <v>#N/A</v>
      </c>
    </row>
    <row r="10" spans="1:2" x14ac:dyDescent="0.25">
      <c r="A10" t="s">
        <v>457</v>
      </c>
      <c r="B10" t="e">
        <f>LOOKUP(B1,FacilitiesBackend!A3:A315,FacilitiesBackend!N3:N315)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29 June 2022</v>
      </c>
    </row>
    <row r="17" spans="1:2" x14ac:dyDescent="0.25">
      <c r="A17" t="s">
        <v>1212</v>
      </c>
      <c r="B17" t="str">
        <f ca="1">IF(ISBLANK('1. Personal Information'!J13), TEXT('1. Personal Information'!J12, "mm/dd/yy"), TEXT('1. Personal Information'!J13, "mm/dd/yy"))</f>
        <v>06/29/22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4" t="str">
        <f>TEXT('1. Personal Information'!C8, "[&lt;=9999999]###-####;(###) ###-####")</f>
        <v>-</v>
      </c>
    </row>
    <row r="41" spans="1:2" x14ac:dyDescent="0.25">
      <c r="A41" t="s">
        <v>715</v>
      </c>
      <c r="B41" s="14"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LOOKUP('2. Work History'!B8,FacilitiesBackend!A4:A316,FacilitiesBackend!O4:O316), "")</f>
        <v/>
      </c>
    </row>
    <row r="93" spans="1:2" x14ac:dyDescent="0.25">
      <c r="A93" t="s">
        <v>1190</v>
      </c>
      <c r="B93" s="2" t="str">
        <f>IF(NOT(ISBLANK('2. Work History'!B9)), LOOKUP('2. Work History'!B9,FacilitiesBackend!A4:A316,FacilitiesBackend!O4:O316), "")</f>
        <v/>
      </c>
    </row>
    <row r="94" spans="1:2" x14ac:dyDescent="0.25">
      <c r="A94" t="s">
        <v>1191</v>
      </c>
      <c r="B94" s="2" t="str">
        <f>IF(NOT(ISBLANK('2. Work History'!B10)), LOOKUP('2. Work History'!B10,FacilitiesBackend!A4:A316,FacilitiesBackend!O4:O316), "")</f>
        <v/>
      </c>
    </row>
    <row r="95" spans="1:2" x14ac:dyDescent="0.25">
      <c r="A95" t="s">
        <v>1192</v>
      </c>
      <c r="B95" s="2" t="str">
        <f>IF(NOT(ISBLANK('2. Work History'!B11)), LOOKUP('2. Work History'!B11,FacilitiesBackend!A4:A316,FacilitiesBackend!O4:O316), "")</f>
        <v/>
      </c>
    </row>
    <row r="96" spans="1:2" x14ac:dyDescent="0.25">
      <c r="A96" t="s">
        <v>1193</v>
      </c>
      <c r="B96" s="2" t="str">
        <f>IF(NOT(ISBLANK('2. Work History'!B12)), LOOKUP('2. Work History'!B12,FacilitiesBackend!A4:A316,FacilitiesBackend!O4:O316), "")</f>
        <v/>
      </c>
    </row>
    <row r="97" spans="1:2" x14ac:dyDescent="0.25">
      <c r="A97" t="s">
        <v>1194</v>
      </c>
      <c r="B97" s="2" t="str">
        <f>IF(NOT(ISBLANK('2. Work History'!B13)), LOOKUP('2. Work History'!B13,FacilitiesBackend!A4:A316,FacilitiesBackend!O4:O316), "")</f>
        <v/>
      </c>
    </row>
    <row r="98" spans="1:2" x14ac:dyDescent="0.25">
      <c r="A98" t="s">
        <v>1195</v>
      </c>
      <c r="B98" s="2" t="str">
        <f>IF(NOT(ISBLANK('2. Work History'!B14)), LOOKUP('2. Work History'!B14,FacilitiesBackend!A4:A316,FacilitiesBackend!O4:O316), "")</f>
        <v/>
      </c>
    </row>
    <row r="99" spans="1:2" x14ac:dyDescent="0.25">
      <c r="A99" t="s">
        <v>1196</v>
      </c>
      <c r="B99" s="2" t="str">
        <f>IF(NOT(ISBLANK('2. Work History'!B15)), LOOKUP('2. Work History'!B15,FacilitiesBackend!A4:A316,FacilitiesBackend!O4:O316), "")</f>
        <v/>
      </c>
    </row>
    <row r="100" spans="1:2" x14ac:dyDescent="0.25">
      <c r="A100" t="s">
        <v>1197</v>
      </c>
      <c r="B100" s="2" t="str">
        <f>IF(NOT(ISBLANK('2. Work History'!B16)), LOOKUP('2. Work History'!B16,FacilitiesBackend!A4:A316,FacilitiesBackend!O4:O316), "")</f>
        <v/>
      </c>
    </row>
    <row r="101" spans="1:2" x14ac:dyDescent="0.25">
      <c r="A101" t="s">
        <v>1198</v>
      </c>
      <c r="B101" s="2" t="str">
        <f>IF(NOT(ISBLANK('2. Work History'!B17)), LOOKUP('2. Work History'!B17,FacilitiesBackend!A4:A316,FacilitiesBackend!O4:O316), "")</f>
        <v/>
      </c>
    </row>
    <row r="102" spans="1:2" x14ac:dyDescent="0.25">
      <c r="A102" t="s">
        <v>1199</v>
      </c>
      <c r="B102" s="2" t="str">
        <f>IF(NOT(ISBLANK('2. Work History'!B18)), LOOKUP('2. Work History'!B18,FacilitiesBackend!A4:A316,FacilitiesBackend!O4:O316), "")</f>
        <v/>
      </c>
    </row>
    <row r="103" spans="1:2" x14ac:dyDescent="0.25">
      <c r="A103" t="s">
        <v>1200</v>
      </c>
      <c r="B103" s="2" t="str">
        <f>IF(NOT(ISBLANK('2. Work History'!B19)), LOOKUP('2. Work History'!B19,FacilitiesBackend!A4:A316,FacilitiesBackend!O4:O316), "")</f>
        <v/>
      </c>
    </row>
    <row r="104" spans="1:2" x14ac:dyDescent="0.25">
      <c r="A104" t="s">
        <v>1123</v>
      </c>
      <c r="B104" s="2" t="str">
        <f>IF(NOT(ISBLANK('2. Work History'!B8)), LOOKUP('2. Work History'!B8,FacilitiesBackend!A4:A316,FacilitiesBackend!D4:D316), "")</f>
        <v/>
      </c>
    </row>
    <row r="105" spans="1:2" x14ac:dyDescent="0.25">
      <c r="A105" t="s">
        <v>1124</v>
      </c>
      <c r="B105" s="2" t="str">
        <f>IF(NOT(ISBLANK('2. Work History'!B9)), LOOKUP('2. Work History'!B9,FacilitiesBackend!A4:A316,FacilitiesBackend!D4:D316), "")</f>
        <v/>
      </c>
    </row>
    <row r="106" spans="1:2" x14ac:dyDescent="0.25">
      <c r="A106" t="s">
        <v>1125</v>
      </c>
      <c r="B106" s="2" t="str">
        <f>IF(NOT(ISBLANK('2. Work History'!B10)), LOOKUP('2. Work History'!B10,FacilitiesBackend!A4:A316,FacilitiesBackend!D4:D316), "")</f>
        <v/>
      </c>
    </row>
    <row r="107" spans="1:2" x14ac:dyDescent="0.25">
      <c r="A107" t="s">
        <v>1126</v>
      </c>
      <c r="B107" s="2" t="str">
        <f>IF(NOT(ISBLANK('2. Work History'!B11)), LOOKUP('2. Work History'!B11,FacilitiesBackend!A4:A316,FacilitiesBackend!D4:D316), "")</f>
        <v/>
      </c>
    </row>
    <row r="108" spans="1:2" x14ac:dyDescent="0.25">
      <c r="A108" t="s">
        <v>1127</v>
      </c>
      <c r="B108" s="2" t="str">
        <f>IF(NOT(ISBLANK('2. Work History'!B12)), LOOKUP('2. Work History'!B12,FacilitiesBackend!A4:A316,FacilitiesBackend!D4:D316), "")</f>
        <v/>
      </c>
    </row>
    <row r="109" spans="1:2" x14ac:dyDescent="0.25">
      <c r="A109" t="s">
        <v>1128</v>
      </c>
      <c r="B109" s="2" t="str">
        <f>IF(NOT(ISBLANK('2. Work History'!B13)), LOOKUP('2. Work History'!B13,FacilitiesBackend!A4:A316,FacilitiesBackend!D4:D316), "")</f>
        <v/>
      </c>
    </row>
    <row r="110" spans="1:2" x14ac:dyDescent="0.25">
      <c r="A110" t="s">
        <v>1129</v>
      </c>
      <c r="B110" s="2" t="str">
        <f>IF(NOT(ISBLANK('2. Work History'!B14)), LOOKUP('2. Work History'!B14,FacilitiesBackend!A4:A316,FacilitiesBackend!D4:D316), "")</f>
        <v/>
      </c>
    </row>
    <row r="111" spans="1:2" x14ac:dyDescent="0.25">
      <c r="A111" t="s">
        <v>1130</v>
      </c>
      <c r="B111" s="2" t="str">
        <f>IF(NOT(ISBLANK('2. Work History'!B15)), LOOKUP('2. Work History'!B15,FacilitiesBackend!A4:A316,FacilitiesBackend!D4:D316), "")</f>
        <v/>
      </c>
    </row>
    <row r="112" spans="1:2" x14ac:dyDescent="0.25">
      <c r="A112" t="s">
        <v>1131</v>
      </c>
      <c r="B112" s="2" t="str">
        <f>IF(NOT(ISBLANK('2. Work History'!B16)), LOOKUP('2. Work History'!B16,FacilitiesBackend!A4:A316,FacilitiesBackend!D4:D316), "")</f>
        <v/>
      </c>
    </row>
    <row r="113" spans="1:2" x14ac:dyDescent="0.25">
      <c r="A113" t="s">
        <v>1132</v>
      </c>
      <c r="B113" s="2" t="str">
        <f>IF(NOT(ISBLANK('2. Work History'!B17)), LOOKUP('2. Work History'!B17,FacilitiesBackend!A4:A316,FacilitiesBackend!D4:D316), "")</f>
        <v/>
      </c>
    </row>
    <row r="114" spans="1:2" x14ac:dyDescent="0.25">
      <c r="A114" t="s">
        <v>1133</v>
      </c>
      <c r="B114" s="2" t="str">
        <f>IF(NOT(ISBLANK('2. Work History'!B18)), LOOKUP('2. Work History'!B18,FacilitiesBackend!A4:A316,FacilitiesBackend!D4:D316), "")</f>
        <v/>
      </c>
    </row>
    <row r="115" spans="1:2" x14ac:dyDescent="0.25">
      <c r="A115" t="s">
        <v>1134</v>
      </c>
      <c r="B115" s="2" t="str">
        <f>IF(NOT(ISBLANK('2. Work History'!B19)), LOOKUP('2. Work History'!B19,FacilitiesBackend!A4:A316,FacilitiesBackend!D4:D316), "")</f>
        <v/>
      </c>
    </row>
    <row r="116" spans="1:2" x14ac:dyDescent="0.25">
      <c r="A116" t="s">
        <v>1135</v>
      </c>
      <c r="B116" s="13" t="str">
        <f>IF(NOT(ISBLANK('2. Work History'!D8)), TEXT('2. Work History'!D8, "mm/dd/yy"), "")</f>
        <v/>
      </c>
    </row>
    <row r="117" spans="1:2" x14ac:dyDescent="0.25">
      <c r="A117" t="s">
        <v>1136</v>
      </c>
      <c r="B117" s="13" t="str">
        <f>IF(NOT(ISBLANK('2. Work History'!D9)), TEXT('2. Work History'!D9, "mm/dd/yy"), "")</f>
        <v/>
      </c>
    </row>
    <row r="118" spans="1:2" x14ac:dyDescent="0.25">
      <c r="A118" t="s">
        <v>1137</v>
      </c>
      <c r="B118" s="13" t="str">
        <f>IF(NOT(ISBLANK('2. Work History'!D10)), TEXT('2. Work History'!D10, "mm/dd/yy"), "")</f>
        <v/>
      </c>
    </row>
    <row r="119" spans="1:2" x14ac:dyDescent="0.25">
      <c r="A119" t="s">
        <v>1138</v>
      </c>
      <c r="B119" s="13" t="str">
        <f>IF(NOT(ISBLANK('2. Work History'!D11)), TEXT('2. Work History'!D11, "mm/dd/yy"), "")</f>
        <v/>
      </c>
    </row>
    <row r="120" spans="1:2" x14ac:dyDescent="0.25">
      <c r="A120" t="s">
        <v>1139</v>
      </c>
      <c r="B120" s="13" t="str">
        <f>IF(NOT(ISBLANK('2. Work History'!D12)), TEXT('2. Work History'!D12, "mm/dd/yy"), "")</f>
        <v/>
      </c>
    </row>
    <row r="121" spans="1:2" x14ac:dyDescent="0.25">
      <c r="A121" t="s">
        <v>1140</v>
      </c>
      <c r="B121" s="13" t="str">
        <f>IF(NOT(ISBLANK('2. Work History'!D13)), TEXT('2. Work History'!D13, "mm/dd/yy"), "")</f>
        <v/>
      </c>
    </row>
    <row r="122" spans="1:2" x14ac:dyDescent="0.25">
      <c r="A122" t="s">
        <v>1141</v>
      </c>
      <c r="B122" s="13" t="str">
        <f>IF(NOT(ISBLANK('2. Work History'!D14)), TEXT('2. Work History'!D14, "mm/dd/yy"), "")</f>
        <v/>
      </c>
    </row>
    <row r="123" spans="1:2" x14ac:dyDescent="0.25">
      <c r="A123" t="s">
        <v>1142</v>
      </c>
      <c r="B123" s="13" t="str">
        <f>IF(NOT(ISBLANK('2. Work History'!D15)), TEXT('2. Work History'!D15, "mm/dd/yy"), "")</f>
        <v/>
      </c>
    </row>
    <row r="124" spans="1:2" x14ac:dyDescent="0.25">
      <c r="A124" t="s">
        <v>1143</v>
      </c>
      <c r="B124" s="13" t="str">
        <f>IF(NOT(ISBLANK('2. Work History'!D16)), TEXT('2. Work History'!D16, "mm/dd/yy"), "")</f>
        <v/>
      </c>
    </row>
    <row r="125" spans="1:2" x14ac:dyDescent="0.25">
      <c r="A125" t="s">
        <v>1144</v>
      </c>
      <c r="B125" s="13" t="str">
        <f>IF(NOT(ISBLANK('2. Work History'!D17)), TEXT('2. Work History'!D17, "mm/dd/yy"), "")</f>
        <v/>
      </c>
    </row>
    <row r="126" spans="1:2" x14ac:dyDescent="0.25">
      <c r="A126" t="s">
        <v>1145</v>
      </c>
      <c r="B126" s="13" t="str">
        <f>IF(NOT(ISBLANK('2. Work History'!D18)), TEXT('2. Work History'!D18, "mm/dd/yy"), "")</f>
        <v/>
      </c>
    </row>
    <row r="127" spans="1:2" x14ac:dyDescent="0.25">
      <c r="A127" t="s">
        <v>1146</v>
      </c>
      <c r="B127" s="13" t="str">
        <f>IF(NOT(ISBLANK('2. Work History'!D19)), TEXT('2. Work History'!D19, "mm/dd/yy"), "")</f>
        <v/>
      </c>
    </row>
    <row r="128" spans="1:2" x14ac:dyDescent="0.25">
      <c r="A128" t="s">
        <v>1147</v>
      </c>
      <c r="B128" s="14" t="str">
        <f>IF(NOT(ISBLANK('2. Work History'!E8)), TEXT('2. Work History'!E8, "mm/dd/yy"), "")</f>
        <v/>
      </c>
    </row>
    <row r="129" spans="1:2" x14ac:dyDescent="0.25">
      <c r="A129" t="s">
        <v>1148</v>
      </c>
      <c r="B129" s="14" t="str">
        <f>IF(NOT(ISBLANK('2. Work History'!E9)), TEXT('2. Work History'!E9, "mm/dd/yy"), "")</f>
        <v/>
      </c>
    </row>
    <row r="130" spans="1:2" x14ac:dyDescent="0.25">
      <c r="A130" t="s">
        <v>1149</v>
      </c>
      <c r="B130" s="14" t="str">
        <f>IF(NOT(ISBLANK('2. Work History'!E10)), TEXT('2. Work History'!E10, "mm/dd/yy"), "")</f>
        <v/>
      </c>
    </row>
    <row r="131" spans="1:2" x14ac:dyDescent="0.25">
      <c r="A131" t="s">
        <v>1150</v>
      </c>
      <c r="B131" s="14" t="str">
        <f>IF(NOT(ISBLANK('2. Work History'!E11)), TEXT('2. Work History'!E11, "mm/dd/yy"), "")</f>
        <v/>
      </c>
    </row>
    <row r="132" spans="1:2" x14ac:dyDescent="0.25">
      <c r="A132" t="s">
        <v>1151</v>
      </c>
      <c r="B132" s="14" t="str">
        <f>IF(NOT(ISBLANK('2. Work History'!E12)), TEXT('2. Work History'!E12, "mm/dd/yy"), "")</f>
        <v/>
      </c>
    </row>
    <row r="133" spans="1:2" x14ac:dyDescent="0.25">
      <c r="A133" t="s">
        <v>1152</v>
      </c>
      <c r="B133" s="14" t="str">
        <f>IF(NOT(ISBLANK('2. Work History'!E13)), TEXT('2. Work History'!E13, "mm/dd/yy"), "")</f>
        <v/>
      </c>
    </row>
    <row r="134" spans="1:2" x14ac:dyDescent="0.25">
      <c r="A134" t="s">
        <v>1153</v>
      </c>
      <c r="B134" s="14" t="str">
        <f>IF(NOT(ISBLANK('2. Work History'!E14)), TEXT('2. Work History'!E14, "mm/dd/yy"), "")</f>
        <v/>
      </c>
    </row>
    <row r="135" spans="1:2" x14ac:dyDescent="0.25">
      <c r="A135" t="s">
        <v>1154</v>
      </c>
      <c r="B135" s="14" t="str">
        <f>IF(NOT(ISBLANK('2. Work History'!E15)), TEXT('2. Work History'!E15, "mm/dd/yy"), "")</f>
        <v/>
      </c>
    </row>
    <row r="136" spans="1:2" x14ac:dyDescent="0.25">
      <c r="A136" t="s">
        <v>1155</v>
      </c>
      <c r="B136" s="14" t="str">
        <f>IF(NOT(ISBLANK('2. Work History'!E16)), TEXT('2. Work History'!E16, "mm/dd/yy"), "")</f>
        <v/>
      </c>
    </row>
    <row r="137" spans="1:2" x14ac:dyDescent="0.25">
      <c r="A137" t="s">
        <v>1156</v>
      </c>
      <c r="B137" s="14" t="str">
        <f>IF(NOT(ISBLANK('2. Work History'!E17)), TEXT('2. Work History'!E17, "mm/dd/yy"), "")</f>
        <v/>
      </c>
    </row>
    <row r="138" spans="1:2" x14ac:dyDescent="0.25">
      <c r="A138" t="s">
        <v>1157</v>
      </c>
      <c r="B138" s="14" t="str">
        <f>IF(NOT(ISBLANK('2. Work History'!E18)), TEXT('2. Work History'!E18, "mm/dd/yy"), "")</f>
        <v/>
      </c>
    </row>
    <row r="139" spans="1:2" x14ac:dyDescent="0.25">
      <c r="A139" t="s">
        <v>1158</v>
      </c>
      <c r="B139" s="14" t="str">
        <f>IF(NOT(ISBLANK('2. Work History'!E19)), TEXT('2. Work History'!E19, "mm/dd/yy"), "")</f>
        <v/>
      </c>
    </row>
    <row r="140" spans="1:2" x14ac:dyDescent="0.25">
      <c r="A140" t="s">
        <v>1159</v>
      </c>
      <c r="B140" s="13" t="str">
        <f>IF(AND(NOT(ISBLANK('2. Work History'!F8)), NOT('2. Work History'!H8)), TEXT('2. Work History'!F8, "mm/dd/yy"), IF(('2. Work History'!H8), "PRESENT", ""))</f>
        <v/>
      </c>
    </row>
    <row r="141" spans="1:2" x14ac:dyDescent="0.25">
      <c r="A141" t="s">
        <v>1160</v>
      </c>
      <c r="B141" s="13" t="str">
        <f>IF(AND(NOT(ISBLANK('2. Work History'!F9)), NOT('2. Work History'!H9)), TEXT('2. Work History'!F9, "mm/dd/yy"), IF(('2. Work History'!H9), "PRESENT", ""))</f>
        <v/>
      </c>
    </row>
    <row r="142" spans="1:2" x14ac:dyDescent="0.25">
      <c r="A142" t="s">
        <v>1161</v>
      </c>
      <c r="B142" s="13" t="str">
        <f>IF(AND(NOT(ISBLANK('2. Work History'!F10)), NOT('2. Work History'!H10)), TEXT('2. Work History'!F10, "mm/dd/yy"), IF(('2. Work History'!H10), "PRESENT", ""))</f>
        <v/>
      </c>
    </row>
    <row r="143" spans="1:2" x14ac:dyDescent="0.25">
      <c r="A143" t="s">
        <v>1162</v>
      </c>
      <c r="B143" s="13" t="str">
        <f>IF(AND(NOT(ISBLANK('2. Work History'!F11)), NOT('2. Work History'!H11)), TEXT('2. Work History'!F11, "mm/dd/yy"), IF(('2. Work History'!H11), "PRESENT", ""))</f>
        <v/>
      </c>
    </row>
    <row r="144" spans="1:2" x14ac:dyDescent="0.25">
      <c r="A144" t="s">
        <v>1163</v>
      </c>
      <c r="B144" s="13" t="str">
        <f>IF(AND(NOT(ISBLANK('2. Work History'!F12)), NOT('2. Work History'!H12)), TEXT('2. Work History'!F12, "mm/dd/yy"), IF(('2. Work History'!H12), "PRESENT", ""))</f>
        <v/>
      </c>
    </row>
    <row r="145" spans="1:2" x14ac:dyDescent="0.25">
      <c r="A145" t="s">
        <v>1164</v>
      </c>
      <c r="B145" s="13" t="str">
        <f>IF(AND(NOT(ISBLANK('2. Work History'!F13)), NOT('2. Work History'!H13)), TEXT('2. Work History'!F13, "mm/dd/yy"), IF(('2. Work History'!H13), "PRESENT", ""))</f>
        <v/>
      </c>
    </row>
    <row r="146" spans="1:2" x14ac:dyDescent="0.25">
      <c r="A146" t="s">
        <v>1165</v>
      </c>
      <c r="B146" s="13" t="str">
        <f>IF(AND(NOT(ISBLANK('2. Work History'!F14)), NOT('2. Work History'!H14)), TEXT('2. Work History'!F14, "mm/dd/yy"), IF(('2. Work History'!H14), "PRESENT", ""))</f>
        <v/>
      </c>
    </row>
    <row r="147" spans="1:2" x14ac:dyDescent="0.25">
      <c r="A147" t="s">
        <v>1166</v>
      </c>
      <c r="B147" s="13" t="str">
        <f>IF(AND(NOT(ISBLANK('2. Work History'!F15)), NOT('2. Work History'!H15)), TEXT('2. Work History'!F15, "mm/dd/yy"), IF(('2. Work History'!H15), "PRESENT", ""))</f>
        <v/>
      </c>
    </row>
    <row r="148" spans="1:2" x14ac:dyDescent="0.25">
      <c r="A148" t="s">
        <v>1167</v>
      </c>
      <c r="B148" s="13" t="str">
        <f>IF(AND(NOT(ISBLANK('2. Work History'!F16)), NOT('2. Work History'!H16)), TEXT('2. Work History'!F16, "mm/dd/yy"), IF(('2. Work History'!H16), "PRESENT", ""))</f>
        <v/>
      </c>
    </row>
    <row r="149" spans="1:2" x14ac:dyDescent="0.25">
      <c r="A149" t="s">
        <v>1168</v>
      </c>
      <c r="B149" s="13" t="str">
        <f>IF(AND(NOT(ISBLANK('2. Work History'!F17)), NOT('2. Work History'!H17)), TEXT('2. Work History'!F17, "mm/dd/yy"), IF(('2. Work History'!H17), "PRESENT", ""))</f>
        <v/>
      </c>
    </row>
    <row r="150" spans="1:2" x14ac:dyDescent="0.25">
      <c r="A150" t="s">
        <v>1169</v>
      </c>
      <c r="B150" s="13" t="str">
        <f>IF(AND(NOT(ISBLANK('2. Work History'!F18)), NOT('2. Work History'!H18)), TEXT('2. Work History'!F18, "mm/dd/yy"), IF(('2. Work History'!H18), "PRESENT", ""))</f>
        <v/>
      </c>
    </row>
    <row r="151" spans="1:2" x14ac:dyDescent="0.25">
      <c r="A151" t="s">
        <v>1170</v>
      </c>
      <c r="B151" s="13"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19F81-38EB-4C42-8EEF-A9D4F3A38E75}">
  <dimension ref="A1:B163"/>
  <sheetViews>
    <sheetView topLeftCell="A37" workbookViewId="0">
      <selection activeCell="B57" sqref="B57"/>
    </sheetView>
  </sheetViews>
  <sheetFormatPr defaultRowHeight="15" x14ac:dyDescent="0.25"/>
  <cols>
    <col min="1" max="1" width="29.7109375" customWidth="1"/>
    <col min="2" max="2" width="41.42578125" customWidth="1"/>
  </cols>
  <sheetData>
    <row r="1" spans="1:2" x14ac:dyDescent="0.25">
      <c r="A1" t="s">
        <v>806</v>
      </c>
      <c r="B1" t="str">
        <f>IF(NOT(ISBLANK('1. Personal Information'!G33)), UPPER('1. Personal Information'!G33),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LOOKUP(B1,FacilitiesBackend!A3:A315,FacilitiesBackend!P3:P315)</f>
        <v>#N/A</v>
      </c>
    </row>
    <row r="7" spans="1:2" x14ac:dyDescent="0.25">
      <c r="A7" t="s">
        <v>1256</v>
      </c>
      <c r="B7" t="e">
        <f>LOOKUP(B5,Backend!L1:L9,Backend!N1:N9)</f>
        <v>#N/A</v>
      </c>
    </row>
    <row r="8" spans="1:2" x14ac:dyDescent="0.25">
      <c r="A8" t="s">
        <v>1257</v>
      </c>
      <c r="B8" t="e">
        <f>LOOKUP(B5,Backend!L1:L9,Backend!O1:O9)</f>
        <v>#N/A</v>
      </c>
    </row>
    <row r="9" spans="1:2" x14ac:dyDescent="0.25">
      <c r="A9" t="s">
        <v>1258</v>
      </c>
      <c r="B9" t="e">
        <f>LOOKUP(B5,Backend!L1:L9,Backend!P1:P9)</f>
        <v>#N/A</v>
      </c>
    </row>
    <row r="10" spans="1:2" x14ac:dyDescent="0.25">
      <c r="A10" t="s">
        <v>457</v>
      </c>
      <c r="B10" t="e">
        <f>LOOKUP(B1,FacilitiesBackend!A3:A315,FacilitiesBackend!N3:N315)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29 June 2022</v>
      </c>
    </row>
    <row r="17" spans="1:2" x14ac:dyDescent="0.25">
      <c r="A17" t="s">
        <v>1212</v>
      </c>
      <c r="B17" t="str">
        <f ca="1">IF(ISBLANK('1. Personal Information'!J13), TEXT('1. Personal Information'!J12, "mm/dd/yy"), TEXT('1. Personal Information'!J13, "mm/dd/yy"))</f>
        <v>06/29/22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4" t="str">
        <f>TEXT('1. Personal Information'!C8, "[&lt;=9999999]###-####;(###) ###-####")</f>
        <v>-</v>
      </c>
    </row>
    <row r="41" spans="1:2" x14ac:dyDescent="0.25">
      <c r="A41" t="s">
        <v>715</v>
      </c>
      <c r="B41" s="14"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LOOKUP('2. Work History'!B8,FacilitiesBackend!A4:A316,FacilitiesBackend!O4:O316), "")</f>
        <v/>
      </c>
    </row>
    <row r="93" spans="1:2" x14ac:dyDescent="0.25">
      <c r="A93" t="s">
        <v>1190</v>
      </c>
      <c r="B93" s="2" t="str">
        <f>IF(NOT(ISBLANK('2. Work History'!B9)), LOOKUP('2. Work History'!B9,FacilitiesBackend!A4:A316,FacilitiesBackend!O4:O316), "")</f>
        <v/>
      </c>
    </row>
    <row r="94" spans="1:2" x14ac:dyDescent="0.25">
      <c r="A94" t="s">
        <v>1191</v>
      </c>
      <c r="B94" s="2" t="str">
        <f>IF(NOT(ISBLANK('2. Work History'!B10)), LOOKUP('2. Work History'!B10,FacilitiesBackend!A4:A316,FacilitiesBackend!O4:O316), "")</f>
        <v/>
      </c>
    </row>
    <row r="95" spans="1:2" x14ac:dyDescent="0.25">
      <c r="A95" t="s">
        <v>1192</v>
      </c>
      <c r="B95" s="2" t="str">
        <f>IF(NOT(ISBLANK('2. Work History'!B11)), LOOKUP('2. Work History'!B11,FacilitiesBackend!A4:A316,FacilitiesBackend!O4:O316), "")</f>
        <v/>
      </c>
    </row>
    <row r="96" spans="1:2" x14ac:dyDescent="0.25">
      <c r="A96" t="s">
        <v>1193</v>
      </c>
      <c r="B96" s="2" t="str">
        <f>IF(NOT(ISBLANK('2. Work History'!B12)), LOOKUP('2. Work History'!B12,FacilitiesBackend!A4:A316,FacilitiesBackend!O4:O316), "")</f>
        <v/>
      </c>
    </row>
    <row r="97" spans="1:2" x14ac:dyDescent="0.25">
      <c r="A97" t="s">
        <v>1194</v>
      </c>
      <c r="B97" s="2" t="str">
        <f>IF(NOT(ISBLANK('2. Work History'!B13)), LOOKUP('2. Work History'!B13,FacilitiesBackend!A4:A316,FacilitiesBackend!O4:O316), "")</f>
        <v/>
      </c>
    </row>
    <row r="98" spans="1:2" x14ac:dyDescent="0.25">
      <c r="A98" t="s">
        <v>1195</v>
      </c>
      <c r="B98" s="2" t="str">
        <f>IF(NOT(ISBLANK('2. Work History'!B14)), LOOKUP('2. Work History'!B14,FacilitiesBackend!A4:A316,FacilitiesBackend!O4:O316), "")</f>
        <v/>
      </c>
    </row>
    <row r="99" spans="1:2" x14ac:dyDescent="0.25">
      <c r="A99" t="s">
        <v>1196</v>
      </c>
      <c r="B99" s="2" t="str">
        <f>IF(NOT(ISBLANK('2. Work History'!B15)), LOOKUP('2. Work History'!B15,FacilitiesBackend!A4:A316,FacilitiesBackend!O4:O316), "")</f>
        <v/>
      </c>
    </row>
    <row r="100" spans="1:2" x14ac:dyDescent="0.25">
      <c r="A100" t="s">
        <v>1197</v>
      </c>
      <c r="B100" s="2" t="str">
        <f>IF(NOT(ISBLANK('2. Work History'!B16)), LOOKUP('2. Work History'!B16,FacilitiesBackend!A4:A316,FacilitiesBackend!O4:O316), "")</f>
        <v/>
      </c>
    </row>
    <row r="101" spans="1:2" x14ac:dyDescent="0.25">
      <c r="A101" t="s">
        <v>1198</v>
      </c>
      <c r="B101" s="2" t="str">
        <f>IF(NOT(ISBLANK('2. Work History'!B17)), LOOKUP('2. Work History'!B17,FacilitiesBackend!A4:A316,FacilitiesBackend!O4:O316), "")</f>
        <v/>
      </c>
    </row>
    <row r="102" spans="1:2" x14ac:dyDescent="0.25">
      <c r="A102" t="s">
        <v>1199</v>
      </c>
      <c r="B102" s="2" t="str">
        <f>IF(NOT(ISBLANK('2. Work History'!B18)), LOOKUP('2. Work History'!B18,FacilitiesBackend!A4:A316,FacilitiesBackend!O4:O316), "")</f>
        <v/>
      </c>
    </row>
    <row r="103" spans="1:2" x14ac:dyDescent="0.25">
      <c r="A103" t="s">
        <v>1200</v>
      </c>
      <c r="B103" s="2" t="str">
        <f>IF(NOT(ISBLANK('2. Work History'!B19)), LOOKUP('2. Work History'!B19,FacilitiesBackend!A4:A316,FacilitiesBackend!O4:O316), "")</f>
        <v/>
      </c>
    </row>
    <row r="104" spans="1:2" x14ac:dyDescent="0.25">
      <c r="A104" t="s">
        <v>1123</v>
      </c>
      <c r="B104" s="2" t="str">
        <f>IF(NOT(ISBLANK('2. Work History'!B8)), LOOKUP('2. Work History'!B8,FacilitiesBackend!A4:A316,FacilitiesBackend!D4:D316), "")</f>
        <v/>
      </c>
    </row>
    <row r="105" spans="1:2" x14ac:dyDescent="0.25">
      <c r="A105" t="s">
        <v>1124</v>
      </c>
      <c r="B105" s="2" t="str">
        <f>IF(NOT(ISBLANK('2. Work History'!B9)), LOOKUP('2. Work History'!B9,FacilitiesBackend!A4:A316,FacilitiesBackend!D4:D316), "")</f>
        <v/>
      </c>
    </row>
    <row r="106" spans="1:2" x14ac:dyDescent="0.25">
      <c r="A106" t="s">
        <v>1125</v>
      </c>
      <c r="B106" s="2" t="str">
        <f>IF(NOT(ISBLANK('2. Work History'!B10)), LOOKUP('2. Work History'!B10,FacilitiesBackend!A4:A316,FacilitiesBackend!D4:D316), "")</f>
        <v/>
      </c>
    </row>
    <row r="107" spans="1:2" x14ac:dyDescent="0.25">
      <c r="A107" t="s">
        <v>1126</v>
      </c>
      <c r="B107" s="2" t="str">
        <f>IF(NOT(ISBLANK('2. Work History'!B11)), LOOKUP('2. Work History'!B11,FacilitiesBackend!A4:A316,FacilitiesBackend!D4:D316), "")</f>
        <v/>
      </c>
    </row>
    <row r="108" spans="1:2" x14ac:dyDescent="0.25">
      <c r="A108" t="s">
        <v>1127</v>
      </c>
      <c r="B108" s="2" t="str">
        <f>IF(NOT(ISBLANK('2. Work History'!B12)), LOOKUP('2. Work History'!B12,FacilitiesBackend!A4:A316,FacilitiesBackend!D4:D316), "")</f>
        <v/>
      </c>
    </row>
    <row r="109" spans="1:2" x14ac:dyDescent="0.25">
      <c r="A109" t="s">
        <v>1128</v>
      </c>
      <c r="B109" s="2" t="str">
        <f>IF(NOT(ISBLANK('2. Work History'!B13)), LOOKUP('2. Work History'!B13,FacilitiesBackend!A4:A316,FacilitiesBackend!D4:D316), "")</f>
        <v/>
      </c>
    </row>
    <row r="110" spans="1:2" x14ac:dyDescent="0.25">
      <c r="A110" t="s">
        <v>1129</v>
      </c>
      <c r="B110" s="2" t="str">
        <f>IF(NOT(ISBLANK('2. Work History'!B14)), LOOKUP('2. Work History'!B14,FacilitiesBackend!A4:A316,FacilitiesBackend!D4:D316), "")</f>
        <v/>
      </c>
    </row>
    <row r="111" spans="1:2" x14ac:dyDescent="0.25">
      <c r="A111" t="s">
        <v>1130</v>
      </c>
      <c r="B111" s="2" t="str">
        <f>IF(NOT(ISBLANK('2. Work History'!B15)), LOOKUP('2. Work History'!B15,FacilitiesBackend!A4:A316,FacilitiesBackend!D4:D316), "")</f>
        <v/>
      </c>
    </row>
    <row r="112" spans="1:2" x14ac:dyDescent="0.25">
      <c r="A112" t="s">
        <v>1131</v>
      </c>
      <c r="B112" s="2" t="str">
        <f>IF(NOT(ISBLANK('2. Work History'!B16)), LOOKUP('2. Work History'!B16,FacilitiesBackend!A4:A316,FacilitiesBackend!D4:D316), "")</f>
        <v/>
      </c>
    </row>
    <row r="113" spans="1:2" x14ac:dyDescent="0.25">
      <c r="A113" t="s">
        <v>1132</v>
      </c>
      <c r="B113" s="2" t="str">
        <f>IF(NOT(ISBLANK('2. Work History'!B17)), LOOKUP('2. Work History'!B17,FacilitiesBackend!A4:A316,FacilitiesBackend!D4:D316), "")</f>
        <v/>
      </c>
    </row>
    <row r="114" spans="1:2" x14ac:dyDescent="0.25">
      <c r="A114" t="s">
        <v>1133</v>
      </c>
      <c r="B114" s="2" t="str">
        <f>IF(NOT(ISBLANK('2. Work History'!B18)), LOOKUP('2. Work History'!B18,FacilitiesBackend!A4:A316,FacilitiesBackend!D4:D316), "")</f>
        <v/>
      </c>
    </row>
    <row r="115" spans="1:2" x14ac:dyDescent="0.25">
      <c r="A115" t="s">
        <v>1134</v>
      </c>
      <c r="B115" s="2" t="str">
        <f>IF(NOT(ISBLANK('2. Work History'!B19)), LOOKUP('2. Work History'!B19,FacilitiesBackend!A4:A316,FacilitiesBackend!D4:D316), "")</f>
        <v/>
      </c>
    </row>
    <row r="116" spans="1:2" x14ac:dyDescent="0.25">
      <c r="A116" t="s">
        <v>1135</v>
      </c>
      <c r="B116" s="13" t="str">
        <f>IF(NOT(ISBLANK('2. Work History'!D8)), TEXT('2. Work History'!D8, "mm/dd/yy"), "")</f>
        <v/>
      </c>
    </row>
    <row r="117" spans="1:2" x14ac:dyDescent="0.25">
      <c r="A117" t="s">
        <v>1136</v>
      </c>
      <c r="B117" s="13" t="str">
        <f>IF(NOT(ISBLANK('2. Work History'!D9)), TEXT('2. Work History'!D9, "mm/dd/yy"), "")</f>
        <v/>
      </c>
    </row>
    <row r="118" spans="1:2" x14ac:dyDescent="0.25">
      <c r="A118" t="s">
        <v>1137</v>
      </c>
      <c r="B118" s="13" t="str">
        <f>IF(NOT(ISBLANK('2. Work History'!D10)), TEXT('2. Work History'!D10, "mm/dd/yy"), "")</f>
        <v/>
      </c>
    </row>
    <row r="119" spans="1:2" x14ac:dyDescent="0.25">
      <c r="A119" t="s">
        <v>1138</v>
      </c>
      <c r="B119" s="13" t="str">
        <f>IF(NOT(ISBLANK('2. Work History'!D11)), TEXT('2. Work History'!D11, "mm/dd/yy"), "")</f>
        <v/>
      </c>
    </row>
    <row r="120" spans="1:2" x14ac:dyDescent="0.25">
      <c r="A120" t="s">
        <v>1139</v>
      </c>
      <c r="B120" s="13" t="str">
        <f>IF(NOT(ISBLANK('2. Work History'!D12)), TEXT('2. Work History'!D12, "mm/dd/yy"), "")</f>
        <v/>
      </c>
    </row>
    <row r="121" spans="1:2" x14ac:dyDescent="0.25">
      <c r="A121" t="s">
        <v>1140</v>
      </c>
      <c r="B121" s="13" t="str">
        <f>IF(NOT(ISBLANK('2. Work History'!D13)), TEXT('2. Work History'!D13, "mm/dd/yy"), "")</f>
        <v/>
      </c>
    </row>
    <row r="122" spans="1:2" x14ac:dyDescent="0.25">
      <c r="A122" t="s">
        <v>1141</v>
      </c>
      <c r="B122" s="13" t="str">
        <f>IF(NOT(ISBLANK('2. Work History'!D14)), TEXT('2. Work History'!D14, "mm/dd/yy"), "")</f>
        <v/>
      </c>
    </row>
    <row r="123" spans="1:2" x14ac:dyDescent="0.25">
      <c r="A123" t="s">
        <v>1142</v>
      </c>
      <c r="B123" s="13" t="str">
        <f>IF(NOT(ISBLANK('2. Work History'!D15)), TEXT('2. Work History'!D15, "mm/dd/yy"), "")</f>
        <v/>
      </c>
    </row>
    <row r="124" spans="1:2" x14ac:dyDescent="0.25">
      <c r="A124" t="s">
        <v>1143</v>
      </c>
      <c r="B124" s="13" t="str">
        <f>IF(NOT(ISBLANK('2. Work History'!D16)), TEXT('2. Work History'!D16, "mm/dd/yy"), "")</f>
        <v/>
      </c>
    </row>
    <row r="125" spans="1:2" x14ac:dyDescent="0.25">
      <c r="A125" t="s">
        <v>1144</v>
      </c>
      <c r="B125" s="13" t="str">
        <f>IF(NOT(ISBLANK('2. Work History'!D17)), TEXT('2. Work History'!D17, "mm/dd/yy"), "")</f>
        <v/>
      </c>
    </row>
    <row r="126" spans="1:2" x14ac:dyDescent="0.25">
      <c r="A126" t="s">
        <v>1145</v>
      </c>
      <c r="B126" s="13" t="str">
        <f>IF(NOT(ISBLANK('2. Work History'!D18)), TEXT('2. Work History'!D18, "mm/dd/yy"), "")</f>
        <v/>
      </c>
    </row>
    <row r="127" spans="1:2" x14ac:dyDescent="0.25">
      <c r="A127" t="s">
        <v>1146</v>
      </c>
      <c r="B127" s="13" t="str">
        <f>IF(NOT(ISBLANK('2. Work History'!D19)), TEXT('2. Work History'!D19, "mm/dd/yy"), "")</f>
        <v/>
      </c>
    </row>
    <row r="128" spans="1:2" x14ac:dyDescent="0.25">
      <c r="A128" t="s">
        <v>1147</v>
      </c>
      <c r="B128" s="14" t="str">
        <f>IF(NOT(ISBLANK('2. Work History'!E8)), TEXT('2. Work History'!E8, "mm/dd/yy"), "")</f>
        <v/>
      </c>
    </row>
    <row r="129" spans="1:2" x14ac:dyDescent="0.25">
      <c r="A129" t="s">
        <v>1148</v>
      </c>
      <c r="B129" s="14" t="str">
        <f>IF(NOT(ISBLANK('2. Work History'!E9)), TEXT('2. Work History'!E9, "mm/dd/yy"), "")</f>
        <v/>
      </c>
    </row>
    <row r="130" spans="1:2" x14ac:dyDescent="0.25">
      <c r="A130" t="s">
        <v>1149</v>
      </c>
      <c r="B130" s="14" t="str">
        <f>IF(NOT(ISBLANK('2. Work History'!E10)), TEXT('2. Work History'!E10, "mm/dd/yy"), "")</f>
        <v/>
      </c>
    </row>
    <row r="131" spans="1:2" x14ac:dyDescent="0.25">
      <c r="A131" t="s">
        <v>1150</v>
      </c>
      <c r="B131" s="14" t="str">
        <f>IF(NOT(ISBLANK('2. Work History'!E11)), TEXT('2. Work History'!E11, "mm/dd/yy"), "")</f>
        <v/>
      </c>
    </row>
    <row r="132" spans="1:2" x14ac:dyDescent="0.25">
      <c r="A132" t="s">
        <v>1151</v>
      </c>
      <c r="B132" s="14" t="str">
        <f>IF(NOT(ISBLANK('2. Work History'!E12)), TEXT('2. Work History'!E12, "mm/dd/yy"), "")</f>
        <v/>
      </c>
    </row>
    <row r="133" spans="1:2" x14ac:dyDescent="0.25">
      <c r="A133" t="s">
        <v>1152</v>
      </c>
      <c r="B133" s="14" t="str">
        <f>IF(NOT(ISBLANK('2. Work History'!E13)), TEXT('2. Work History'!E13, "mm/dd/yy"), "")</f>
        <v/>
      </c>
    </row>
    <row r="134" spans="1:2" x14ac:dyDescent="0.25">
      <c r="A134" t="s">
        <v>1153</v>
      </c>
      <c r="B134" s="14" t="str">
        <f>IF(NOT(ISBLANK('2. Work History'!E14)), TEXT('2. Work History'!E14, "mm/dd/yy"), "")</f>
        <v/>
      </c>
    </row>
    <row r="135" spans="1:2" x14ac:dyDescent="0.25">
      <c r="A135" t="s">
        <v>1154</v>
      </c>
      <c r="B135" s="14" t="str">
        <f>IF(NOT(ISBLANK('2. Work History'!E15)), TEXT('2. Work History'!E15, "mm/dd/yy"), "")</f>
        <v/>
      </c>
    </row>
    <row r="136" spans="1:2" x14ac:dyDescent="0.25">
      <c r="A136" t="s">
        <v>1155</v>
      </c>
      <c r="B136" s="14" t="str">
        <f>IF(NOT(ISBLANK('2. Work History'!E16)), TEXT('2. Work History'!E16, "mm/dd/yy"), "")</f>
        <v/>
      </c>
    </row>
    <row r="137" spans="1:2" x14ac:dyDescent="0.25">
      <c r="A137" t="s">
        <v>1156</v>
      </c>
      <c r="B137" s="14" t="str">
        <f>IF(NOT(ISBLANK('2. Work History'!E17)), TEXT('2. Work History'!E17, "mm/dd/yy"), "")</f>
        <v/>
      </c>
    </row>
    <row r="138" spans="1:2" x14ac:dyDescent="0.25">
      <c r="A138" t="s">
        <v>1157</v>
      </c>
      <c r="B138" s="14" t="str">
        <f>IF(NOT(ISBLANK('2. Work History'!E18)), TEXT('2. Work History'!E18, "mm/dd/yy"), "")</f>
        <v/>
      </c>
    </row>
    <row r="139" spans="1:2" x14ac:dyDescent="0.25">
      <c r="A139" t="s">
        <v>1158</v>
      </c>
      <c r="B139" s="14" t="str">
        <f>IF(NOT(ISBLANK('2. Work History'!E19)), TEXT('2. Work History'!E19, "mm/dd/yy"), "")</f>
        <v/>
      </c>
    </row>
    <row r="140" spans="1:2" x14ac:dyDescent="0.25">
      <c r="A140" t="s">
        <v>1159</v>
      </c>
      <c r="B140" s="13" t="str">
        <f>IF(AND(NOT(ISBLANK('2. Work History'!F8)), NOT('2. Work History'!H8)), TEXT('2. Work History'!F8, "mm/dd/yy"), IF(('2. Work History'!H8), "PRESENT", ""))</f>
        <v/>
      </c>
    </row>
    <row r="141" spans="1:2" x14ac:dyDescent="0.25">
      <c r="A141" t="s">
        <v>1160</v>
      </c>
      <c r="B141" s="13" t="str">
        <f>IF(AND(NOT(ISBLANK('2. Work History'!F9)), NOT('2. Work History'!H9)), TEXT('2. Work History'!F9, "mm/dd/yy"), IF(('2. Work History'!H9), "PRESENT", ""))</f>
        <v/>
      </c>
    </row>
    <row r="142" spans="1:2" x14ac:dyDescent="0.25">
      <c r="A142" t="s">
        <v>1161</v>
      </c>
      <c r="B142" s="13" t="str">
        <f>IF(AND(NOT(ISBLANK('2. Work History'!F10)), NOT('2. Work History'!H10)), TEXT('2. Work History'!F10, "mm/dd/yy"), IF(('2. Work History'!H10), "PRESENT", ""))</f>
        <v/>
      </c>
    </row>
    <row r="143" spans="1:2" x14ac:dyDescent="0.25">
      <c r="A143" t="s">
        <v>1162</v>
      </c>
      <c r="B143" s="13" t="str">
        <f>IF(AND(NOT(ISBLANK('2. Work History'!F11)), NOT('2. Work History'!H11)), TEXT('2. Work History'!F11, "mm/dd/yy"), IF(('2. Work History'!H11), "PRESENT", ""))</f>
        <v/>
      </c>
    </row>
    <row r="144" spans="1:2" x14ac:dyDescent="0.25">
      <c r="A144" t="s">
        <v>1163</v>
      </c>
      <c r="B144" s="13" t="str">
        <f>IF(AND(NOT(ISBLANK('2. Work History'!F12)), NOT('2. Work History'!H12)), TEXT('2. Work History'!F12, "mm/dd/yy"), IF(('2. Work History'!H12), "PRESENT", ""))</f>
        <v/>
      </c>
    </row>
    <row r="145" spans="1:2" x14ac:dyDescent="0.25">
      <c r="A145" t="s">
        <v>1164</v>
      </c>
      <c r="B145" s="13" t="str">
        <f>IF(AND(NOT(ISBLANK('2. Work History'!F13)), NOT('2. Work History'!H13)), TEXT('2. Work History'!F13, "mm/dd/yy"), IF(('2. Work History'!H13), "PRESENT", ""))</f>
        <v/>
      </c>
    </row>
    <row r="146" spans="1:2" x14ac:dyDescent="0.25">
      <c r="A146" t="s">
        <v>1165</v>
      </c>
      <c r="B146" s="13" t="str">
        <f>IF(AND(NOT(ISBLANK('2. Work History'!F14)), NOT('2. Work History'!H14)), TEXT('2. Work History'!F14, "mm/dd/yy"), IF(('2. Work History'!H14), "PRESENT", ""))</f>
        <v/>
      </c>
    </row>
    <row r="147" spans="1:2" x14ac:dyDescent="0.25">
      <c r="A147" t="s">
        <v>1166</v>
      </c>
      <c r="B147" s="13" t="str">
        <f>IF(AND(NOT(ISBLANK('2. Work History'!F15)), NOT('2. Work History'!H15)), TEXT('2. Work History'!F15, "mm/dd/yy"), IF(('2. Work History'!H15), "PRESENT", ""))</f>
        <v/>
      </c>
    </row>
    <row r="148" spans="1:2" x14ac:dyDescent="0.25">
      <c r="A148" t="s">
        <v>1167</v>
      </c>
      <c r="B148" s="13" t="str">
        <f>IF(AND(NOT(ISBLANK('2. Work History'!F16)), NOT('2. Work History'!H16)), TEXT('2. Work History'!F16, "mm/dd/yy"), IF(('2. Work History'!H16), "PRESENT", ""))</f>
        <v/>
      </c>
    </row>
    <row r="149" spans="1:2" x14ac:dyDescent="0.25">
      <c r="A149" t="s">
        <v>1168</v>
      </c>
      <c r="B149" s="13" t="str">
        <f>IF(AND(NOT(ISBLANK('2. Work History'!F17)), NOT('2. Work History'!H17)), TEXT('2. Work History'!F17, "mm/dd/yy"), IF(('2. Work History'!H17), "PRESENT", ""))</f>
        <v/>
      </c>
    </row>
    <row r="150" spans="1:2" x14ac:dyDescent="0.25">
      <c r="A150" t="s">
        <v>1169</v>
      </c>
      <c r="B150" s="13" t="str">
        <f>IF(AND(NOT(ISBLANK('2. Work History'!F18)), NOT('2. Work History'!H18)), TEXT('2. Work History'!F18, "mm/dd/yy"), IF(('2. Work History'!H18), "PRESENT", ""))</f>
        <v/>
      </c>
    </row>
    <row r="151" spans="1:2" x14ac:dyDescent="0.25">
      <c r="A151" t="s">
        <v>1170</v>
      </c>
      <c r="B151" s="13"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43B6-30C5-40E0-B8BB-1AA8D84E37ED}">
  <dimension ref="A1:B163"/>
  <sheetViews>
    <sheetView topLeftCell="A34" zoomScaleNormal="100" workbookViewId="0">
      <selection activeCell="B57" sqref="B57"/>
    </sheetView>
  </sheetViews>
  <sheetFormatPr defaultRowHeight="15" x14ac:dyDescent="0.25"/>
  <cols>
    <col min="1" max="1" width="29.7109375" customWidth="1"/>
    <col min="2" max="2" width="41.42578125" customWidth="1"/>
  </cols>
  <sheetData>
    <row r="1" spans="1:2" x14ac:dyDescent="0.25">
      <c r="A1" t="s">
        <v>806</v>
      </c>
      <c r="B1" t="str">
        <f>IF(NOT(ISBLANK('1. Personal Information'!G34)), UPPER('1. Personal Information'!G34),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LOOKUP(B1,FacilitiesBackend!A3:A315,FacilitiesBackend!P3:P315)</f>
        <v>#N/A</v>
      </c>
    </row>
    <row r="7" spans="1:2" x14ac:dyDescent="0.25">
      <c r="A7" t="s">
        <v>1256</v>
      </c>
      <c r="B7" t="e">
        <f>LOOKUP(B5,Backend!L1:L9,Backend!N1:N9)</f>
        <v>#N/A</v>
      </c>
    </row>
    <row r="8" spans="1:2" x14ac:dyDescent="0.25">
      <c r="A8" t="s">
        <v>1257</v>
      </c>
      <c r="B8" t="e">
        <f>LOOKUP(B5,Backend!L1:L9,Backend!O1:O9)</f>
        <v>#N/A</v>
      </c>
    </row>
    <row r="9" spans="1:2" x14ac:dyDescent="0.25">
      <c r="A9" t="s">
        <v>1258</v>
      </c>
      <c r="B9" t="e">
        <f>LOOKUP(B5,Backend!L1:L9,Backend!P1:P9)</f>
        <v>#N/A</v>
      </c>
    </row>
    <row r="10" spans="1:2" x14ac:dyDescent="0.25">
      <c r="A10" t="s">
        <v>457</v>
      </c>
      <c r="B10" t="e">
        <f>LOOKUP(B1,FacilitiesBackend!A3:A315,FacilitiesBackend!N3:N315)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29 June 2022</v>
      </c>
    </row>
    <row r="17" spans="1:2" x14ac:dyDescent="0.25">
      <c r="A17" t="s">
        <v>1212</v>
      </c>
      <c r="B17" t="str">
        <f ca="1">IF(ISBLANK('1. Personal Information'!J13), TEXT('1. Personal Information'!J12, "mm/dd/yy"), TEXT('1. Personal Information'!J13, "mm/dd/yy"))</f>
        <v>06/29/22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4" t="str">
        <f>TEXT('1. Personal Information'!C8, "[&lt;=9999999]###-####;(###) ###-####")</f>
        <v>-</v>
      </c>
    </row>
    <row r="41" spans="1:2" x14ac:dyDescent="0.25">
      <c r="A41" t="s">
        <v>715</v>
      </c>
      <c r="B41" s="14"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LOOKUP('2. Work History'!B8,FacilitiesBackend!A4:A316,FacilitiesBackend!O4:O316), "")</f>
        <v/>
      </c>
    </row>
    <row r="93" spans="1:2" x14ac:dyDescent="0.25">
      <c r="A93" t="s">
        <v>1190</v>
      </c>
      <c r="B93" s="2" t="str">
        <f>IF(NOT(ISBLANK('2. Work History'!B9)), LOOKUP('2. Work History'!B9,FacilitiesBackend!A4:A316,FacilitiesBackend!O4:O316), "")</f>
        <v/>
      </c>
    </row>
    <row r="94" spans="1:2" x14ac:dyDescent="0.25">
      <c r="A94" t="s">
        <v>1191</v>
      </c>
      <c r="B94" s="2" t="str">
        <f>IF(NOT(ISBLANK('2. Work History'!B10)), LOOKUP('2. Work History'!B10,FacilitiesBackend!A4:A316,FacilitiesBackend!O4:O316), "")</f>
        <v/>
      </c>
    </row>
    <row r="95" spans="1:2" x14ac:dyDescent="0.25">
      <c r="A95" t="s">
        <v>1192</v>
      </c>
      <c r="B95" s="2" t="str">
        <f>IF(NOT(ISBLANK('2. Work History'!B11)), LOOKUP('2. Work History'!B11,FacilitiesBackend!A4:A316,FacilitiesBackend!O4:O316), "")</f>
        <v/>
      </c>
    </row>
    <row r="96" spans="1:2" x14ac:dyDescent="0.25">
      <c r="A96" t="s">
        <v>1193</v>
      </c>
      <c r="B96" s="2" t="str">
        <f>IF(NOT(ISBLANK('2. Work History'!B12)), LOOKUP('2. Work History'!B12,FacilitiesBackend!A4:A316,FacilitiesBackend!O4:O316), "")</f>
        <v/>
      </c>
    </row>
    <row r="97" spans="1:2" x14ac:dyDescent="0.25">
      <c r="A97" t="s">
        <v>1194</v>
      </c>
      <c r="B97" s="2" t="str">
        <f>IF(NOT(ISBLANK('2. Work History'!B13)), LOOKUP('2. Work History'!B13,FacilitiesBackend!A4:A316,FacilitiesBackend!O4:O316), "")</f>
        <v/>
      </c>
    </row>
    <row r="98" spans="1:2" x14ac:dyDescent="0.25">
      <c r="A98" t="s">
        <v>1195</v>
      </c>
      <c r="B98" s="2" t="str">
        <f>IF(NOT(ISBLANK('2. Work History'!B14)), LOOKUP('2. Work History'!B14,FacilitiesBackend!A4:A316,FacilitiesBackend!O4:O316), "")</f>
        <v/>
      </c>
    </row>
    <row r="99" spans="1:2" x14ac:dyDescent="0.25">
      <c r="A99" t="s">
        <v>1196</v>
      </c>
      <c r="B99" s="2" t="str">
        <f>IF(NOT(ISBLANK('2. Work History'!B15)), LOOKUP('2. Work History'!B15,FacilitiesBackend!A4:A316,FacilitiesBackend!O4:O316), "")</f>
        <v/>
      </c>
    </row>
    <row r="100" spans="1:2" x14ac:dyDescent="0.25">
      <c r="A100" t="s">
        <v>1197</v>
      </c>
      <c r="B100" s="2" t="str">
        <f>IF(NOT(ISBLANK('2. Work History'!B16)), LOOKUP('2. Work History'!B16,FacilitiesBackend!A4:A316,FacilitiesBackend!O4:O316), "")</f>
        <v/>
      </c>
    </row>
    <row r="101" spans="1:2" x14ac:dyDescent="0.25">
      <c r="A101" t="s">
        <v>1198</v>
      </c>
      <c r="B101" s="2" t="str">
        <f>IF(NOT(ISBLANK('2. Work History'!B17)), LOOKUP('2. Work History'!B17,FacilitiesBackend!A4:A316,FacilitiesBackend!O4:O316), "")</f>
        <v/>
      </c>
    </row>
    <row r="102" spans="1:2" x14ac:dyDescent="0.25">
      <c r="A102" t="s">
        <v>1199</v>
      </c>
      <c r="B102" s="2" t="str">
        <f>IF(NOT(ISBLANK('2. Work History'!B18)), LOOKUP('2. Work History'!B18,FacilitiesBackend!A4:A316,FacilitiesBackend!O4:O316), "")</f>
        <v/>
      </c>
    </row>
    <row r="103" spans="1:2" x14ac:dyDescent="0.25">
      <c r="A103" t="s">
        <v>1200</v>
      </c>
      <c r="B103" s="2" t="str">
        <f>IF(NOT(ISBLANK('2. Work History'!B19)), LOOKUP('2. Work History'!B19,FacilitiesBackend!A4:A316,FacilitiesBackend!O4:O316), "")</f>
        <v/>
      </c>
    </row>
    <row r="104" spans="1:2" x14ac:dyDescent="0.25">
      <c r="A104" t="s">
        <v>1123</v>
      </c>
      <c r="B104" s="2" t="str">
        <f>IF(NOT(ISBLANK('2. Work History'!B8)), LOOKUP('2. Work History'!B8,FacilitiesBackend!A4:A316,FacilitiesBackend!D4:D316), "")</f>
        <v/>
      </c>
    </row>
    <row r="105" spans="1:2" x14ac:dyDescent="0.25">
      <c r="A105" t="s">
        <v>1124</v>
      </c>
      <c r="B105" s="2" t="str">
        <f>IF(NOT(ISBLANK('2. Work History'!B9)), LOOKUP('2. Work History'!B9,FacilitiesBackend!A4:A316,FacilitiesBackend!D4:D316), "")</f>
        <v/>
      </c>
    </row>
    <row r="106" spans="1:2" x14ac:dyDescent="0.25">
      <c r="A106" t="s">
        <v>1125</v>
      </c>
      <c r="B106" s="2" t="str">
        <f>IF(NOT(ISBLANK('2. Work History'!B10)), LOOKUP('2. Work History'!B10,FacilitiesBackend!A4:A316,FacilitiesBackend!D4:D316), "")</f>
        <v/>
      </c>
    </row>
    <row r="107" spans="1:2" x14ac:dyDescent="0.25">
      <c r="A107" t="s">
        <v>1126</v>
      </c>
      <c r="B107" s="2" t="str">
        <f>IF(NOT(ISBLANK('2. Work History'!B11)), LOOKUP('2. Work History'!B11,FacilitiesBackend!A4:A316,FacilitiesBackend!D4:D316), "")</f>
        <v/>
      </c>
    </row>
    <row r="108" spans="1:2" x14ac:dyDescent="0.25">
      <c r="A108" t="s">
        <v>1127</v>
      </c>
      <c r="B108" s="2" t="str">
        <f>IF(NOT(ISBLANK('2. Work History'!B12)), LOOKUP('2. Work History'!B12,FacilitiesBackend!A4:A316,FacilitiesBackend!D4:D316), "")</f>
        <v/>
      </c>
    </row>
    <row r="109" spans="1:2" x14ac:dyDescent="0.25">
      <c r="A109" t="s">
        <v>1128</v>
      </c>
      <c r="B109" s="2" t="str">
        <f>IF(NOT(ISBLANK('2. Work History'!B13)), LOOKUP('2. Work History'!B13,FacilitiesBackend!A4:A316,FacilitiesBackend!D4:D316), "")</f>
        <v/>
      </c>
    </row>
    <row r="110" spans="1:2" x14ac:dyDescent="0.25">
      <c r="A110" t="s">
        <v>1129</v>
      </c>
      <c r="B110" s="2" t="str">
        <f>IF(NOT(ISBLANK('2. Work History'!B14)), LOOKUP('2. Work History'!B14,FacilitiesBackend!A4:A316,FacilitiesBackend!D4:D316), "")</f>
        <v/>
      </c>
    </row>
    <row r="111" spans="1:2" x14ac:dyDescent="0.25">
      <c r="A111" t="s">
        <v>1130</v>
      </c>
      <c r="B111" s="2" t="str">
        <f>IF(NOT(ISBLANK('2. Work History'!B15)), LOOKUP('2. Work History'!B15,FacilitiesBackend!A4:A316,FacilitiesBackend!D4:D316), "")</f>
        <v/>
      </c>
    </row>
    <row r="112" spans="1:2" x14ac:dyDescent="0.25">
      <c r="A112" t="s">
        <v>1131</v>
      </c>
      <c r="B112" s="2" t="str">
        <f>IF(NOT(ISBLANK('2. Work History'!B16)), LOOKUP('2. Work History'!B16,FacilitiesBackend!A4:A316,FacilitiesBackend!D4:D316), "")</f>
        <v/>
      </c>
    </row>
    <row r="113" spans="1:2" x14ac:dyDescent="0.25">
      <c r="A113" t="s">
        <v>1132</v>
      </c>
      <c r="B113" s="2" t="str">
        <f>IF(NOT(ISBLANK('2. Work History'!B17)), LOOKUP('2. Work History'!B17,FacilitiesBackend!A4:A316,FacilitiesBackend!D4:D316), "")</f>
        <v/>
      </c>
    </row>
    <row r="114" spans="1:2" x14ac:dyDescent="0.25">
      <c r="A114" t="s">
        <v>1133</v>
      </c>
      <c r="B114" s="2" t="str">
        <f>IF(NOT(ISBLANK('2. Work History'!B18)), LOOKUP('2. Work History'!B18,FacilitiesBackend!A4:A316,FacilitiesBackend!D4:D316), "")</f>
        <v/>
      </c>
    </row>
    <row r="115" spans="1:2" x14ac:dyDescent="0.25">
      <c r="A115" t="s">
        <v>1134</v>
      </c>
      <c r="B115" s="2" t="str">
        <f>IF(NOT(ISBLANK('2. Work History'!B19)), LOOKUP('2. Work History'!B19,FacilitiesBackend!A4:A316,FacilitiesBackend!D4:D316), "")</f>
        <v/>
      </c>
    </row>
    <row r="116" spans="1:2" x14ac:dyDescent="0.25">
      <c r="A116" t="s">
        <v>1135</v>
      </c>
      <c r="B116" s="13" t="str">
        <f>IF(NOT(ISBLANK('2. Work History'!D8)), TEXT('2. Work History'!D8, "mm/dd/yy"), "")</f>
        <v/>
      </c>
    </row>
    <row r="117" spans="1:2" x14ac:dyDescent="0.25">
      <c r="A117" t="s">
        <v>1136</v>
      </c>
      <c r="B117" s="13" t="str">
        <f>IF(NOT(ISBLANK('2. Work History'!D9)), TEXT('2. Work History'!D9, "mm/dd/yy"), "")</f>
        <v/>
      </c>
    </row>
    <row r="118" spans="1:2" x14ac:dyDescent="0.25">
      <c r="A118" t="s">
        <v>1137</v>
      </c>
      <c r="B118" s="13" t="str">
        <f>IF(NOT(ISBLANK('2. Work History'!D10)), TEXT('2. Work History'!D10, "mm/dd/yy"), "")</f>
        <v/>
      </c>
    </row>
    <row r="119" spans="1:2" x14ac:dyDescent="0.25">
      <c r="A119" t="s">
        <v>1138</v>
      </c>
      <c r="B119" s="13" t="str">
        <f>IF(NOT(ISBLANK('2. Work History'!D11)), TEXT('2. Work History'!D11, "mm/dd/yy"), "")</f>
        <v/>
      </c>
    </row>
    <row r="120" spans="1:2" x14ac:dyDescent="0.25">
      <c r="A120" t="s">
        <v>1139</v>
      </c>
      <c r="B120" s="13" t="str">
        <f>IF(NOT(ISBLANK('2. Work History'!D12)), TEXT('2. Work History'!D12, "mm/dd/yy"), "")</f>
        <v/>
      </c>
    </row>
    <row r="121" spans="1:2" x14ac:dyDescent="0.25">
      <c r="A121" t="s">
        <v>1140</v>
      </c>
      <c r="B121" s="13" t="str">
        <f>IF(NOT(ISBLANK('2. Work History'!D13)), TEXT('2. Work History'!D13, "mm/dd/yy"), "")</f>
        <v/>
      </c>
    </row>
    <row r="122" spans="1:2" x14ac:dyDescent="0.25">
      <c r="A122" t="s">
        <v>1141</v>
      </c>
      <c r="B122" s="13" t="str">
        <f>IF(NOT(ISBLANK('2. Work History'!D14)), TEXT('2. Work History'!D14, "mm/dd/yy"), "")</f>
        <v/>
      </c>
    </row>
    <row r="123" spans="1:2" x14ac:dyDescent="0.25">
      <c r="A123" t="s">
        <v>1142</v>
      </c>
      <c r="B123" s="13" t="str">
        <f>IF(NOT(ISBLANK('2. Work History'!D15)), TEXT('2. Work History'!D15, "mm/dd/yy"), "")</f>
        <v/>
      </c>
    </row>
    <row r="124" spans="1:2" x14ac:dyDescent="0.25">
      <c r="A124" t="s">
        <v>1143</v>
      </c>
      <c r="B124" s="13" t="str">
        <f>IF(NOT(ISBLANK('2. Work History'!D16)), TEXT('2. Work History'!D16, "mm/dd/yy"), "")</f>
        <v/>
      </c>
    </row>
    <row r="125" spans="1:2" x14ac:dyDescent="0.25">
      <c r="A125" t="s">
        <v>1144</v>
      </c>
      <c r="B125" s="13" t="str">
        <f>IF(NOT(ISBLANK('2. Work History'!D17)), TEXT('2. Work History'!D17, "mm/dd/yy"), "")</f>
        <v/>
      </c>
    </row>
    <row r="126" spans="1:2" x14ac:dyDescent="0.25">
      <c r="A126" t="s">
        <v>1145</v>
      </c>
      <c r="B126" s="13" t="str">
        <f>IF(NOT(ISBLANK('2. Work History'!D18)), TEXT('2. Work History'!D18, "mm/dd/yy"), "")</f>
        <v/>
      </c>
    </row>
    <row r="127" spans="1:2" x14ac:dyDescent="0.25">
      <c r="A127" t="s">
        <v>1146</v>
      </c>
      <c r="B127" s="13" t="str">
        <f>IF(NOT(ISBLANK('2. Work History'!D19)), TEXT('2. Work History'!D19, "mm/dd/yy"), "")</f>
        <v/>
      </c>
    </row>
    <row r="128" spans="1:2" x14ac:dyDescent="0.25">
      <c r="A128" t="s">
        <v>1147</v>
      </c>
      <c r="B128" s="14" t="str">
        <f>IF(NOT(ISBLANK('2. Work History'!E8)), TEXT('2. Work History'!E8, "mm/dd/yy"), "")</f>
        <v/>
      </c>
    </row>
    <row r="129" spans="1:2" x14ac:dyDescent="0.25">
      <c r="A129" t="s">
        <v>1148</v>
      </c>
      <c r="B129" s="14" t="str">
        <f>IF(NOT(ISBLANK('2. Work History'!E9)), TEXT('2. Work History'!E9, "mm/dd/yy"), "")</f>
        <v/>
      </c>
    </row>
    <row r="130" spans="1:2" x14ac:dyDescent="0.25">
      <c r="A130" t="s">
        <v>1149</v>
      </c>
      <c r="B130" s="14" t="str">
        <f>IF(NOT(ISBLANK('2. Work History'!E10)), TEXT('2. Work History'!E10, "mm/dd/yy"), "")</f>
        <v/>
      </c>
    </row>
    <row r="131" spans="1:2" x14ac:dyDescent="0.25">
      <c r="A131" t="s">
        <v>1150</v>
      </c>
      <c r="B131" s="14" t="str">
        <f>IF(NOT(ISBLANK('2. Work History'!E11)), TEXT('2. Work History'!E11, "mm/dd/yy"), "")</f>
        <v/>
      </c>
    </row>
    <row r="132" spans="1:2" x14ac:dyDescent="0.25">
      <c r="A132" t="s">
        <v>1151</v>
      </c>
      <c r="B132" s="14" t="str">
        <f>IF(NOT(ISBLANK('2. Work History'!E12)), TEXT('2. Work History'!E12, "mm/dd/yy"), "")</f>
        <v/>
      </c>
    </row>
    <row r="133" spans="1:2" x14ac:dyDescent="0.25">
      <c r="A133" t="s">
        <v>1152</v>
      </c>
      <c r="B133" s="14" t="str">
        <f>IF(NOT(ISBLANK('2. Work History'!E13)), TEXT('2. Work History'!E13, "mm/dd/yy"), "")</f>
        <v/>
      </c>
    </row>
    <row r="134" spans="1:2" x14ac:dyDescent="0.25">
      <c r="A134" t="s">
        <v>1153</v>
      </c>
      <c r="B134" s="14" t="str">
        <f>IF(NOT(ISBLANK('2. Work History'!E14)), TEXT('2. Work History'!E14, "mm/dd/yy"), "")</f>
        <v/>
      </c>
    </row>
    <row r="135" spans="1:2" x14ac:dyDescent="0.25">
      <c r="A135" t="s">
        <v>1154</v>
      </c>
      <c r="B135" s="14" t="str">
        <f>IF(NOT(ISBLANK('2. Work History'!E15)), TEXT('2. Work History'!E15, "mm/dd/yy"), "")</f>
        <v/>
      </c>
    </row>
    <row r="136" spans="1:2" x14ac:dyDescent="0.25">
      <c r="A136" t="s">
        <v>1155</v>
      </c>
      <c r="B136" s="14" t="str">
        <f>IF(NOT(ISBLANK('2. Work History'!E16)), TEXT('2. Work History'!E16, "mm/dd/yy"), "")</f>
        <v/>
      </c>
    </row>
    <row r="137" spans="1:2" x14ac:dyDescent="0.25">
      <c r="A137" t="s">
        <v>1156</v>
      </c>
      <c r="B137" s="14" t="str">
        <f>IF(NOT(ISBLANK('2. Work History'!E17)), TEXT('2. Work History'!E17, "mm/dd/yy"), "")</f>
        <v/>
      </c>
    </row>
    <row r="138" spans="1:2" x14ac:dyDescent="0.25">
      <c r="A138" t="s">
        <v>1157</v>
      </c>
      <c r="B138" s="14" t="str">
        <f>IF(NOT(ISBLANK('2. Work History'!E18)), TEXT('2. Work History'!E18, "mm/dd/yy"), "")</f>
        <v/>
      </c>
    </row>
    <row r="139" spans="1:2" x14ac:dyDescent="0.25">
      <c r="A139" t="s">
        <v>1158</v>
      </c>
      <c r="B139" s="14" t="str">
        <f>IF(NOT(ISBLANK('2. Work History'!E19)), TEXT('2. Work History'!E19, "mm/dd/yy"), "")</f>
        <v/>
      </c>
    </row>
    <row r="140" spans="1:2" x14ac:dyDescent="0.25">
      <c r="A140" t="s">
        <v>1159</v>
      </c>
      <c r="B140" s="13" t="str">
        <f>IF(AND(NOT(ISBLANK('2. Work History'!F8)), NOT('2. Work History'!H8)), TEXT('2. Work History'!F8, "mm/dd/yy"), IF(('2. Work History'!H8), "PRESENT", ""))</f>
        <v/>
      </c>
    </row>
    <row r="141" spans="1:2" x14ac:dyDescent="0.25">
      <c r="A141" t="s">
        <v>1160</v>
      </c>
      <c r="B141" s="13" t="str">
        <f>IF(AND(NOT(ISBLANK('2. Work History'!F9)), NOT('2. Work History'!H9)), TEXT('2. Work History'!F9, "mm/dd/yy"), IF(('2. Work History'!H9), "PRESENT", ""))</f>
        <v/>
      </c>
    </row>
    <row r="142" spans="1:2" x14ac:dyDescent="0.25">
      <c r="A142" t="s">
        <v>1161</v>
      </c>
      <c r="B142" s="13" t="str">
        <f>IF(AND(NOT(ISBLANK('2. Work History'!F10)), NOT('2. Work History'!H10)), TEXT('2. Work History'!F10, "mm/dd/yy"), IF(('2. Work History'!H10), "PRESENT", ""))</f>
        <v/>
      </c>
    </row>
    <row r="143" spans="1:2" x14ac:dyDescent="0.25">
      <c r="A143" t="s">
        <v>1162</v>
      </c>
      <c r="B143" s="13" t="str">
        <f>IF(AND(NOT(ISBLANK('2. Work History'!F11)), NOT('2. Work History'!H11)), TEXT('2. Work History'!F11, "mm/dd/yy"), IF(('2. Work History'!H11), "PRESENT", ""))</f>
        <v/>
      </c>
    </row>
    <row r="144" spans="1:2" x14ac:dyDescent="0.25">
      <c r="A144" t="s">
        <v>1163</v>
      </c>
      <c r="B144" s="13" t="str">
        <f>IF(AND(NOT(ISBLANK('2. Work History'!F12)), NOT('2. Work History'!H12)), TEXT('2. Work History'!F12, "mm/dd/yy"), IF(('2. Work History'!H12), "PRESENT", ""))</f>
        <v/>
      </c>
    </row>
    <row r="145" spans="1:2" x14ac:dyDescent="0.25">
      <c r="A145" t="s">
        <v>1164</v>
      </c>
      <c r="B145" s="13" t="str">
        <f>IF(AND(NOT(ISBLANK('2. Work History'!F13)), NOT('2. Work History'!H13)), TEXT('2. Work History'!F13, "mm/dd/yy"), IF(('2. Work History'!H13), "PRESENT", ""))</f>
        <v/>
      </c>
    </row>
    <row r="146" spans="1:2" x14ac:dyDescent="0.25">
      <c r="A146" t="s">
        <v>1165</v>
      </c>
      <c r="B146" s="13" t="str">
        <f>IF(AND(NOT(ISBLANK('2. Work History'!F14)), NOT('2. Work History'!H14)), TEXT('2. Work History'!F14, "mm/dd/yy"), IF(('2. Work History'!H14), "PRESENT", ""))</f>
        <v/>
      </c>
    </row>
    <row r="147" spans="1:2" x14ac:dyDescent="0.25">
      <c r="A147" t="s">
        <v>1166</v>
      </c>
      <c r="B147" s="13" t="str">
        <f>IF(AND(NOT(ISBLANK('2. Work History'!F15)), NOT('2. Work History'!H15)), TEXT('2. Work History'!F15, "mm/dd/yy"), IF(('2. Work History'!H15), "PRESENT", ""))</f>
        <v/>
      </c>
    </row>
    <row r="148" spans="1:2" x14ac:dyDescent="0.25">
      <c r="A148" t="s">
        <v>1167</v>
      </c>
      <c r="B148" s="13" t="str">
        <f>IF(AND(NOT(ISBLANK('2. Work History'!F16)), NOT('2. Work History'!H16)), TEXT('2. Work History'!F16, "mm/dd/yy"), IF(('2. Work History'!H16), "PRESENT", ""))</f>
        <v/>
      </c>
    </row>
    <row r="149" spans="1:2" x14ac:dyDescent="0.25">
      <c r="A149" t="s">
        <v>1168</v>
      </c>
      <c r="B149" s="13" t="str">
        <f>IF(AND(NOT(ISBLANK('2. Work History'!F17)), NOT('2. Work History'!H17)), TEXT('2. Work History'!F17, "mm/dd/yy"), IF(('2. Work History'!H17), "PRESENT", ""))</f>
        <v/>
      </c>
    </row>
    <row r="150" spans="1:2" x14ac:dyDescent="0.25">
      <c r="A150" t="s">
        <v>1169</v>
      </c>
      <c r="B150" s="13" t="str">
        <f>IF(AND(NOT(ISBLANK('2. Work History'!F18)), NOT('2. Work History'!H18)), TEXT('2. Work History'!F18, "mm/dd/yy"), IF(('2. Work History'!H18), "PRESENT", ""))</f>
        <v/>
      </c>
    </row>
    <row r="151" spans="1:2" x14ac:dyDescent="0.25">
      <c r="A151" t="s">
        <v>1170</v>
      </c>
      <c r="B151" s="13"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pageSetup orientation="portrait" horizontalDpi="4294967293"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DDEC4-42CD-4AB2-BCD9-4166242D4A99}">
  <dimension ref="A1:B163"/>
  <sheetViews>
    <sheetView topLeftCell="A39" workbookViewId="0">
      <selection activeCell="B57" sqref="B57"/>
    </sheetView>
  </sheetViews>
  <sheetFormatPr defaultRowHeight="15" x14ac:dyDescent="0.25"/>
  <cols>
    <col min="1" max="1" width="29.7109375" customWidth="1"/>
    <col min="2" max="2" width="41.42578125" customWidth="1"/>
  </cols>
  <sheetData>
    <row r="1" spans="1:2" x14ac:dyDescent="0.25">
      <c r="A1" t="s">
        <v>806</v>
      </c>
      <c r="B1" t="str">
        <f>IF(NOT(ISBLANK('1. Personal Information'!G35)), UPPER('1. Personal Information'!G35),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LOOKUP(B1,FacilitiesBackend!A3:A315,FacilitiesBackend!P3:P315)</f>
        <v>#N/A</v>
      </c>
    </row>
    <row r="7" spans="1:2" x14ac:dyDescent="0.25">
      <c r="A7" t="s">
        <v>1256</v>
      </c>
      <c r="B7" t="e">
        <f>LOOKUP(B5,Backend!L1:L9,Backend!N1:N9)</f>
        <v>#N/A</v>
      </c>
    </row>
    <row r="8" spans="1:2" x14ac:dyDescent="0.25">
      <c r="A8" t="s">
        <v>1257</v>
      </c>
      <c r="B8" t="e">
        <f>LOOKUP(B5,Backend!L1:L9,Backend!O1:O9)</f>
        <v>#N/A</v>
      </c>
    </row>
    <row r="9" spans="1:2" x14ac:dyDescent="0.25">
      <c r="A9" t="s">
        <v>1258</v>
      </c>
      <c r="B9" t="e">
        <f>LOOKUP(B5,Backend!L1:L9,Backend!P1:P9)</f>
        <v>#N/A</v>
      </c>
    </row>
    <row r="10" spans="1:2" x14ac:dyDescent="0.25">
      <c r="A10" t="s">
        <v>457</v>
      </c>
      <c r="B10" t="e">
        <f>LOOKUP(B1,FacilitiesBackend!A3:A315,FacilitiesBackend!N3:N315)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29 June 2022</v>
      </c>
    </row>
    <row r="17" spans="1:2" x14ac:dyDescent="0.25">
      <c r="A17" t="s">
        <v>1212</v>
      </c>
      <c r="B17" t="str">
        <f ca="1">IF(ISBLANK('1. Personal Information'!J13), TEXT('1. Personal Information'!J12, "mm/dd/yy"), TEXT('1. Personal Information'!J13, "mm/dd/yy"))</f>
        <v>06/29/22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4" t="str">
        <f>TEXT('1. Personal Information'!C8, "[&lt;=9999999]###-####;(###) ###-####")</f>
        <v>-</v>
      </c>
    </row>
    <row r="41" spans="1:2" x14ac:dyDescent="0.25">
      <c r="A41" t="s">
        <v>715</v>
      </c>
      <c r="B41" s="14"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LOOKUP('2. Work History'!B8,FacilitiesBackend!A4:A316,FacilitiesBackend!O4:O316), "")</f>
        <v/>
      </c>
    </row>
    <row r="93" spans="1:2" x14ac:dyDescent="0.25">
      <c r="A93" t="s">
        <v>1190</v>
      </c>
      <c r="B93" s="2" t="str">
        <f>IF(NOT(ISBLANK('2. Work History'!B9)), LOOKUP('2. Work History'!B9,FacilitiesBackend!A4:A316,FacilitiesBackend!O4:O316), "")</f>
        <v/>
      </c>
    </row>
    <row r="94" spans="1:2" x14ac:dyDescent="0.25">
      <c r="A94" t="s">
        <v>1191</v>
      </c>
      <c r="B94" s="2" t="str">
        <f>IF(NOT(ISBLANK('2. Work History'!B10)), LOOKUP('2. Work History'!B10,FacilitiesBackend!A4:A316,FacilitiesBackend!O4:O316), "")</f>
        <v/>
      </c>
    </row>
    <row r="95" spans="1:2" x14ac:dyDescent="0.25">
      <c r="A95" t="s">
        <v>1192</v>
      </c>
      <c r="B95" s="2" t="str">
        <f>IF(NOT(ISBLANK('2. Work History'!B11)), LOOKUP('2. Work History'!B11,FacilitiesBackend!A4:A316,FacilitiesBackend!O4:O316), "")</f>
        <v/>
      </c>
    </row>
    <row r="96" spans="1:2" x14ac:dyDescent="0.25">
      <c r="A96" t="s">
        <v>1193</v>
      </c>
      <c r="B96" s="2" t="str">
        <f>IF(NOT(ISBLANK('2. Work History'!B12)), LOOKUP('2. Work History'!B12,FacilitiesBackend!A4:A316,FacilitiesBackend!O4:O316), "")</f>
        <v/>
      </c>
    </row>
    <row r="97" spans="1:2" x14ac:dyDescent="0.25">
      <c r="A97" t="s">
        <v>1194</v>
      </c>
      <c r="B97" s="2" t="str">
        <f>IF(NOT(ISBLANK('2. Work History'!B13)), LOOKUP('2. Work History'!B13,FacilitiesBackend!A4:A316,FacilitiesBackend!O4:O316), "")</f>
        <v/>
      </c>
    </row>
    <row r="98" spans="1:2" x14ac:dyDescent="0.25">
      <c r="A98" t="s">
        <v>1195</v>
      </c>
      <c r="B98" s="2" t="str">
        <f>IF(NOT(ISBLANK('2. Work History'!B14)), LOOKUP('2. Work History'!B14,FacilitiesBackend!A4:A316,FacilitiesBackend!O4:O316), "")</f>
        <v/>
      </c>
    </row>
    <row r="99" spans="1:2" x14ac:dyDescent="0.25">
      <c r="A99" t="s">
        <v>1196</v>
      </c>
      <c r="B99" s="2" t="str">
        <f>IF(NOT(ISBLANK('2. Work History'!B15)), LOOKUP('2. Work History'!B15,FacilitiesBackend!A4:A316,FacilitiesBackend!O4:O316), "")</f>
        <v/>
      </c>
    </row>
    <row r="100" spans="1:2" x14ac:dyDescent="0.25">
      <c r="A100" t="s">
        <v>1197</v>
      </c>
      <c r="B100" s="2" t="str">
        <f>IF(NOT(ISBLANK('2. Work History'!B16)), LOOKUP('2. Work History'!B16,FacilitiesBackend!A4:A316,FacilitiesBackend!O4:O316), "")</f>
        <v/>
      </c>
    </row>
    <row r="101" spans="1:2" x14ac:dyDescent="0.25">
      <c r="A101" t="s">
        <v>1198</v>
      </c>
      <c r="B101" s="2" t="str">
        <f>IF(NOT(ISBLANK('2. Work History'!B17)), LOOKUP('2. Work History'!B17,FacilitiesBackend!A4:A316,FacilitiesBackend!O4:O316), "")</f>
        <v/>
      </c>
    </row>
    <row r="102" spans="1:2" x14ac:dyDescent="0.25">
      <c r="A102" t="s">
        <v>1199</v>
      </c>
      <c r="B102" s="2" t="str">
        <f>IF(NOT(ISBLANK('2. Work History'!B18)), LOOKUP('2. Work History'!B18,FacilitiesBackend!A4:A316,FacilitiesBackend!O4:O316), "")</f>
        <v/>
      </c>
    </row>
    <row r="103" spans="1:2" x14ac:dyDescent="0.25">
      <c r="A103" t="s">
        <v>1200</v>
      </c>
      <c r="B103" s="2" t="str">
        <f>IF(NOT(ISBLANK('2. Work History'!B19)), LOOKUP('2. Work History'!B19,FacilitiesBackend!A4:A316,FacilitiesBackend!O4:O316), "")</f>
        <v/>
      </c>
    </row>
    <row r="104" spans="1:2" x14ac:dyDescent="0.25">
      <c r="A104" t="s">
        <v>1123</v>
      </c>
      <c r="B104" s="2" t="str">
        <f>IF(NOT(ISBLANK('2. Work History'!B8)), LOOKUP('2. Work History'!B8,FacilitiesBackend!A4:A316,FacilitiesBackend!D4:D316), "")</f>
        <v/>
      </c>
    </row>
    <row r="105" spans="1:2" x14ac:dyDescent="0.25">
      <c r="A105" t="s">
        <v>1124</v>
      </c>
      <c r="B105" s="2" t="str">
        <f>IF(NOT(ISBLANK('2. Work History'!B9)), LOOKUP('2. Work History'!B9,FacilitiesBackend!A4:A316,FacilitiesBackend!D4:D316), "")</f>
        <v/>
      </c>
    </row>
    <row r="106" spans="1:2" x14ac:dyDescent="0.25">
      <c r="A106" t="s">
        <v>1125</v>
      </c>
      <c r="B106" s="2" t="str">
        <f>IF(NOT(ISBLANK('2. Work History'!B10)), LOOKUP('2. Work History'!B10,FacilitiesBackend!A4:A316,FacilitiesBackend!D4:D316), "")</f>
        <v/>
      </c>
    </row>
    <row r="107" spans="1:2" x14ac:dyDescent="0.25">
      <c r="A107" t="s">
        <v>1126</v>
      </c>
      <c r="B107" s="2" t="str">
        <f>IF(NOT(ISBLANK('2. Work History'!B11)), LOOKUP('2. Work History'!B11,FacilitiesBackend!A4:A316,FacilitiesBackend!D4:D316), "")</f>
        <v/>
      </c>
    </row>
    <row r="108" spans="1:2" x14ac:dyDescent="0.25">
      <c r="A108" t="s">
        <v>1127</v>
      </c>
      <c r="B108" s="2" t="str">
        <f>IF(NOT(ISBLANK('2. Work History'!B12)), LOOKUP('2. Work History'!B12,FacilitiesBackend!A4:A316,FacilitiesBackend!D4:D316), "")</f>
        <v/>
      </c>
    </row>
    <row r="109" spans="1:2" x14ac:dyDescent="0.25">
      <c r="A109" t="s">
        <v>1128</v>
      </c>
      <c r="B109" s="2" t="str">
        <f>IF(NOT(ISBLANK('2. Work History'!B13)), LOOKUP('2. Work History'!B13,FacilitiesBackend!A4:A316,FacilitiesBackend!D4:D316), "")</f>
        <v/>
      </c>
    </row>
    <row r="110" spans="1:2" x14ac:dyDescent="0.25">
      <c r="A110" t="s">
        <v>1129</v>
      </c>
      <c r="B110" s="2" t="str">
        <f>IF(NOT(ISBLANK('2. Work History'!B14)), LOOKUP('2. Work History'!B14,FacilitiesBackend!A4:A316,FacilitiesBackend!D4:D316), "")</f>
        <v/>
      </c>
    </row>
    <row r="111" spans="1:2" x14ac:dyDescent="0.25">
      <c r="A111" t="s">
        <v>1130</v>
      </c>
      <c r="B111" s="2" t="str">
        <f>IF(NOT(ISBLANK('2. Work History'!B15)), LOOKUP('2. Work History'!B15,FacilitiesBackend!A4:A316,FacilitiesBackend!D4:D316), "")</f>
        <v/>
      </c>
    </row>
    <row r="112" spans="1:2" x14ac:dyDescent="0.25">
      <c r="A112" t="s">
        <v>1131</v>
      </c>
      <c r="B112" s="2" t="str">
        <f>IF(NOT(ISBLANK('2. Work History'!B16)), LOOKUP('2. Work History'!B16,FacilitiesBackend!A4:A316,FacilitiesBackend!D4:D316), "")</f>
        <v/>
      </c>
    </row>
    <row r="113" spans="1:2" x14ac:dyDescent="0.25">
      <c r="A113" t="s">
        <v>1132</v>
      </c>
      <c r="B113" s="2" t="str">
        <f>IF(NOT(ISBLANK('2. Work History'!B17)), LOOKUP('2. Work History'!B17,FacilitiesBackend!A4:A316,FacilitiesBackend!D4:D316), "")</f>
        <v/>
      </c>
    </row>
    <row r="114" spans="1:2" x14ac:dyDescent="0.25">
      <c r="A114" t="s">
        <v>1133</v>
      </c>
      <c r="B114" s="2" t="str">
        <f>IF(NOT(ISBLANK('2. Work History'!B18)), LOOKUP('2. Work History'!B18,FacilitiesBackend!A4:A316,FacilitiesBackend!D4:D316), "")</f>
        <v/>
      </c>
    </row>
    <row r="115" spans="1:2" x14ac:dyDescent="0.25">
      <c r="A115" t="s">
        <v>1134</v>
      </c>
      <c r="B115" s="2" t="str">
        <f>IF(NOT(ISBLANK('2. Work History'!B19)), LOOKUP('2. Work History'!B19,FacilitiesBackend!A4:A316,FacilitiesBackend!D4:D316), "")</f>
        <v/>
      </c>
    </row>
    <row r="116" spans="1:2" x14ac:dyDescent="0.25">
      <c r="A116" t="s">
        <v>1135</v>
      </c>
      <c r="B116" s="13" t="str">
        <f>IF(NOT(ISBLANK('2. Work History'!D8)), TEXT('2. Work History'!D8, "mm/dd/yy"), "")</f>
        <v/>
      </c>
    </row>
    <row r="117" spans="1:2" x14ac:dyDescent="0.25">
      <c r="A117" t="s">
        <v>1136</v>
      </c>
      <c r="B117" s="13" t="str">
        <f>IF(NOT(ISBLANK('2. Work History'!D9)), TEXT('2. Work History'!D9, "mm/dd/yy"), "")</f>
        <v/>
      </c>
    </row>
    <row r="118" spans="1:2" x14ac:dyDescent="0.25">
      <c r="A118" t="s">
        <v>1137</v>
      </c>
      <c r="B118" s="13" t="str">
        <f>IF(NOT(ISBLANK('2. Work History'!D10)), TEXT('2. Work History'!D10, "mm/dd/yy"), "")</f>
        <v/>
      </c>
    </row>
    <row r="119" spans="1:2" x14ac:dyDescent="0.25">
      <c r="A119" t="s">
        <v>1138</v>
      </c>
      <c r="B119" s="13" t="str">
        <f>IF(NOT(ISBLANK('2. Work History'!D11)), TEXT('2. Work History'!D11, "mm/dd/yy"), "")</f>
        <v/>
      </c>
    </row>
    <row r="120" spans="1:2" x14ac:dyDescent="0.25">
      <c r="A120" t="s">
        <v>1139</v>
      </c>
      <c r="B120" s="13" t="str">
        <f>IF(NOT(ISBLANK('2. Work History'!D12)), TEXT('2. Work History'!D12, "mm/dd/yy"), "")</f>
        <v/>
      </c>
    </row>
    <row r="121" spans="1:2" x14ac:dyDescent="0.25">
      <c r="A121" t="s">
        <v>1140</v>
      </c>
      <c r="B121" s="13" t="str">
        <f>IF(NOT(ISBLANK('2. Work History'!D13)), TEXT('2. Work History'!D13, "mm/dd/yy"), "")</f>
        <v/>
      </c>
    </row>
    <row r="122" spans="1:2" x14ac:dyDescent="0.25">
      <c r="A122" t="s">
        <v>1141</v>
      </c>
      <c r="B122" s="13" t="str">
        <f>IF(NOT(ISBLANK('2. Work History'!D14)), TEXT('2. Work History'!D14, "mm/dd/yy"), "")</f>
        <v/>
      </c>
    </row>
    <row r="123" spans="1:2" x14ac:dyDescent="0.25">
      <c r="A123" t="s">
        <v>1142</v>
      </c>
      <c r="B123" s="13" t="str">
        <f>IF(NOT(ISBLANK('2. Work History'!D15)), TEXT('2. Work History'!D15, "mm/dd/yy"), "")</f>
        <v/>
      </c>
    </row>
    <row r="124" spans="1:2" x14ac:dyDescent="0.25">
      <c r="A124" t="s">
        <v>1143</v>
      </c>
      <c r="B124" s="13" t="str">
        <f>IF(NOT(ISBLANK('2. Work History'!D16)), TEXT('2. Work History'!D16, "mm/dd/yy"), "")</f>
        <v/>
      </c>
    </row>
    <row r="125" spans="1:2" x14ac:dyDescent="0.25">
      <c r="A125" t="s">
        <v>1144</v>
      </c>
      <c r="B125" s="13" t="str">
        <f>IF(NOT(ISBLANK('2. Work History'!D17)), TEXT('2. Work History'!D17, "mm/dd/yy"), "")</f>
        <v/>
      </c>
    </row>
    <row r="126" spans="1:2" x14ac:dyDescent="0.25">
      <c r="A126" t="s">
        <v>1145</v>
      </c>
      <c r="B126" s="13" t="str">
        <f>IF(NOT(ISBLANK('2. Work History'!D18)), TEXT('2. Work History'!D18, "mm/dd/yy"), "")</f>
        <v/>
      </c>
    </row>
    <row r="127" spans="1:2" x14ac:dyDescent="0.25">
      <c r="A127" t="s">
        <v>1146</v>
      </c>
      <c r="B127" s="13" t="str">
        <f>IF(NOT(ISBLANK('2. Work History'!D19)), TEXT('2. Work History'!D19, "mm/dd/yy"), "")</f>
        <v/>
      </c>
    </row>
    <row r="128" spans="1:2" x14ac:dyDescent="0.25">
      <c r="A128" t="s">
        <v>1147</v>
      </c>
      <c r="B128" s="14" t="str">
        <f>IF(NOT(ISBLANK('2. Work History'!E8)), TEXT('2. Work History'!E8, "mm/dd/yy"), "")</f>
        <v/>
      </c>
    </row>
    <row r="129" spans="1:2" x14ac:dyDescent="0.25">
      <c r="A129" t="s">
        <v>1148</v>
      </c>
      <c r="B129" s="14" t="str">
        <f>IF(NOT(ISBLANK('2. Work History'!E9)), TEXT('2. Work History'!E9, "mm/dd/yy"), "")</f>
        <v/>
      </c>
    </row>
    <row r="130" spans="1:2" x14ac:dyDescent="0.25">
      <c r="A130" t="s">
        <v>1149</v>
      </c>
      <c r="B130" s="14" t="str">
        <f>IF(NOT(ISBLANK('2. Work History'!E10)), TEXT('2. Work History'!E10, "mm/dd/yy"), "")</f>
        <v/>
      </c>
    </row>
    <row r="131" spans="1:2" x14ac:dyDescent="0.25">
      <c r="A131" t="s">
        <v>1150</v>
      </c>
      <c r="B131" s="14" t="str">
        <f>IF(NOT(ISBLANK('2. Work History'!E11)), TEXT('2. Work History'!E11, "mm/dd/yy"), "")</f>
        <v/>
      </c>
    </row>
    <row r="132" spans="1:2" x14ac:dyDescent="0.25">
      <c r="A132" t="s">
        <v>1151</v>
      </c>
      <c r="B132" s="14" t="str">
        <f>IF(NOT(ISBLANK('2. Work History'!E12)), TEXT('2. Work History'!E12, "mm/dd/yy"), "")</f>
        <v/>
      </c>
    </row>
    <row r="133" spans="1:2" x14ac:dyDescent="0.25">
      <c r="A133" t="s">
        <v>1152</v>
      </c>
      <c r="B133" s="14" t="str">
        <f>IF(NOT(ISBLANK('2. Work History'!E13)), TEXT('2. Work History'!E13, "mm/dd/yy"), "")</f>
        <v/>
      </c>
    </row>
    <row r="134" spans="1:2" x14ac:dyDescent="0.25">
      <c r="A134" t="s">
        <v>1153</v>
      </c>
      <c r="B134" s="14" t="str">
        <f>IF(NOT(ISBLANK('2. Work History'!E14)), TEXT('2. Work History'!E14, "mm/dd/yy"), "")</f>
        <v/>
      </c>
    </row>
    <row r="135" spans="1:2" x14ac:dyDescent="0.25">
      <c r="A135" t="s">
        <v>1154</v>
      </c>
      <c r="B135" s="14" t="str">
        <f>IF(NOT(ISBLANK('2. Work History'!E15)), TEXT('2. Work History'!E15, "mm/dd/yy"), "")</f>
        <v/>
      </c>
    </row>
    <row r="136" spans="1:2" x14ac:dyDescent="0.25">
      <c r="A136" t="s">
        <v>1155</v>
      </c>
      <c r="B136" s="14" t="str">
        <f>IF(NOT(ISBLANK('2. Work History'!E16)), TEXT('2. Work History'!E16, "mm/dd/yy"), "")</f>
        <v/>
      </c>
    </row>
    <row r="137" spans="1:2" x14ac:dyDescent="0.25">
      <c r="A137" t="s">
        <v>1156</v>
      </c>
      <c r="B137" s="14" t="str">
        <f>IF(NOT(ISBLANK('2. Work History'!E17)), TEXT('2. Work History'!E17, "mm/dd/yy"), "")</f>
        <v/>
      </c>
    </row>
    <row r="138" spans="1:2" x14ac:dyDescent="0.25">
      <c r="A138" t="s">
        <v>1157</v>
      </c>
      <c r="B138" s="14" t="str">
        <f>IF(NOT(ISBLANK('2. Work History'!E18)), TEXT('2. Work History'!E18, "mm/dd/yy"), "")</f>
        <v/>
      </c>
    </row>
    <row r="139" spans="1:2" x14ac:dyDescent="0.25">
      <c r="A139" t="s">
        <v>1158</v>
      </c>
      <c r="B139" s="14" t="str">
        <f>IF(NOT(ISBLANK('2. Work History'!E19)), TEXT('2. Work History'!E19, "mm/dd/yy"), "")</f>
        <v/>
      </c>
    </row>
    <row r="140" spans="1:2" x14ac:dyDescent="0.25">
      <c r="A140" t="s">
        <v>1159</v>
      </c>
      <c r="B140" s="13" t="str">
        <f>IF(AND(NOT(ISBLANK('2. Work History'!F8)), NOT('2. Work History'!H8)), TEXT('2. Work History'!F8, "mm/dd/yy"), IF(('2. Work History'!H8), "PRESENT", ""))</f>
        <v/>
      </c>
    </row>
    <row r="141" spans="1:2" x14ac:dyDescent="0.25">
      <c r="A141" t="s">
        <v>1160</v>
      </c>
      <c r="B141" s="13" t="str">
        <f>IF(AND(NOT(ISBLANK('2. Work History'!F9)), NOT('2. Work History'!H9)), TEXT('2. Work History'!F9, "mm/dd/yy"), IF(('2. Work History'!H9), "PRESENT", ""))</f>
        <v/>
      </c>
    </row>
    <row r="142" spans="1:2" x14ac:dyDescent="0.25">
      <c r="A142" t="s">
        <v>1161</v>
      </c>
      <c r="B142" s="13" t="str">
        <f>IF(AND(NOT(ISBLANK('2. Work History'!F10)), NOT('2. Work History'!H10)), TEXT('2. Work History'!F10, "mm/dd/yy"), IF(('2. Work History'!H10), "PRESENT", ""))</f>
        <v/>
      </c>
    </row>
    <row r="143" spans="1:2" x14ac:dyDescent="0.25">
      <c r="A143" t="s">
        <v>1162</v>
      </c>
      <c r="B143" s="13" t="str">
        <f>IF(AND(NOT(ISBLANK('2. Work History'!F11)), NOT('2. Work History'!H11)), TEXT('2. Work History'!F11, "mm/dd/yy"), IF(('2. Work History'!H11), "PRESENT", ""))</f>
        <v/>
      </c>
    </row>
    <row r="144" spans="1:2" x14ac:dyDescent="0.25">
      <c r="A144" t="s">
        <v>1163</v>
      </c>
      <c r="B144" s="13" t="str">
        <f>IF(AND(NOT(ISBLANK('2. Work History'!F12)), NOT('2. Work History'!H12)), TEXT('2. Work History'!F12, "mm/dd/yy"), IF(('2. Work History'!H12), "PRESENT", ""))</f>
        <v/>
      </c>
    </row>
    <row r="145" spans="1:2" x14ac:dyDescent="0.25">
      <c r="A145" t="s">
        <v>1164</v>
      </c>
      <c r="B145" s="13" t="str">
        <f>IF(AND(NOT(ISBLANK('2. Work History'!F13)), NOT('2. Work History'!H13)), TEXT('2. Work History'!F13, "mm/dd/yy"), IF(('2. Work History'!H13), "PRESENT", ""))</f>
        <v/>
      </c>
    </row>
    <row r="146" spans="1:2" x14ac:dyDescent="0.25">
      <c r="A146" t="s">
        <v>1165</v>
      </c>
      <c r="B146" s="13" t="str">
        <f>IF(AND(NOT(ISBLANK('2. Work History'!F14)), NOT('2. Work History'!H14)), TEXT('2. Work History'!F14, "mm/dd/yy"), IF(('2. Work History'!H14), "PRESENT", ""))</f>
        <v/>
      </c>
    </row>
    <row r="147" spans="1:2" x14ac:dyDescent="0.25">
      <c r="A147" t="s">
        <v>1166</v>
      </c>
      <c r="B147" s="13" t="str">
        <f>IF(AND(NOT(ISBLANK('2. Work History'!F15)), NOT('2. Work History'!H15)), TEXT('2. Work History'!F15, "mm/dd/yy"), IF(('2. Work History'!H15), "PRESENT", ""))</f>
        <v/>
      </c>
    </row>
    <row r="148" spans="1:2" x14ac:dyDescent="0.25">
      <c r="A148" t="s">
        <v>1167</v>
      </c>
      <c r="B148" s="13" t="str">
        <f>IF(AND(NOT(ISBLANK('2. Work History'!F16)), NOT('2. Work History'!H16)), TEXT('2. Work History'!F16, "mm/dd/yy"), IF(('2. Work History'!H16), "PRESENT", ""))</f>
        <v/>
      </c>
    </row>
    <row r="149" spans="1:2" x14ac:dyDescent="0.25">
      <c r="A149" t="s">
        <v>1168</v>
      </c>
      <c r="B149" s="13" t="str">
        <f>IF(AND(NOT(ISBLANK('2. Work History'!F17)), NOT('2. Work History'!H17)), TEXT('2. Work History'!F17, "mm/dd/yy"), IF(('2. Work History'!H17), "PRESENT", ""))</f>
        <v/>
      </c>
    </row>
    <row r="150" spans="1:2" x14ac:dyDescent="0.25">
      <c r="A150" t="s">
        <v>1169</v>
      </c>
      <c r="B150" s="13" t="str">
        <f>IF(AND(NOT(ISBLANK('2. Work History'!F18)), NOT('2. Work History'!H18)), TEXT('2. Work History'!F18, "mm/dd/yy"), IF(('2. Work History'!H18), "PRESENT", ""))</f>
        <v/>
      </c>
    </row>
    <row r="151" spans="1:2" x14ac:dyDescent="0.25">
      <c r="A151" t="s">
        <v>1170</v>
      </c>
      <c r="B151" s="13"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6FFC9-AB49-4E15-A04F-A5EBF4F5E1C9}">
  <dimension ref="A1:B163"/>
  <sheetViews>
    <sheetView topLeftCell="A39" workbookViewId="0">
      <selection activeCell="B57" sqref="B57"/>
    </sheetView>
  </sheetViews>
  <sheetFormatPr defaultRowHeight="15" x14ac:dyDescent="0.25"/>
  <cols>
    <col min="1" max="1" width="29.7109375" customWidth="1"/>
    <col min="2" max="2" width="41.42578125" customWidth="1"/>
  </cols>
  <sheetData>
    <row r="1" spans="1:2" x14ac:dyDescent="0.25">
      <c r="A1" t="s">
        <v>806</v>
      </c>
      <c r="B1" t="str">
        <f>IF(NOT(ISBLANK('1. Personal Information'!G36)), UPPER('1. Personal Information'!G36),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LOOKUP(B1,FacilitiesBackend!A3:A315,FacilitiesBackend!P3:P315)</f>
        <v>#N/A</v>
      </c>
    </row>
    <row r="7" spans="1:2" x14ac:dyDescent="0.25">
      <c r="A7" t="s">
        <v>1256</v>
      </c>
      <c r="B7" t="e">
        <f>LOOKUP(B5,Backend!L1:L9,Backend!N1:N9)</f>
        <v>#N/A</v>
      </c>
    </row>
    <row r="8" spans="1:2" x14ac:dyDescent="0.25">
      <c r="A8" t="s">
        <v>1257</v>
      </c>
      <c r="B8" t="e">
        <f>LOOKUP(B5,Backend!L1:L9,Backend!O1:O9)</f>
        <v>#N/A</v>
      </c>
    </row>
    <row r="9" spans="1:2" x14ac:dyDescent="0.25">
      <c r="A9" t="s">
        <v>1258</v>
      </c>
      <c r="B9" t="e">
        <f>LOOKUP(B5,Backend!L1:L9,Backend!P1:P9)</f>
        <v>#N/A</v>
      </c>
    </row>
    <row r="10" spans="1:2" x14ac:dyDescent="0.25">
      <c r="A10" t="s">
        <v>457</v>
      </c>
      <c r="B10" t="e">
        <f>LOOKUP(B1,FacilitiesBackend!A3:A315,FacilitiesBackend!N3:N315)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29 June 2022</v>
      </c>
    </row>
    <row r="17" spans="1:2" x14ac:dyDescent="0.25">
      <c r="A17" t="s">
        <v>1212</v>
      </c>
      <c r="B17" t="str">
        <f ca="1">IF(ISBLANK('1. Personal Information'!J13), TEXT('1. Personal Information'!J12, "mm/dd/yy"), TEXT('1. Personal Information'!J13, "mm/dd/yy"))</f>
        <v>06/29/22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4" t="str">
        <f>TEXT('1. Personal Information'!C8, "[&lt;=9999999]###-####;(###) ###-####")</f>
        <v>-</v>
      </c>
    </row>
    <row r="41" spans="1:2" x14ac:dyDescent="0.25">
      <c r="A41" t="s">
        <v>715</v>
      </c>
      <c r="B41" s="14"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LOOKUP('2. Work History'!B8,FacilitiesBackend!A4:A316,FacilitiesBackend!O4:O316), "")</f>
        <v/>
      </c>
    </row>
    <row r="93" spans="1:2" x14ac:dyDescent="0.25">
      <c r="A93" t="s">
        <v>1190</v>
      </c>
      <c r="B93" s="2" t="str">
        <f>IF(NOT(ISBLANK('2. Work History'!B9)), LOOKUP('2. Work History'!B9,FacilitiesBackend!A4:A316,FacilitiesBackend!O4:O316), "")</f>
        <v/>
      </c>
    </row>
    <row r="94" spans="1:2" x14ac:dyDescent="0.25">
      <c r="A94" t="s">
        <v>1191</v>
      </c>
      <c r="B94" s="2" t="str">
        <f>IF(NOT(ISBLANK('2. Work History'!B10)), LOOKUP('2. Work History'!B10,FacilitiesBackend!A4:A316,FacilitiesBackend!O4:O316), "")</f>
        <v/>
      </c>
    </row>
    <row r="95" spans="1:2" x14ac:dyDescent="0.25">
      <c r="A95" t="s">
        <v>1192</v>
      </c>
      <c r="B95" s="2" t="str">
        <f>IF(NOT(ISBLANK('2. Work History'!B11)), LOOKUP('2. Work History'!B11,FacilitiesBackend!A4:A316,FacilitiesBackend!O4:O316), "")</f>
        <v/>
      </c>
    </row>
    <row r="96" spans="1:2" x14ac:dyDescent="0.25">
      <c r="A96" t="s">
        <v>1193</v>
      </c>
      <c r="B96" s="2" t="str">
        <f>IF(NOT(ISBLANK('2. Work History'!B12)), LOOKUP('2. Work History'!B12,FacilitiesBackend!A4:A316,FacilitiesBackend!O4:O316), "")</f>
        <v/>
      </c>
    </row>
    <row r="97" spans="1:2" x14ac:dyDescent="0.25">
      <c r="A97" t="s">
        <v>1194</v>
      </c>
      <c r="B97" s="2" t="str">
        <f>IF(NOT(ISBLANK('2. Work History'!B13)), LOOKUP('2. Work History'!B13,FacilitiesBackend!A4:A316,FacilitiesBackend!O4:O316), "")</f>
        <v/>
      </c>
    </row>
    <row r="98" spans="1:2" x14ac:dyDescent="0.25">
      <c r="A98" t="s">
        <v>1195</v>
      </c>
      <c r="B98" s="2" t="str">
        <f>IF(NOT(ISBLANK('2. Work History'!B14)), LOOKUP('2. Work History'!B14,FacilitiesBackend!A4:A316,FacilitiesBackend!O4:O316), "")</f>
        <v/>
      </c>
    </row>
    <row r="99" spans="1:2" x14ac:dyDescent="0.25">
      <c r="A99" t="s">
        <v>1196</v>
      </c>
      <c r="B99" s="2" t="str">
        <f>IF(NOT(ISBLANK('2. Work History'!B15)), LOOKUP('2. Work History'!B15,FacilitiesBackend!A4:A316,FacilitiesBackend!O4:O316), "")</f>
        <v/>
      </c>
    </row>
    <row r="100" spans="1:2" x14ac:dyDescent="0.25">
      <c r="A100" t="s">
        <v>1197</v>
      </c>
      <c r="B100" s="2" t="str">
        <f>IF(NOT(ISBLANK('2. Work History'!B16)), LOOKUP('2. Work History'!B16,FacilitiesBackend!A4:A316,FacilitiesBackend!O4:O316), "")</f>
        <v/>
      </c>
    </row>
    <row r="101" spans="1:2" x14ac:dyDescent="0.25">
      <c r="A101" t="s">
        <v>1198</v>
      </c>
      <c r="B101" s="2" t="str">
        <f>IF(NOT(ISBLANK('2. Work History'!B17)), LOOKUP('2. Work History'!B17,FacilitiesBackend!A4:A316,FacilitiesBackend!O4:O316), "")</f>
        <v/>
      </c>
    </row>
    <row r="102" spans="1:2" x14ac:dyDescent="0.25">
      <c r="A102" t="s">
        <v>1199</v>
      </c>
      <c r="B102" s="2" t="str">
        <f>IF(NOT(ISBLANK('2. Work History'!B18)), LOOKUP('2. Work History'!B18,FacilitiesBackend!A4:A316,FacilitiesBackend!O4:O316), "")</f>
        <v/>
      </c>
    </row>
    <row r="103" spans="1:2" x14ac:dyDescent="0.25">
      <c r="A103" t="s">
        <v>1200</v>
      </c>
      <c r="B103" s="2" t="str">
        <f>IF(NOT(ISBLANK('2. Work History'!B19)), LOOKUP('2. Work History'!B19,FacilitiesBackend!A4:A316,FacilitiesBackend!O4:O316), "")</f>
        <v/>
      </c>
    </row>
    <row r="104" spans="1:2" x14ac:dyDescent="0.25">
      <c r="A104" t="s">
        <v>1123</v>
      </c>
      <c r="B104" s="2" t="str">
        <f>IF(NOT(ISBLANK('2. Work History'!B8)), LOOKUP('2. Work History'!B8,FacilitiesBackend!A4:A316,FacilitiesBackend!D4:D316), "")</f>
        <v/>
      </c>
    </row>
    <row r="105" spans="1:2" x14ac:dyDescent="0.25">
      <c r="A105" t="s">
        <v>1124</v>
      </c>
      <c r="B105" s="2" t="str">
        <f>IF(NOT(ISBLANK('2. Work History'!B9)), LOOKUP('2. Work History'!B9,FacilitiesBackend!A4:A316,FacilitiesBackend!D4:D316), "")</f>
        <v/>
      </c>
    </row>
    <row r="106" spans="1:2" x14ac:dyDescent="0.25">
      <c r="A106" t="s">
        <v>1125</v>
      </c>
      <c r="B106" s="2" t="str">
        <f>IF(NOT(ISBLANK('2. Work History'!B10)), LOOKUP('2. Work History'!B10,FacilitiesBackend!A4:A316,FacilitiesBackend!D4:D316), "")</f>
        <v/>
      </c>
    </row>
    <row r="107" spans="1:2" x14ac:dyDescent="0.25">
      <c r="A107" t="s">
        <v>1126</v>
      </c>
      <c r="B107" s="2" t="str">
        <f>IF(NOT(ISBLANK('2. Work History'!B11)), LOOKUP('2. Work History'!B11,FacilitiesBackend!A4:A316,FacilitiesBackend!D4:D316), "")</f>
        <v/>
      </c>
    </row>
    <row r="108" spans="1:2" x14ac:dyDescent="0.25">
      <c r="A108" t="s">
        <v>1127</v>
      </c>
      <c r="B108" s="2" t="str">
        <f>IF(NOT(ISBLANK('2. Work History'!B12)), LOOKUP('2. Work History'!B12,FacilitiesBackend!A4:A316,FacilitiesBackend!D4:D316), "")</f>
        <v/>
      </c>
    </row>
    <row r="109" spans="1:2" x14ac:dyDescent="0.25">
      <c r="A109" t="s">
        <v>1128</v>
      </c>
      <c r="B109" s="2" t="str">
        <f>IF(NOT(ISBLANK('2. Work History'!B13)), LOOKUP('2. Work History'!B13,FacilitiesBackend!A4:A316,FacilitiesBackend!D4:D316), "")</f>
        <v/>
      </c>
    </row>
    <row r="110" spans="1:2" x14ac:dyDescent="0.25">
      <c r="A110" t="s">
        <v>1129</v>
      </c>
      <c r="B110" s="2" t="str">
        <f>IF(NOT(ISBLANK('2. Work History'!B14)), LOOKUP('2. Work History'!B14,FacilitiesBackend!A4:A316,FacilitiesBackend!D4:D316), "")</f>
        <v/>
      </c>
    </row>
    <row r="111" spans="1:2" x14ac:dyDescent="0.25">
      <c r="A111" t="s">
        <v>1130</v>
      </c>
      <c r="B111" s="2" t="str">
        <f>IF(NOT(ISBLANK('2. Work History'!B15)), LOOKUP('2. Work History'!B15,FacilitiesBackend!A4:A316,FacilitiesBackend!D4:D316), "")</f>
        <v/>
      </c>
    </row>
    <row r="112" spans="1:2" x14ac:dyDescent="0.25">
      <c r="A112" t="s">
        <v>1131</v>
      </c>
      <c r="B112" s="2" t="str">
        <f>IF(NOT(ISBLANK('2. Work History'!B16)), LOOKUP('2. Work History'!B16,FacilitiesBackend!A4:A316,FacilitiesBackend!D4:D316), "")</f>
        <v/>
      </c>
    </row>
    <row r="113" spans="1:2" x14ac:dyDescent="0.25">
      <c r="A113" t="s">
        <v>1132</v>
      </c>
      <c r="B113" s="2" t="str">
        <f>IF(NOT(ISBLANK('2. Work History'!B17)), LOOKUP('2. Work History'!B17,FacilitiesBackend!A4:A316,FacilitiesBackend!D4:D316), "")</f>
        <v/>
      </c>
    </row>
    <row r="114" spans="1:2" x14ac:dyDescent="0.25">
      <c r="A114" t="s">
        <v>1133</v>
      </c>
      <c r="B114" s="2" t="str">
        <f>IF(NOT(ISBLANK('2. Work History'!B18)), LOOKUP('2. Work History'!B18,FacilitiesBackend!A4:A316,FacilitiesBackend!D4:D316), "")</f>
        <v/>
      </c>
    </row>
    <row r="115" spans="1:2" x14ac:dyDescent="0.25">
      <c r="A115" t="s">
        <v>1134</v>
      </c>
      <c r="B115" s="2" t="str">
        <f>IF(NOT(ISBLANK('2. Work History'!B19)), LOOKUP('2. Work History'!B19,FacilitiesBackend!A4:A316,FacilitiesBackend!D4:D316), "")</f>
        <v/>
      </c>
    </row>
    <row r="116" spans="1:2" x14ac:dyDescent="0.25">
      <c r="A116" t="s">
        <v>1135</v>
      </c>
      <c r="B116" s="13" t="str">
        <f>IF(NOT(ISBLANK('2. Work History'!D8)), TEXT('2. Work History'!D8, "mm/dd/yy"), "")</f>
        <v/>
      </c>
    </row>
    <row r="117" spans="1:2" x14ac:dyDescent="0.25">
      <c r="A117" t="s">
        <v>1136</v>
      </c>
      <c r="B117" s="13" t="str">
        <f>IF(NOT(ISBLANK('2. Work History'!D9)), TEXT('2. Work History'!D9, "mm/dd/yy"), "")</f>
        <v/>
      </c>
    </row>
    <row r="118" spans="1:2" x14ac:dyDescent="0.25">
      <c r="A118" t="s">
        <v>1137</v>
      </c>
      <c r="B118" s="13" t="str">
        <f>IF(NOT(ISBLANK('2. Work History'!D10)), TEXT('2. Work History'!D10, "mm/dd/yy"), "")</f>
        <v/>
      </c>
    </row>
    <row r="119" spans="1:2" x14ac:dyDescent="0.25">
      <c r="A119" t="s">
        <v>1138</v>
      </c>
      <c r="B119" s="13" t="str">
        <f>IF(NOT(ISBLANK('2. Work History'!D11)), TEXT('2. Work History'!D11, "mm/dd/yy"), "")</f>
        <v/>
      </c>
    </row>
    <row r="120" spans="1:2" x14ac:dyDescent="0.25">
      <c r="A120" t="s">
        <v>1139</v>
      </c>
      <c r="B120" s="13" t="str">
        <f>IF(NOT(ISBLANK('2. Work History'!D12)), TEXT('2. Work History'!D12, "mm/dd/yy"), "")</f>
        <v/>
      </c>
    </row>
    <row r="121" spans="1:2" x14ac:dyDescent="0.25">
      <c r="A121" t="s">
        <v>1140</v>
      </c>
      <c r="B121" s="13" t="str">
        <f>IF(NOT(ISBLANK('2. Work History'!D13)), TEXT('2. Work History'!D13, "mm/dd/yy"), "")</f>
        <v/>
      </c>
    </row>
    <row r="122" spans="1:2" x14ac:dyDescent="0.25">
      <c r="A122" t="s">
        <v>1141</v>
      </c>
      <c r="B122" s="13" t="str">
        <f>IF(NOT(ISBLANK('2. Work History'!D14)), TEXT('2. Work History'!D14, "mm/dd/yy"), "")</f>
        <v/>
      </c>
    </row>
    <row r="123" spans="1:2" x14ac:dyDescent="0.25">
      <c r="A123" t="s">
        <v>1142</v>
      </c>
      <c r="B123" s="13" t="str">
        <f>IF(NOT(ISBLANK('2. Work History'!D15)), TEXT('2. Work History'!D15, "mm/dd/yy"), "")</f>
        <v/>
      </c>
    </row>
    <row r="124" spans="1:2" x14ac:dyDescent="0.25">
      <c r="A124" t="s">
        <v>1143</v>
      </c>
      <c r="B124" s="13" t="str">
        <f>IF(NOT(ISBLANK('2. Work History'!D16)), TEXT('2. Work History'!D16, "mm/dd/yy"), "")</f>
        <v/>
      </c>
    </row>
    <row r="125" spans="1:2" x14ac:dyDescent="0.25">
      <c r="A125" t="s">
        <v>1144</v>
      </c>
      <c r="B125" s="13" t="str">
        <f>IF(NOT(ISBLANK('2. Work History'!D17)), TEXT('2. Work History'!D17, "mm/dd/yy"), "")</f>
        <v/>
      </c>
    </row>
    <row r="126" spans="1:2" x14ac:dyDescent="0.25">
      <c r="A126" t="s">
        <v>1145</v>
      </c>
      <c r="B126" s="13" t="str">
        <f>IF(NOT(ISBLANK('2. Work History'!D18)), TEXT('2. Work History'!D18, "mm/dd/yy"), "")</f>
        <v/>
      </c>
    </row>
    <row r="127" spans="1:2" x14ac:dyDescent="0.25">
      <c r="A127" t="s">
        <v>1146</v>
      </c>
      <c r="B127" s="13" t="str">
        <f>IF(NOT(ISBLANK('2. Work History'!D19)), TEXT('2. Work History'!D19, "mm/dd/yy"), "")</f>
        <v/>
      </c>
    </row>
    <row r="128" spans="1:2" x14ac:dyDescent="0.25">
      <c r="A128" t="s">
        <v>1147</v>
      </c>
      <c r="B128" s="14" t="str">
        <f>IF(NOT(ISBLANK('2. Work History'!E8)), TEXT('2. Work History'!E8, "mm/dd/yy"), "")</f>
        <v/>
      </c>
    </row>
    <row r="129" spans="1:2" x14ac:dyDescent="0.25">
      <c r="A129" t="s">
        <v>1148</v>
      </c>
      <c r="B129" s="14" t="str">
        <f>IF(NOT(ISBLANK('2. Work History'!E9)), TEXT('2. Work History'!E9, "mm/dd/yy"), "")</f>
        <v/>
      </c>
    </row>
    <row r="130" spans="1:2" x14ac:dyDescent="0.25">
      <c r="A130" t="s">
        <v>1149</v>
      </c>
      <c r="B130" s="14" t="str">
        <f>IF(NOT(ISBLANK('2. Work History'!E10)), TEXT('2. Work History'!E10, "mm/dd/yy"), "")</f>
        <v/>
      </c>
    </row>
    <row r="131" spans="1:2" x14ac:dyDescent="0.25">
      <c r="A131" t="s">
        <v>1150</v>
      </c>
      <c r="B131" s="14" t="str">
        <f>IF(NOT(ISBLANK('2. Work History'!E11)), TEXT('2. Work History'!E11, "mm/dd/yy"), "")</f>
        <v/>
      </c>
    </row>
    <row r="132" spans="1:2" x14ac:dyDescent="0.25">
      <c r="A132" t="s">
        <v>1151</v>
      </c>
      <c r="B132" s="14" t="str">
        <f>IF(NOT(ISBLANK('2. Work History'!E12)), TEXT('2. Work History'!E12, "mm/dd/yy"), "")</f>
        <v/>
      </c>
    </row>
    <row r="133" spans="1:2" x14ac:dyDescent="0.25">
      <c r="A133" t="s">
        <v>1152</v>
      </c>
      <c r="B133" s="14" t="str">
        <f>IF(NOT(ISBLANK('2. Work History'!E13)), TEXT('2. Work History'!E13, "mm/dd/yy"), "")</f>
        <v/>
      </c>
    </row>
    <row r="134" spans="1:2" x14ac:dyDescent="0.25">
      <c r="A134" t="s">
        <v>1153</v>
      </c>
      <c r="B134" s="14" t="str">
        <f>IF(NOT(ISBLANK('2. Work History'!E14)), TEXT('2. Work History'!E14, "mm/dd/yy"), "")</f>
        <v/>
      </c>
    </row>
    <row r="135" spans="1:2" x14ac:dyDescent="0.25">
      <c r="A135" t="s">
        <v>1154</v>
      </c>
      <c r="B135" s="14" t="str">
        <f>IF(NOT(ISBLANK('2. Work History'!E15)), TEXT('2. Work History'!E15, "mm/dd/yy"), "")</f>
        <v/>
      </c>
    </row>
    <row r="136" spans="1:2" x14ac:dyDescent="0.25">
      <c r="A136" t="s">
        <v>1155</v>
      </c>
      <c r="B136" s="14" t="str">
        <f>IF(NOT(ISBLANK('2. Work History'!E16)), TEXT('2. Work History'!E16, "mm/dd/yy"), "")</f>
        <v/>
      </c>
    </row>
    <row r="137" spans="1:2" x14ac:dyDescent="0.25">
      <c r="A137" t="s">
        <v>1156</v>
      </c>
      <c r="B137" s="14" t="str">
        <f>IF(NOT(ISBLANK('2. Work History'!E17)), TEXT('2. Work History'!E17, "mm/dd/yy"), "")</f>
        <v/>
      </c>
    </row>
    <row r="138" spans="1:2" x14ac:dyDescent="0.25">
      <c r="A138" t="s">
        <v>1157</v>
      </c>
      <c r="B138" s="14" t="str">
        <f>IF(NOT(ISBLANK('2. Work History'!E18)), TEXT('2. Work History'!E18, "mm/dd/yy"), "")</f>
        <v/>
      </c>
    </row>
    <row r="139" spans="1:2" x14ac:dyDescent="0.25">
      <c r="A139" t="s">
        <v>1158</v>
      </c>
      <c r="B139" s="14" t="str">
        <f>IF(NOT(ISBLANK('2. Work History'!E19)), TEXT('2. Work History'!E19, "mm/dd/yy"), "")</f>
        <v/>
      </c>
    </row>
    <row r="140" spans="1:2" x14ac:dyDescent="0.25">
      <c r="A140" t="s">
        <v>1159</v>
      </c>
      <c r="B140" s="13" t="str">
        <f>IF(AND(NOT(ISBLANK('2. Work History'!F8)), NOT('2. Work History'!H8)), TEXT('2. Work History'!F8, "mm/dd/yy"), IF(('2. Work History'!H8), "PRESENT", ""))</f>
        <v/>
      </c>
    </row>
    <row r="141" spans="1:2" x14ac:dyDescent="0.25">
      <c r="A141" t="s">
        <v>1160</v>
      </c>
      <c r="B141" s="13" t="str">
        <f>IF(AND(NOT(ISBLANK('2. Work History'!F9)), NOT('2. Work History'!H9)), TEXT('2. Work History'!F9, "mm/dd/yy"), IF(('2. Work History'!H9), "PRESENT", ""))</f>
        <v/>
      </c>
    </row>
    <row r="142" spans="1:2" x14ac:dyDescent="0.25">
      <c r="A142" t="s">
        <v>1161</v>
      </c>
      <c r="B142" s="13" t="str">
        <f>IF(AND(NOT(ISBLANK('2. Work History'!F10)), NOT('2. Work History'!H10)), TEXT('2. Work History'!F10, "mm/dd/yy"), IF(('2. Work History'!H10), "PRESENT", ""))</f>
        <v/>
      </c>
    </row>
    <row r="143" spans="1:2" x14ac:dyDescent="0.25">
      <c r="A143" t="s">
        <v>1162</v>
      </c>
      <c r="B143" s="13" t="str">
        <f>IF(AND(NOT(ISBLANK('2. Work History'!F11)), NOT('2. Work History'!H11)), TEXT('2. Work History'!F11, "mm/dd/yy"), IF(('2. Work History'!H11), "PRESENT", ""))</f>
        <v/>
      </c>
    </row>
    <row r="144" spans="1:2" x14ac:dyDescent="0.25">
      <c r="A144" t="s">
        <v>1163</v>
      </c>
      <c r="B144" s="13" t="str">
        <f>IF(AND(NOT(ISBLANK('2. Work History'!F12)), NOT('2. Work History'!H12)), TEXT('2. Work History'!F12, "mm/dd/yy"), IF(('2. Work History'!H12), "PRESENT", ""))</f>
        <v/>
      </c>
    </row>
    <row r="145" spans="1:2" x14ac:dyDescent="0.25">
      <c r="A145" t="s">
        <v>1164</v>
      </c>
      <c r="B145" s="13" t="str">
        <f>IF(AND(NOT(ISBLANK('2. Work History'!F13)), NOT('2. Work History'!H13)), TEXT('2. Work History'!F13, "mm/dd/yy"), IF(('2. Work History'!H13), "PRESENT", ""))</f>
        <v/>
      </c>
    </row>
    <row r="146" spans="1:2" x14ac:dyDescent="0.25">
      <c r="A146" t="s">
        <v>1165</v>
      </c>
      <c r="B146" s="13" t="str">
        <f>IF(AND(NOT(ISBLANK('2. Work History'!F14)), NOT('2. Work History'!H14)), TEXT('2. Work History'!F14, "mm/dd/yy"), IF(('2. Work History'!H14), "PRESENT", ""))</f>
        <v/>
      </c>
    </row>
    <row r="147" spans="1:2" x14ac:dyDescent="0.25">
      <c r="A147" t="s">
        <v>1166</v>
      </c>
      <c r="B147" s="13" t="str">
        <f>IF(AND(NOT(ISBLANK('2. Work History'!F15)), NOT('2. Work History'!H15)), TEXT('2. Work History'!F15, "mm/dd/yy"), IF(('2. Work History'!H15), "PRESENT", ""))</f>
        <v/>
      </c>
    </row>
    <row r="148" spans="1:2" x14ac:dyDescent="0.25">
      <c r="A148" t="s">
        <v>1167</v>
      </c>
      <c r="B148" s="13" t="str">
        <f>IF(AND(NOT(ISBLANK('2. Work History'!F16)), NOT('2. Work History'!H16)), TEXT('2. Work History'!F16, "mm/dd/yy"), IF(('2. Work History'!H16), "PRESENT", ""))</f>
        <v/>
      </c>
    </row>
    <row r="149" spans="1:2" x14ac:dyDescent="0.25">
      <c r="A149" t="s">
        <v>1168</v>
      </c>
      <c r="B149" s="13" t="str">
        <f>IF(AND(NOT(ISBLANK('2. Work History'!F17)), NOT('2. Work History'!H17)), TEXT('2. Work History'!F17, "mm/dd/yy"), IF(('2. Work History'!H17), "PRESENT", ""))</f>
        <v/>
      </c>
    </row>
    <row r="150" spans="1:2" x14ac:dyDescent="0.25">
      <c r="A150" t="s">
        <v>1169</v>
      </c>
      <c r="B150" s="13" t="str">
        <f>IF(AND(NOT(ISBLANK('2. Work History'!F18)), NOT('2. Work History'!H18)), TEXT('2. Work History'!F18, "mm/dd/yy"), IF(('2. Work History'!H18), "PRESENT", ""))</f>
        <v/>
      </c>
    </row>
    <row r="151" spans="1:2" x14ac:dyDescent="0.25">
      <c r="A151" t="s">
        <v>1170</v>
      </c>
      <c r="B151" s="13"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0EDC0-3842-4C0D-9093-F9DBDC311919}">
  <dimension ref="B2:H19"/>
  <sheetViews>
    <sheetView zoomScaleNormal="100" workbookViewId="0">
      <selection activeCell="F12" sqref="F12"/>
    </sheetView>
  </sheetViews>
  <sheetFormatPr defaultRowHeight="15" x14ac:dyDescent="0.25"/>
  <cols>
    <col min="4" max="4" width="14.7109375" customWidth="1"/>
    <col min="5" max="5" width="16.7109375" customWidth="1"/>
    <col min="6" max="6" width="14" customWidth="1"/>
    <col min="7" max="7" width="8.85546875" customWidth="1"/>
    <col min="8" max="8" width="7.5703125" hidden="1" customWidth="1"/>
  </cols>
  <sheetData>
    <row r="2" spans="2:8" ht="78" customHeight="1" x14ac:dyDescent="0.25">
      <c r="B2" s="31" t="s">
        <v>1273</v>
      </c>
      <c r="C2" s="31"/>
      <c r="D2" s="31"/>
      <c r="E2" s="31"/>
      <c r="F2" s="31"/>
      <c r="G2" s="31"/>
    </row>
    <row r="3" spans="2:8" ht="15" customHeight="1" x14ac:dyDescent="0.25">
      <c r="B3" s="27"/>
      <c r="C3" s="27"/>
      <c r="D3" s="27"/>
      <c r="E3" s="27"/>
      <c r="F3" s="27"/>
      <c r="G3" s="27"/>
    </row>
    <row r="4" spans="2:8" ht="20.25" customHeight="1" x14ac:dyDescent="0.25">
      <c r="B4" s="31" t="s">
        <v>1275</v>
      </c>
      <c r="C4" s="31"/>
      <c r="D4" s="31"/>
      <c r="E4" s="31"/>
      <c r="F4" s="31"/>
      <c r="G4" s="31"/>
    </row>
    <row r="6" spans="2:8" x14ac:dyDescent="0.25">
      <c r="B6" s="35" t="s">
        <v>1259</v>
      </c>
      <c r="C6" s="35"/>
      <c r="D6" s="35"/>
      <c r="E6" s="35"/>
      <c r="F6" s="35"/>
      <c r="G6" s="35"/>
    </row>
    <row r="7" spans="2:8" ht="45" x14ac:dyDescent="0.25">
      <c r="B7" s="11" t="s">
        <v>742</v>
      </c>
      <c r="C7" s="11" t="s">
        <v>738</v>
      </c>
      <c r="D7" s="11" t="s">
        <v>741</v>
      </c>
      <c r="E7" s="11" t="s">
        <v>739</v>
      </c>
      <c r="F7" s="11" t="s">
        <v>740</v>
      </c>
      <c r="G7" s="11" t="s">
        <v>747</v>
      </c>
    </row>
    <row r="8" spans="2:8" x14ac:dyDescent="0.25">
      <c r="B8" s="22"/>
      <c r="C8" s="22"/>
      <c r="D8" s="23"/>
      <c r="E8" s="24"/>
      <c r="F8" s="23"/>
      <c r="G8" s="9"/>
      <c r="H8" s="25" t="b">
        <v>0</v>
      </c>
    </row>
    <row r="9" spans="2:8" x14ac:dyDescent="0.25">
      <c r="B9" s="22"/>
      <c r="C9" s="22"/>
      <c r="D9" s="23"/>
      <c r="E9" s="24"/>
      <c r="F9" s="23"/>
      <c r="G9" s="9"/>
      <c r="H9" s="25" t="b">
        <v>0</v>
      </c>
    </row>
    <row r="10" spans="2:8" x14ac:dyDescent="0.25">
      <c r="B10" s="22"/>
      <c r="C10" s="22"/>
      <c r="D10" s="23"/>
      <c r="E10" s="24"/>
      <c r="F10" s="23"/>
      <c r="G10" s="9"/>
      <c r="H10" s="25" t="b">
        <v>0</v>
      </c>
    </row>
    <row r="11" spans="2:8" x14ac:dyDescent="0.25">
      <c r="B11" s="22"/>
      <c r="C11" s="22"/>
      <c r="D11" s="23"/>
      <c r="E11" s="24"/>
      <c r="F11" s="23"/>
      <c r="G11" s="9"/>
      <c r="H11" s="25" t="b">
        <v>0</v>
      </c>
    </row>
    <row r="12" spans="2:8" x14ac:dyDescent="0.25">
      <c r="B12" s="22"/>
      <c r="C12" s="22"/>
      <c r="D12" s="23"/>
      <c r="E12" s="24"/>
      <c r="F12" s="23"/>
      <c r="G12" s="9"/>
      <c r="H12" s="25" t="b">
        <v>0</v>
      </c>
    </row>
    <row r="13" spans="2:8" x14ac:dyDescent="0.25">
      <c r="B13" s="22"/>
      <c r="C13" s="22"/>
      <c r="D13" s="23"/>
      <c r="E13" s="24"/>
      <c r="F13" s="23"/>
      <c r="G13" s="9"/>
      <c r="H13" s="25" t="b">
        <v>0</v>
      </c>
    </row>
    <row r="14" spans="2:8" x14ac:dyDescent="0.25">
      <c r="B14" s="22"/>
      <c r="C14" s="22"/>
      <c r="D14" s="23"/>
      <c r="E14" s="24"/>
      <c r="F14" s="23"/>
      <c r="G14" s="9"/>
      <c r="H14" s="25" t="b">
        <v>0</v>
      </c>
    </row>
    <row r="15" spans="2:8" x14ac:dyDescent="0.25">
      <c r="B15" s="22"/>
      <c r="C15" s="22"/>
      <c r="D15" s="23"/>
      <c r="E15" s="24"/>
      <c r="F15" s="23"/>
      <c r="G15" s="9"/>
      <c r="H15" s="25" t="b">
        <v>0</v>
      </c>
    </row>
    <row r="16" spans="2:8" x14ac:dyDescent="0.25">
      <c r="B16" s="22"/>
      <c r="C16" s="22"/>
      <c r="D16" s="23"/>
      <c r="E16" s="24"/>
      <c r="F16" s="23"/>
      <c r="G16" s="9"/>
      <c r="H16" s="25" t="b">
        <v>0</v>
      </c>
    </row>
    <row r="17" spans="2:8" x14ac:dyDescent="0.25">
      <c r="B17" s="22"/>
      <c r="C17" s="22"/>
      <c r="D17" s="23"/>
      <c r="E17" s="24"/>
      <c r="F17" s="23"/>
      <c r="G17" s="9"/>
      <c r="H17" s="25" t="b">
        <v>0</v>
      </c>
    </row>
    <row r="18" spans="2:8" x14ac:dyDescent="0.25">
      <c r="B18" s="22"/>
      <c r="C18" s="22"/>
      <c r="D18" s="23"/>
      <c r="E18" s="24"/>
      <c r="F18" s="23"/>
      <c r="G18" s="9"/>
      <c r="H18" s="25" t="b">
        <v>0</v>
      </c>
    </row>
    <row r="19" spans="2:8" x14ac:dyDescent="0.25">
      <c r="B19" s="22"/>
      <c r="C19" s="22"/>
      <c r="D19" s="23"/>
      <c r="E19" s="24"/>
      <c r="F19" s="23"/>
      <c r="G19" s="9"/>
      <c r="H19" s="25" t="b">
        <v>0</v>
      </c>
    </row>
  </sheetData>
  <sheetProtection sheet="1" selectLockedCells="1"/>
  <mergeCells count="3">
    <mergeCell ref="B6:G6"/>
    <mergeCell ref="B2:G2"/>
    <mergeCell ref="B4:G4"/>
  </mergeCells>
  <dataValidations count="3">
    <dataValidation type="date" operator="greaterThan" allowBlank="1" showInputMessage="1" showErrorMessage="1" sqref="D8:F19" xr:uid="{65447512-9386-43F1-BD51-F5E69035C68C}">
      <formula1>1</formula1>
    </dataValidation>
    <dataValidation type="list" allowBlank="1" showInputMessage="1" sqref="B8:B19" xr:uid="{2EB9E53C-2632-439A-9509-5B44C1845784}">
      <formula1>FacilityIDs</formula1>
    </dataValidation>
    <dataValidation type="list" allowBlank="1" showInputMessage="1" showErrorMessage="1" sqref="C8:C19" xr:uid="{2EB49008-9C98-4FA0-8C65-772FA29C6D17}">
      <formula1>CareerLvls</formula1>
    </dataValidation>
  </dataValidations>
  <pageMargins left="0.7" right="0.7" top="0.75" bottom="0.75" header="0.3" footer="0.3"/>
  <pageSetup orientation="portrait" horizontalDpi="4294967293"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4099" r:id="rId4" name="Check Box 3">
              <controlPr locked="0" defaultSize="0" autoFill="0" autoLine="0" autoPict="0">
                <anchor moveWithCells="1">
                  <from>
                    <xdr:col>6</xdr:col>
                    <xdr:colOff>200025</xdr:colOff>
                    <xdr:row>6</xdr:row>
                    <xdr:rowOff>561975</xdr:rowOff>
                  </from>
                  <to>
                    <xdr:col>6</xdr:col>
                    <xdr:colOff>428625</xdr:colOff>
                    <xdr:row>8</xdr:row>
                    <xdr:rowOff>9525</xdr:rowOff>
                  </to>
                </anchor>
              </controlPr>
            </control>
          </mc:Choice>
        </mc:AlternateContent>
        <mc:AlternateContent xmlns:mc="http://schemas.openxmlformats.org/markup-compatibility/2006">
          <mc:Choice Requires="x14">
            <control shapeId="4141" r:id="rId5" name="Check Box 45">
              <controlPr locked="0" defaultSize="0" autoFill="0" autoLine="0" autoPict="0">
                <anchor moveWithCells="1">
                  <from>
                    <xdr:col>6</xdr:col>
                    <xdr:colOff>200025</xdr:colOff>
                    <xdr:row>7</xdr:row>
                    <xdr:rowOff>371475</xdr:rowOff>
                  </from>
                  <to>
                    <xdr:col>6</xdr:col>
                    <xdr:colOff>428625</xdr:colOff>
                    <xdr:row>9</xdr:row>
                    <xdr:rowOff>19050</xdr:rowOff>
                  </to>
                </anchor>
              </controlPr>
            </control>
          </mc:Choice>
        </mc:AlternateContent>
        <mc:AlternateContent xmlns:mc="http://schemas.openxmlformats.org/markup-compatibility/2006">
          <mc:Choice Requires="x14">
            <control shapeId="4142" r:id="rId6" name="Check Box 46">
              <controlPr locked="0" defaultSize="0" autoFill="0" autoLine="0" autoPict="0">
                <anchor moveWithCells="1">
                  <from>
                    <xdr:col>6</xdr:col>
                    <xdr:colOff>200025</xdr:colOff>
                    <xdr:row>8</xdr:row>
                    <xdr:rowOff>371475</xdr:rowOff>
                  </from>
                  <to>
                    <xdr:col>6</xdr:col>
                    <xdr:colOff>428625</xdr:colOff>
                    <xdr:row>10</xdr:row>
                    <xdr:rowOff>19050</xdr:rowOff>
                  </to>
                </anchor>
              </controlPr>
            </control>
          </mc:Choice>
        </mc:AlternateContent>
        <mc:AlternateContent xmlns:mc="http://schemas.openxmlformats.org/markup-compatibility/2006">
          <mc:Choice Requires="x14">
            <control shapeId="4143" r:id="rId7" name="Check Box 47">
              <controlPr locked="0" defaultSize="0" autoFill="0" autoLine="0" autoPict="0">
                <anchor moveWithCells="1">
                  <from>
                    <xdr:col>6</xdr:col>
                    <xdr:colOff>200025</xdr:colOff>
                    <xdr:row>9</xdr:row>
                    <xdr:rowOff>371475</xdr:rowOff>
                  </from>
                  <to>
                    <xdr:col>6</xdr:col>
                    <xdr:colOff>428625</xdr:colOff>
                    <xdr:row>11</xdr:row>
                    <xdr:rowOff>19050</xdr:rowOff>
                  </to>
                </anchor>
              </controlPr>
            </control>
          </mc:Choice>
        </mc:AlternateContent>
        <mc:AlternateContent xmlns:mc="http://schemas.openxmlformats.org/markup-compatibility/2006">
          <mc:Choice Requires="x14">
            <control shapeId="4144" r:id="rId8" name="Check Box 48">
              <controlPr locked="0" defaultSize="0" autoFill="0" autoLine="0" autoPict="0">
                <anchor moveWithCells="1">
                  <from>
                    <xdr:col>6</xdr:col>
                    <xdr:colOff>200025</xdr:colOff>
                    <xdr:row>10</xdr:row>
                    <xdr:rowOff>371475</xdr:rowOff>
                  </from>
                  <to>
                    <xdr:col>6</xdr:col>
                    <xdr:colOff>428625</xdr:colOff>
                    <xdr:row>12</xdr:row>
                    <xdr:rowOff>19050</xdr:rowOff>
                  </to>
                </anchor>
              </controlPr>
            </control>
          </mc:Choice>
        </mc:AlternateContent>
        <mc:AlternateContent xmlns:mc="http://schemas.openxmlformats.org/markup-compatibility/2006">
          <mc:Choice Requires="x14">
            <control shapeId="4145" r:id="rId9" name="Check Box 49">
              <controlPr locked="0" defaultSize="0" autoFill="0" autoLine="0" autoPict="0">
                <anchor moveWithCells="1">
                  <from>
                    <xdr:col>6</xdr:col>
                    <xdr:colOff>200025</xdr:colOff>
                    <xdr:row>11</xdr:row>
                    <xdr:rowOff>371475</xdr:rowOff>
                  </from>
                  <to>
                    <xdr:col>6</xdr:col>
                    <xdr:colOff>428625</xdr:colOff>
                    <xdr:row>13</xdr:row>
                    <xdr:rowOff>19050</xdr:rowOff>
                  </to>
                </anchor>
              </controlPr>
            </control>
          </mc:Choice>
        </mc:AlternateContent>
        <mc:AlternateContent xmlns:mc="http://schemas.openxmlformats.org/markup-compatibility/2006">
          <mc:Choice Requires="x14">
            <control shapeId="4146" r:id="rId10" name="Check Box 50">
              <controlPr locked="0" defaultSize="0" autoFill="0" autoLine="0" autoPict="0">
                <anchor moveWithCells="1">
                  <from>
                    <xdr:col>6</xdr:col>
                    <xdr:colOff>200025</xdr:colOff>
                    <xdr:row>12</xdr:row>
                    <xdr:rowOff>371475</xdr:rowOff>
                  </from>
                  <to>
                    <xdr:col>6</xdr:col>
                    <xdr:colOff>428625</xdr:colOff>
                    <xdr:row>14</xdr:row>
                    <xdr:rowOff>19050</xdr:rowOff>
                  </to>
                </anchor>
              </controlPr>
            </control>
          </mc:Choice>
        </mc:AlternateContent>
        <mc:AlternateContent xmlns:mc="http://schemas.openxmlformats.org/markup-compatibility/2006">
          <mc:Choice Requires="x14">
            <control shapeId="4147" r:id="rId11" name="Check Box 51">
              <controlPr locked="0" defaultSize="0" autoFill="0" autoLine="0" autoPict="0">
                <anchor moveWithCells="1">
                  <from>
                    <xdr:col>6</xdr:col>
                    <xdr:colOff>200025</xdr:colOff>
                    <xdr:row>13</xdr:row>
                    <xdr:rowOff>371475</xdr:rowOff>
                  </from>
                  <to>
                    <xdr:col>6</xdr:col>
                    <xdr:colOff>428625</xdr:colOff>
                    <xdr:row>15</xdr:row>
                    <xdr:rowOff>19050</xdr:rowOff>
                  </to>
                </anchor>
              </controlPr>
            </control>
          </mc:Choice>
        </mc:AlternateContent>
        <mc:AlternateContent xmlns:mc="http://schemas.openxmlformats.org/markup-compatibility/2006">
          <mc:Choice Requires="x14">
            <control shapeId="4148" r:id="rId12" name="Check Box 52">
              <controlPr locked="0" defaultSize="0" autoFill="0" autoLine="0" autoPict="0">
                <anchor moveWithCells="1">
                  <from>
                    <xdr:col>6</xdr:col>
                    <xdr:colOff>200025</xdr:colOff>
                    <xdr:row>14</xdr:row>
                    <xdr:rowOff>371475</xdr:rowOff>
                  </from>
                  <to>
                    <xdr:col>6</xdr:col>
                    <xdr:colOff>428625</xdr:colOff>
                    <xdr:row>16</xdr:row>
                    <xdr:rowOff>19050</xdr:rowOff>
                  </to>
                </anchor>
              </controlPr>
            </control>
          </mc:Choice>
        </mc:AlternateContent>
        <mc:AlternateContent xmlns:mc="http://schemas.openxmlformats.org/markup-compatibility/2006">
          <mc:Choice Requires="x14">
            <control shapeId="4149" r:id="rId13" name="Check Box 53">
              <controlPr locked="0" defaultSize="0" autoFill="0" autoLine="0" autoPict="0">
                <anchor moveWithCells="1">
                  <from>
                    <xdr:col>6</xdr:col>
                    <xdr:colOff>200025</xdr:colOff>
                    <xdr:row>15</xdr:row>
                    <xdr:rowOff>371475</xdr:rowOff>
                  </from>
                  <to>
                    <xdr:col>6</xdr:col>
                    <xdr:colOff>428625</xdr:colOff>
                    <xdr:row>17</xdr:row>
                    <xdr:rowOff>19050</xdr:rowOff>
                  </to>
                </anchor>
              </controlPr>
            </control>
          </mc:Choice>
        </mc:AlternateContent>
        <mc:AlternateContent xmlns:mc="http://schemas.openxmlformats.org/markup-compatibility/2006">
          <mc:Choice Requires="x14">
            <control shapeId="4150" r:id="rId14" name="Check Box 54">
              <controlPr locked="0" defaultSize="0" autoFill="0" autoLine="0" autoPict="0">
                <anchor moveWithCells="1">
                  <from>
                    <xdr:col>6</xdr:col>
                    <xdr:colOff>200025</xdr:colOff>
                    <xdr:row>16</xdr:row>
                    <xdr:rowOff>371475</xdr:rowOff>
                  </from>
                  <to>
                    <xdr:col>6</xdr:col>
                    <xdr:colOff>428625</xdr:colOff>
                    <xdr:row>18</xdr:row>
                    <xdr:rowOff>19050</xdr:rowOff>
                  </to>
                </anchor>
              </controlPr>
            </control>
          </mc:Choice>
        </mc:AlternateContent>
        <mc:AlternateContent xmlns:mc="http://schemas.openxmlformats.org/markup-compatibility/2006">
          <mc:Choice Requires="x14">
            <control shapeId="4151" r:id="rId15" name="Check Box 55">
              <controlPr locked="0" defaultSize="0" autoFill="0" autoLine="0" autoPict="0">
                <anchor moveWithCells="1">
                  <from>
                    <xdr:col>6</xdr:col>
                    <xdr:colOff>200025</xdr:colOff>
                    <xdr:row>17</xdr:row>
                    <xdr:rowOff>371475</xdr:rowOff>
                  </from>
                  <to>
                    <xdr:col>6</xdr:col>
                    <xdr:colOff>428625</xdr:colOff>
                    <xdr:row>19</xdr:row>
                    <xdr:rowOff>19050</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ED15F-804D-4F7D-B84E-1B54C2BFFD8B}">
  <dimension ref="A1:B163"/>
  <sheetViews>
    <sheetView topLeftCell="A35" workbookViewId="0">
      <selection activeCell="B57" sqref="B57"/>
    </sheetView>
  </sheetViews>
  <sheetFormatPr defaultRowHeight="15" x14ac:dyDescent="0.25"/>
  <cols>
    <col min="1" max="1" width="29.7109375" customWidth="1"/>
    <col min="2" max="2" width="41.42578125" customWidth="1"/>
  </cols>
  <sheetData>
    <row r="1" spans="1:2" x14ac:dyDescent="0.25">
      <c r="A1" t="s">
        <v>806</v>
      </c>
      <c r="B1" t="str">
        <f>IF(NOT(ISBLANK('1. Personal Information'!G37)), UPPER('1. Personal Information'!G37),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LOOKUP(B1,FacilitiesBackend!A3:A315,FacilitiesBackend!P3:P315)</f>
        <v>#N/A</v>
      </c>
    </row>
    <row r="7" spans="1:2" x14ac:dyDescent="0.25">
      <c r="A7" t="s">
        <v>1256</v>
      </c>
      <c r="B7" t="e">
        <f>LOOKUP(B5,Backend!L1:L9,Backend!N1:N9)</f>
        <v>#N/A</v>
      </c>
    </row>
    <row r="8" spans="1:2" x14ac:dyDescent="0.25">
      <c r="A8" t="s">
        <v>1257</v>
      </c>
      <c r="B8" t="e">
        <f>LOOKUP(B5,Backend!L1:L9,Backend!O1:O9)</f>
        <v>#N/A</v>
      </c>
    </row>
    <row r="9" spans="1:2" x14ac:dyDescent="0.25">
      <c r="A9" t="s">
        <v>1258</v>
      </c>
      <c r="B9" t="e">
        <f>LOOKUP(B5,Backend!L1:L9,Backend!P1:P9)</f>
        <v>#N/A</v>
      </c>
    </row>
    <row r="10" spans="1:2" x14ac:dyDescent="0.25">
      <c r="A10" t="s">
        <v>457</v>
      </c>
      <c r="B10" t="e">
        <f>LOOKUP(B1,FacilitiesBackend!A3:A315,FacilitiesBackend!N3:N315)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29 June 2022</v>
      </c>
    </row>
    <row r="17" spans="1:2" x14ac:dyDescent="0.25">
      <c r="A17" t="s">
        <v>1212</v>
      </c>
      <c r="B17" t="str">
        <f ca="1">IF(ISBLANK('1. Personal Information'!J13), TEXT('1. Personal Information'!J12, "mm/dd/yy"), TEXT('1. Personal Information'!J13, "mm/dd/yy"))</f>
        <v>06/29/22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4" t="str">
        <f>TEXT('1. Personal Information'!C8, "[&lt;=9999999]###-####;(###) ###-####")</f>
        <v>-</v>
      </c>
    </row>
    <row r="41" spans="1:2" x14ac:dyDescent="0.25">
      <c r="A41" t="s">
        <v>715</v>
      </c>
      <c r="B41" s="14"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LOOKUP('2. Work History'!B8,FacilitiesBackend!A4:A316,FacilitiesBackend!O4:O316), "")</f>
        <v/>
      </c>
    </row>
    <row r="93" spans="1:2" x14ac:dyDescent="0.25">
      <c r="A93" t="s">
        <v>1190</v>
      </c>
      <c r="B93" s="2" t="str">
        <f>IF(NOT(ISBLANK('2. Work History'!B9)), LOOKUP('2. Work History'!B9,FacilitiesBackend!A4:A316,FacilitiesBackend!O4:O316), "")</f>
        <v/>
      </c>
    </row>
    <row r="94" spans="1:2" x14ac:dyDescent="0.25">
      <c r="A94" t="s">
        <v>1191</v>
      </c>
      <c r="B94" s="2" t="str">
        <f>IF(NOT(ISBLANK('2. Work History'!B10)), LOOKUP('2. Work History'!B10,FacilitiesBackend!A4:A316,FacilitiesBackend!O4:O316), "")</f>
        <v/>
      </c>
    </row>
    <row r="95" spans="1:2" x14ac:dyDescent="0.25">
      <c r="A95" t="s">
        <v>1192</v>
      </c>
      <c r="B95" s="2" t="str">
        <f>IF(NOT(ISBLANK('2. Work History'!B11)), LOOKUP('2. Work History'!B11,FacilitiesBackend!A4:A316,FacilitiesBackend!O4:O316), "")</f>
        <v/>
      </c>
    </row>
    <row r="96" spans="1:2" x14ac:dyDescent="0.25">
      <c r="A96" t="s">
        <v>1193</v>
      </c>
      <c r="B96" s="2" t="str">
        <f>IF(NOT(ISBLANK('2. Work History'!B12)), LOOKUP('2. Work History'!B12,FacilitiesBackend!A4:A316,FacilitiesBackend!O4:O316), "")</f>
        <v/>
      </c>
    </row>
    <row r="97" spans="1:2" x14ac:dyDescent="0.25">
      <c r="A97" t="s">
        <v>1194</v>
      </c>
      <c r="B97" s="2" t="str">
        <f>IF(NOT(ISBLANK('2. Work History'!B13)), LOOKUP('2. Work History'!B13,FacilitiesBackend!A4:A316,FacilitiesBackend!O4:O316), "")</f>
        <v/>
      </c>
    </row>
    <row r="98" spans="1:2" x14ac:dyDescent="0.25">
      <c r="A98" t="s">
        <v>1195</v>
      </c>
      <c r="B98" s="2" t="str">
        <f>IF(NOT(ISBLANK('2. Work History'!B14)), LOOKUP('2. Work History'!B14,FacilitiesBackend!A4:A316,FacilitiesBackend!O4:O316), "")</f>
        <v/>
      </c>
    </row>
    <row r="99" spans="1:2" x14ac:dyDescent="0.25">
      <c r="A99" t="s">
        <v>1196</v>
      </c>
      <c r="B99" s="2" t="str">
        <f>IF(NOT(ISBLANK('2. Work History'!B15)), LOOKUP('2. Work History'!B15,FacilitiesBackend!A4:A316,FacilitiesBackend!O4:O316), "")</f>
        <v/>
      </c>
    </row>
    <row r="100" spans="1:2" x14ac:dyDescent="0.25">
      <c r="A100" t="s">
        <v>1197</v>
      </c>
      <c r="B100" s="2" t="str">
        <f>IF(NOT(ISBLANK('2. Work History'!B16)), LOOKUP('2. Work History'!B16,FacilitiesBackend!A4:A316,FacilitiesBackend!O4:O316), "")</f>
        <v/>
      </c>
    </row>
    <row r="101" spans="1:2" x14ac:dyDescent="0.25">
      <c r="A101" t="s">
        <v>1198</v>
      </c>
      <c r="B101" s="2" t="str">
        <f>IF(NOT(ISBLANK('2. Work History'!B17)), LOOKUP('2. Work History'!B17,FacilitiesBackend!A4:A316,FacilitiesBackend!O4:O316), "")</f>
        <v/>
      </c>
    </row>
    <row r="102" spans="1:2" x14ac:dyDescent="0.25">
      <c r="A102" t="s">
        <v>1199</v>
      </c>
      <c r="B102" s="2" t="str">
        <f>IF(NOT(ISBLANK('2. Work History'!B18)), LOOKUP('2. Work History'!B18,FacilitiesBackend!A4:A316,FacilitiesBackend!O4:O316), "")</f>
        <v/>
      </c>
    </row>
    <row r="103" spans="1:2" x14ac:dyDescent="0.25">
      <c r="A103" t="s">
        <v>1200</v>
      </c>
      <c r="B103" s="2" t="str">
        <f>IF(NOT(ISBLANK('2. Work History'!B19)), LOOKUP('2. Work History'!B19,FacilitiesBackend!A4:A316,FacilitiesBackend!O4:O316), "")</f>
        <v/>
      </c>
    </row>
    <row r="104" spans="1:2" x14ac:dyDescent="0.25">
      <c r="A104" t="s">
        <v>1123</v>
      </c>
      <c r="B104" s="2" t="str">
        <f>IF(NOT(ISBLANK('2. Work History'!B8)), LOOKUP('2. Work History'!B8,FacilitiesBackend!A4:A316,FacilitiesBackend!D4:D316), "")</f>
        <v/>
      </c>
    </row>
    <row r="105" spans="1:2" x14ac:dyDescent="0.25">
      <c r="A105" t="s">
        <v>1124</v>
      </c>
      <c r="B105" s="2" t="str">
        <f>IF(NOT(ISBLANK('2. Work History'!B9)), LOOKUP('2. Work History'!B9,FacilitiesBackend!A4:A316,FacilitiesBackend!D4:D316), "")</f>
        <v/>
      </c>
    </row>
    <row r="106" spans="1:2" x14ac:dyDescent="0.25">
      <c r="A106" t="s">
        <v>1125</v>
      </c>
      <c r="B106" s="2" t="str">
        <f>IF(NOT(ISBLANK('2. Work History'!B10)), LOOKUP('2. Work History'!B10,FacilitiesBackend!A4:A316,FacilitiesBackend!D4:D316), "")</f>
        <v/>
      </c>
    </row>
    <row r="107" spans="1:2" x14ac:dyDescent="0.25">
      <c r="A107" t="s">
        <v>1126</v>
      </c>
      <c r="B107" s="2" t="str">
        <f>IF(NOT(ISBLANK('2. Work History'!B11)), LOOKUP('2. Work History'!B11,FacilitiesBackend!A4:A316,FacilitiesBackend!D4:D316), "")</f>
        <v/>
      </c>
    </row>
    <row r="108" spans="1:2" x14ac:dyDescent="0.25">
      <c r="A108" t="s">
        <v>1127</v>
      </c>
      <c r="B108" s="2" t="str">
        <f>IF(NOT(ISBLANK('2. Work History'!B12)), LOOKUP('2. Work History'!B12,FacilitiesBackend!A4:A316,FacilitiesBackend!D4:D316), "")</f>
        <v/>
      </c>
    </row>
    <row r="109" spans="1:2" x14ac:dyDescent="0.25">
      <c r="A109" t="s">
        <v>1128</v>
      </c>
      <c r="B109" s="2" t="str">
        <f>IF(NOT(ISBLANK('2. Work History'!B13)), LOOKUP('2. Work History'!B13,FacilitiesBackend!A4:A316,FacilitiesBackend!D4:D316), "")</f>
        <v/>
      </c>
    </row>
    <row r="110" spans="1:2" x14ac:dyDescent="0.25">
      <c r="A110" t="s">
        <v>1129</v>
      </c>
      <c r="B110" s="2" t="str">
        <f>IF(NOT(ISBLANK('2. Work History'!B14)), LOOKUP('2. Work History'!B14,FacilitiesBackend!A4:A316,FacilitiesBackend!D4:D316), "")</f>
        <v/>
      </c>
    </row>
    <row r="111" spans="1:2" x14ac:dyDescent="0.25">
      <c r="A111" t="s">
        <v>1130</v>
      </c>
      <c r="B111" s="2" t="str">
        <f>IF(NOT(ISBLANK('2. Work History'!B15)), LOOKUP('2. Work History'!B15,FacilitiesBackend!A4:A316,FacilitiesBackend!D4:D316), "")</f>
        <v/>
      </c>
    </row>
    <row r="112" spans="1:2" x14ac:dyDescent="0.25">
      <c r="A112" t="s">
        <v>1131</v>
      </c>
      <c r="B112" s="2" t="str">
        <f>IF(NOT(ISBLANK('2. Work History'!B16)), LOOKUP('2. Work History'!B16,FacilitiesBackend!A4:A316,FacilitiesBackend!D4:D316), "")</f>
        <v/>
      </c>
    </row>
    <row r="113" spans="1:2" x14ac:dyDescent="0.25">
      <c r="A113" t="s">
        <v>1132</v>
      </c>
      <c r="B113" s="2" t="str">
        <f>IF(NOT(ISBLANK('2. Work History'!B17)), LOOKUP('2. Work History'!B17,FacilitiesBackend!A4:A316,FacilitiesBackend!D4:D316), "")</f>
        <v/>
      </c>
    </row>
    <row r="114" spans="1:2" x14ac:dyDescent="0.25">
      <c r="A114" t="s">
        <v>1133</v>
      </c>
      <c r="B114" s="2" t="str">
        <f>IF(NOT(ISBLANK('2. Work History'!B18)), LOOKUP('2. Work History'!B18,FacilitiesBackend!A4:A316,FacilitiesBackend!D4:D316), "")</f>
        <v/>
      </c>
    </row>
    <row r="115" spans="1:2" x14ac:dyDescent="0.25">
      <c r="A115" t="s">
        <v>1134</v>
      </c>
      <c r="B115" s="2" t="str">
        <f>IF(NOT(ISBLANK('2. Work History'!B19)), LOOKUP('2. Work History'!B19,FacilitiesBackend!A4:A316,FacilitiesBackend!D4:D316), "")</f>
        <v/>
      </c>
    </row>
    <row r="116" spans="1:2" x14ac:dyDescent="0.25">
      <c r="A116" t="s">
        <v>1135</v>
      </c>
      <c r="B116" s="13" t="str">
        <f>IF(NOT(ISBLANK('2. Work History'!D8)), TEXT('2. Work History'!D8, "mm/dd/yy"), "")</f>
        <v/>
      </c>
    </row>
    <row r="117" spans="1:2" x14ac:dyDescent="0.25">
      <c r="A117" t="s">
        <v>1136</v>
      </c>
      <c r="B117" s="13" t="str">
        <f>IF(NOT(ISBLANK('2. Work History'!D9)), TEXT('2. Work History'!D9, "mm/dd/yy"), "")</f>
        <v/>
      </c>
    </row>
    <row r="118" spans="1:2" x14ac:dyDescent="0.25">
      <c r="A118" t="s">
        <v>1137</v>
      </c>
      <c r="B118" s="13" t="str">
        <f>IF(NOT(ISBLANK('2. Work History'!D10)), TEXT('2. Work History'!D10, "mm/dd/yy"), "")</f>
        <v/>
      </c>
    </row>
    <row r="119" spans="1:2" x14ac:dyDescent="0.25">
      <c r="A119" t="s">
        <v>1138</v>
      </c>
      <c r="B119" s="13" t="str">
        <f>IF(NOT(ISBLANK('2. Work History'!D11)), TEXT('2. Work History'!D11, "mm/dd/yy"), "")</f>
        <v/>
      </c>
    </row>
    <row r="120" spans="1:2" x14ac:dyDescent="0.25">
      <c r="A120" t="s">
        <v>1139</v>
      </c>
      <c r="B120" s="13" t="str">
        <f>IF(NOT(ISBLANK('2. Work History'!D12)), TEXT('2. Work History'!D12, "mm/dd/yy"), "")</f>
        <v/>
      </c>
    </row>
    <row r="121" spans="1:2" x14ac:dyDescent="0.25">
      <c r="A121" t="s">
        <v>1140</v>
      </c>
      <c r="B121" s="13" t="str">
        <f>IF(NOT(ISBLANK('2. Work History'!D13)), TEXT('2. Work History'!D13, "mm/dd/yy"), "")</f>
        <v/>
      </c>
    </row>
    <row r="122" spans="1:2" x14ac:dyDescent="0.25">
      <c r="A122" t="s">
        <v>1141</v>
      </c>
      <c r="B122" s="13" t="str">
        <f>IF(NOT(ISBLANK('2. Work History'!D14)), TEXT('2. Work History'!D14, "mm/dd/yy"), "")</f>
        <v/>
      </c>
    </row>
    <row r="123" spans="1:2" x14ac:dyDescent="0.25">
      <c r="A123" t="s">
        <v>1142</v>
      </c>
      <c r="B123" s="13" t="str">
        <f>IF(NOT(ISBLANK('2. Work History'!D15)), TEXT('2. Work History'!D15, "mm/dd/yy"), "")</f>
        <v/>
      </c>
    </row>
    <row r="124" spans="1:2" x14ac:dyDescent="0.25">
      <c r="A124" t="s">
        <v>1143</v>
      </c>
      <c r="B124" s="13" t="str">
        <f>IF(NOT(ISBLANK('2. Work History'!D16)), TEXT('2. Work History'!D16, "mm/dd/yy"), "")</f>
        <v/>
      </c>
    </row>
    <row r="125" spans="1:2" x14ac:dyDescent="0.25">
      <c r="A125" t="s">
        <v>1144</v>
      </c>
      <c r="B125" s="13" t="str">
        <f>IF(NOT(ISBLANK('2. Work History'!D17)), TEXT('2. Work History'!D17, "mm/dd/yy"), "")</f>
        <v/>
      </c>
    </row>
    <row r="126" spans="1:2" x14ac:dyDescent="0.25">
      <c r="A126" t="s">
        <v>1145</v>
      </c>
      <c r="B126" s="13" t="str">
        <f>IF(NOT(ISBLANK('2. Work History'!D18)), TEXT('2. Work History'!D18, "mm/dd/yy"), "")</f>
        <v/>
      </c>
    </row>
    <row r="127" spans="1:2" x14ac:dyDescent="0.25">
      <c r="A127" t="s">
        <v>1146</v>
      </c>
      <c r="B127" s="13" t="str">
        <f>IF(NOT(ISBLANK('2. Work History'!D19)), TEXT('2. Work History'!D19, "mm/dd/yy"), "")</f>
        <v/>
      </c>
    </row>
    <row r="128" spans="1:2" x14ac:dyDescent="0.25">
      <c r="A128" t="s">
        <v>1147</v>
      </c>
      <c r="B128" s="14" t="str">
        <f>IF(NOT(ISBLANK('2. Work History'!E8)), TEXT('2. Work History'!E8, "mm/dd/yy"), "")</f>
        <v/>
      </c>
    </row>
    <row r="129" spans="1:2" x14ac:dyDescent="0.25">
      <c r="A129" t="s">
        <v>1148</v>
      </c>
      <c r="B129" s="14" t="str">
        <f>IF(NOT(ISBLANK('2. Work History'!E9)), TEXT('2. Work History'!E9, "mm/dd/yy"), "")</f>
        <v/>
      </c>
    </row>
    <row r="130" spans="1:2" x14ac:dyDescent="0.25">
      <c r="A130" t="s">
        <v>1149</v>
      </c>
      <c r="B130" s="14" t="str">
        <f>IF(NOT(ISBLANK('2. Work History'!E10)), TEXT('2. Work History'!E10, "mm/dd/yy"), "")</f>
        <v/>
      </c>
    </row>
    <row r="131" spans="1:2" x14ac:dyDescent="0.25">
      <c r="A131" t="s">
        <v>1150</v>
      </c>
      <c r="B131" s="14" t="str">
        <f>IF(NOT(ISBLANK('2. Work History'!E11)), TEXT('2. Work History'!E11, "mm/dd/yy"), "")</f>
        <v/>
      </c>
    </row>
    <row r="132" spans="1:2" x14ac:dyDescent="0.25">
      <c r="A132" t="s">
        <v>1151</v>
      </c>
      <c r="B132" s="14" t="str">
        <f>IF(NOT(ISBLANK('2. Work History'!E12)), TEXT('2. Work History'!E12, "mm/dd/yy"), "")</f>
        <v/>
      </c>
    </row>
    <row r="133" spans="1:2" x14ac:dyDescent="0.25">
      <c r="A133" t="s">
        <v>1152</v>
      </c>
      <c r="B133" s="14" t="str">
        <f>IF(NOT(ISBLANK('2. Work History'!E13)), TEXT('2. Work History'!E13, "mm/dd/yy"), "")</f>
        <v/>
      </c>
    </row>
    <row r="134" spans="1:2" x14ac:dyDescent="0.25">
      <c r="A134" t="s">
        <v>1153</v>
      </c>
      <c r="B134" s="14" t="str">
        <f>IF(NOT(ISBLANK('2. Work History'!E14)), TEXT('2. Work History'!E14, "mm/dd/yy"), "")</f>
        <v/>
      </c>
    </row>
    <row r="135" spans="1:2" x14ac:dyDescent="0.25">
      <c r="A135" t="s">
        <v>1154</v>
      </c>
      <c r="B135" s="14" t="str">
        <f>IF(NOT(ISBLANK('2. Work History'!E15)), TEXT('2. Work History'!E15, "mm/dd/yy"), "")</f>
        <v/>
      </c>
    </row>
    <row r="136" spans="1:2" x14ac:dyDescent="0.25">
      <c r="A136" t="s">
        <v>1155</v>
      </c>
      <c r="B136" s="14" t="str">
        <f>IF(NOT(ISBLANK('2. Work History'!E16)), TEXT('2. Work History'!E16, "mm/dd/yy"), "")</f>
        <v/>
      </c>
    </row>
    <row r="137" spans="1:2" x14ac:dyDescent="0.25">
      <c r="A137" t="s">
        <v>1156</v>
      </c>
      <c r="B137" s="14" t="str">
        <f>IF(NOT(ISBLANK('2. Work History'!E17)), TEXT('2. Work History'!E17, "mm/dd/yy"), "")</f>
        <v/>
      </c>
    </row>
    <row r="138" spans="1:2" x14ac:dyDescent="0.25">
      <c r="A138" t="s">
        <v>1157</v>
      </c>
      <c r="B138" s="14" t="str">
        <f>IF(NOT(ISBLANK('2. Work History'!E18)), TEXT('2. Work History'!E18, "mm/dd/yy"), "")</f>
        <v/>
      </c>
    </row>
    <row r="139" spans="1:2" x14ac:dyDescent="0.25">
      <c r="A139" t="s">
        <v>1158</v>
      </c>
      <c r="B139" s="14" t="str">
        <f>IF(NOT(ISBLANK('2. Work History'!E19)), TEXT('2. Work History'!E19, "mm/dd/yy"), "")</f>
        <v/>
      </c>
    </row>
    <row r="140" spans="1:2" x14ac:dyDescent="0.25">
      <c r="A140" t="s">
        <v>1159</v>
      </c>
      <c r="B140" s="13" t="str">
        <f>IF(AND(NOT(ISBLANK('2. Work History'!F8)), NOT('2. Work History'!H8)), TEXT('2. Work History'!F8, "mm/dd/yy"), IF(('2. Work History'!H8), "PRESENT", ""))</f>
        <v/>
      </c>
    </row>
    <row r="141" spans="1:2" x14ac:dyDescent="0.25">
      <c r="A141" t="s">
        <v>1160</v>
      </c>
      <c r="B141" s="13" t="str">
        <f>IF(AND(NOT(ISBLANK('2. Work History'!F9)), NOT('2. Work History'!H9)), TEXT('2. Work History'!F9, "mm/dd/yy"), IF(('2. Work History'!H9), "PRESENT", ""))</f>
        <v/>
      </c>
    </row>
    <row r="142" spans="1:2" x14ac:dyDescent="0.25">
      <c r="A142" t="s">
        <v>1161</v>
      </c>
      <c r="B142" s="13" t="str">
        <f>IF(AND(NOT(ISBLANK('2. Work History'!F10)), NOT('2. Work History'!H10)), TEXT('2. Work History'!F10, "mm/dd/yy"), IF(('2. Work History'!H10), "PRESENT", ""))</f>
        <v/>
      </c>
    </row>
    <row r="143" spans="1:2" x14ac:dyDescent="0.25">
      <c r="A143" t="s">
        <v>1162</v>
      </c>
      <c r="B143" s="13" t="str">
        <f>IF(AND(NOT(ISBLANK('2. Work History'!F11)), NOT('2. Work History'!H11)), TEXT('2. Work History'!F11, "mm/dd/yy"), IF(('2. Work History'!H11), "PRESENT", ""))</f>
        <v/>
      </c>
    </row>
    <row r="144" spans="1:2" x14ac:dyDescent="0.25">
      <c r="A144" t="s">
        <v>1163</v>
      </c>
      <c r="B144" s="13" t="str">
        <f>IF(AND(NOT(ISBLANK('2. Work History'!F12)), NOT('2. Work History'!H12)), TEXT('2. Work History'!F12, "mm/dd/yy"), IF(('2. Work History'!H12), "PRESENT", ""))</f>
        <v/>
      </c>
    </row>
    <row r="145" spans="1:2" x14ac:dyDescent="0.25">
      <c r="A145" t="s">
        <v>1164</v>
      </c>
      <c r="B145" s="13" t="str">
        <f>IF(AND(NOT(ISBLANK('2. Work History'!F13)), NOT('2. Work History'!H13)), TEXT('2. Work History'!F13, "mm/dd/yy"), IF(('2. Work History'!H13), "PRESENT", ""))</f>
        <v/>
      </c>
    </row>
    <row r="146" spans="1:2" x14ac:dyDescent="0.25">
      <c r="A146" t="s">
        <v>1165</v>
      </c>
      <c r="B146" s="13" t="str">
        <f>IF(AND(NOT(ISBLANK('2. Work History'!F14)), NOT('2. Work History'!H14)), TEXT('2. Work History'!F14, "mm/dd/yy"), IF(('2. Work History'!H14), "PRESENT", ""))</f>
        <v/>
      </c>
    </row>
    <row r="147" spans="1:2" x14ac:dyDescent="0.25">
      <c r="A147" t="s">
        <v>1166</v>
      </c>
      <c r="B147" s="13" t="str">
        <f>IF(AND(NOT(ISBLANK('2. Work History'!F15)), NOT('2. Work History'!H15)), TEXT('2. Work History'!F15, "mm/dd/yy"), IF(('2. Work History'!H15), "PRESENT", ""))</f>
        <v/>
      </c>
    </row>
    <row r="148" spans="1:2" x14ac:dyDescent="0.25">
      <c r="A148" t="s">
        <v>1167</v>
      </c>
      <c r="B148" s="13" t="str">
        <f>IF(AND(NOT(ISBLANK('2. Work History'!F16)), NOT('2. Work History'!H16)), TEXT('2. Work History'!F16, "mm/dd/yy"), IF(('2. Work History'!H16), "PRESENT", ""))</f>
        <v/>
      </c>
    </row>
    <row r="149" spans="1:2" x14ac:dyDescent="0.25">
      <c r="A149" t="s">
        <v>1168</v>
      </c>
      <c r="B149" s="13" t="str">
        <f>IF(AND(NOT(ISBLANK('2. Work History'!F17)), NOT('2. Work History'!H17)), TEXT('2. Work History'!F17, "mm/dd/yy"), IF(('2. Work History'!H17), "PRESENT", ""))</f>
        <v/>
      </c>
    </row>
    <row r="150" spans="1:2" x14ac:dyDescent="0.25">
      <c r="A150" t="s">
        <v>1169</v>
      </c>
      <c r="B150" s="13" t="str">
        <f>IF(AND(NOT(ISBLANK('2. Work History'!F18)), NOT('2. Work History'!H18)), TEXT('2. Work History'!F18, "mm/dd/yy"), IF(('2. Work History'!H18), "PRESENT", ""))</f>
        <v/>
      </c>
    </row>
    <row r="151" spans="1:2" x14ac:dyDescent="0.25">
      <c r="A151" t="s">
        <v>1170</v>
      </c>
      <c r="B151" s="13"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E1633-F0E3-429B-A87D-54D4EFDEB65E}">
  <dimension ref="A1:B163"/>
  <sheetViews>
    <sheetView topLeftCell="A37" workbookViewId="0">
      <selection activeCell="B57" sqref="B57"/>
    </sheetView>
  </sheetViews>
  <sheetFormatPr defaultRowHeight="15" x14ac:dyDescent="0.25"/>
  <cols>
    <col min="1" max="1" width="29.7109375" customWidth="1"/>
    <col min="2" max="2" width="41.42578125" customWidth="1"/>
  </cols>
  <sheetData>
    <row r="1" spans="1:2" x14ac:dyDescent="0.25">
      <c r="A1" t="s">
        <v>806</v>
      </c>
      <c r="B1" t="str">
        <f>IF(NOT(ISBLANK('1. Personal Information'!G38)), UPPER('1. Personal Information'!G38),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LOOKUP(B1,FacilitiesBackend!A3:A315,FacilitiesBackend!P3:P315)</f>
        <v>#N/A</v>
      </c>
    </row>
    <row r="7" spans="1:2" x14ac:dyDescent="0.25">
      <c r="A7" t="s">
        <v>1256</v>
      </c>
      <c r="B7" t="e">
        <f>LOOKUP(B5,Backend!L1:L9,Backend!N1:N9)</f>
        <v>#N/A</v>
      </c>
    </row>
    <row r="8" spans="1:2" x14ac:dyDescent="0.25">
      <c r="A8" t="s">
        <v>1257</v>
      </c>
      <c r="B8" t="e">
        <f>LOOKUP(B5,Backend!L1:L9,Backend!O1:O9)</f>
        <v>#N/A</v>
      </c>
    </row>
    <row r="9" spans="1:2" x14ac:dyDescent="0.25">
      <c r="A9" t="s">
        <v>1258</v>
      </c>
      <c r="B9" t="e">
        <f>LOOKUP(B5,Backend!L1:L9,Backend!P1:P9)</f>
        <v>#N/A</v>
      </c>
    </row>
    <row r="10" spans="1:2" x14ac:dyDescent="0.25">
      <c r="A10" t="s">
        <v>457</v>
      </c>
      <c r="B10" t="e">
        <f>LOOKUP(B1,FacilitiesBackend!A3:A315,FacilitiesBackend!N3:N315)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29 June 2022</v>
      </c>
    </row>
    <row r="17" spans="1:2" x14ac:dyDescent="0.25">
      <c r="A17" t="s">
        <v>1212</v>
      </c>
      <c r="B17" t="str">
        <f ca="1">IF(ISBLANK('1. Personal Information'!J13), TEXT('1. Personal Information'!J12, "mm/dd/yy"), TEXT('1. Personal Information'!J13, "mm/dd/yy"))</f>
        <v>06/29/22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4" t="str">
        <f>TEXT('1. Personal Information'!C8, "[&lt;=9999999]###-####;(###) ###-####")</f>
        <v>-</v>
      </c>
    </row>
    <row r="41" spans="1:2" x14ac:dyDescent="0.25">
      <c r="A41" t="s">
        <v>715</v>
      </c>
      <c r="B41" s="14"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LOOKUP('2. Work History'!B8,FacilitiesBackend!A4:A316,FacilitiesBackend!O4:O316), "")</f>
        <v/>
      </c>
    </row>
    <row r="93" spans="1:2" x14ac:dyDescent="0.25">
      <c r="A93" t="s">
        <v>1190</v>
      </c>
      <c r="B93" s="2" t="str">
        <f>IF(NOT(ISBLANK('2. Work History'!B9)), LOOKUP('2. Work History'!B9,FacilitiesBackend!A4:A316,FacilitiesBackend!O4:O316), "")</f>
        <v/>
      </c>
    </row>
    <row r="94" spans="1:2" x14ac:dyDescent="0.25">
      <c r="A94" t="s">
        <v>1191</v>
      </c>
      <c r="B94" s="2" t="str">
        <f>IF(NOT(ISBLANK('2. Work History'!B10)), LOOKUP('2. Work History'!B10,FacilitiesBackend!A4:A316,FacilitiesBackend!O4:O316), "")</f>
        <v/>
      </c>
    </row>
    <row r="95" spans="1:2" x14ac:dyDescent="0.25">
      <c r="A95" t="s">
        <v>1192</v>
      </c>
      <c r="B95" s="2" t="str">
        <f>IF(NOT(ISBLANK('2. Work History'!B11)), LOOKUP('2. Work History'!B11,FacilitiesBackend!A4:A316,FacilitiesBackend!O4:O316), "")</f>
        <v/>
      </c>
    </row>
    <row r="96" spans="1:2" x14ac:dyDescent="0.25">
      <c r="A96" t="s">
        <v>1193</v>
      </c>
      <c r="B96" s="2" t="str">
        <f>IF(NOT(ISBLANK('2. Work History'!B12)), LOOKUP('2. Work History'!B12,FacilitiesBackend!A4:A316,FacilitiesBackend!O4:O316), "")</f>
        <v/>
      </c>
    </row>
    <row r="97" spans="1:2" x14ac:dyDescent="0.25">
      <c r="A97" t="s">
        <v>1194</v>
      </c>
      <c r="B97" s="2" t="str">
        <f>IF(NOT(ISBLANK('2. Work History'!B13)), LOOKUP('2. Work History'!B13,FacilitiesBackend!A4:A316,FacilitiesBackend!O4:O316), "")</f>
        <v/>
      </c>
    </row>
    <row r="98" spans="1:2" x14ac:dyDescent="0.25">
      <c r="A98" t="s">
        <v>1195</v>
      </c>
      <c r="B98" s="2" t="str">
        <f>IF(NOT(ISBLANK('2. Work History'!B14)), LOOKUP('2. Work History'!B14,FacilitiesBackend!A4:A316,FacilitiesBackend!O4:O316), "")</f>
        <v/>
      </c>
    </row>
    <row r="99" spans="1:2" x14ac:dyDescent="0.25">
      <c r="A99" t="s">
        <v>1196</v>
      </c>
      <c r="B99" s="2" t="str">
        <f>IF(NOT(ISBLANK('2. Work History'!B15)), LOOKUP('2. Work History'!B15,FacilitiesBackend!A4:A316,FacilitiesBackend!O4:O316), "")</f>
        <v/>
      </c>
    </row>
    <row r="100" spans="1:2" x14ac:dyDescent="0.25">
      <c r="A100" t="s">
        <v>1197</v>
      </c>
      <c r="B100" s="2" t="str">
        <f>IF(NOT(ISBLANK('2. Work History'!B16)), LOOKUP('2. Work History'!B16,FacilitiesBackend!A4:A316,FacilitiesBackend!O4:O316), "")</f>
        <v/>
      </c>
    </row>
    <row r="101" spans="1:2" x14ac:dyDescent="0.25">
      <c r="A101" t="s">
        <v>1198</v>
      </c>
      <c r="B101" s="2" t="str">
        <f>IF(NOT(ISBLANK('2. Work History'!B17)), LOOKUP('2. Work History'!B17,FacilitiesBackend!A4:A316,FacilitiesBackend!O4:O316), "")</f>
        <v/>
      </c>
    </row>
    <row r="102" spans="1:2" x14ac:dyDescent="0.25">
      <c r="A102" t="s">
        <v>1199</v>
      </c>
      <c r="B102" s="2" t="str">
        <f>IF(NOT(ISBLANK('2. Work History'!B18)), LOOKUP('2. Work History'!B18,FacilitiesBackend!A4:A316,FacilitiesBackend!O4:O316), "")</f>
        <v/>
      </c>
    </row>
    <row r="103" spans="1:2" x14ac:dyDescent="0.25">
      <c r="A103" t="s">
        <v>1200</v>
      </c>
      <c r="B103" s="2" t="str">
        <f>IF(NOT(ISBLANK('2. Work History'!B19)), LOOKUP('2. Work History'!B19,FacilitiesBackend!A4:A316,FacilitiesBackend!O4:O316), "")</f>
        <v/>
      </c>
    </row>
    <row r="104" spans="1:2" x14ac:dyDescent="0.25">
      <c r="A104" t="s">
        <v>1123</v>
      </c>
      <c r="B104" s="2" t="str">
        <f>IF(NOT(ISBLANK('2. Work History'!B8)), LOOKUP('2. Work History'!B8,FacilitiesBackend!A4:A316,FacilitiesBackend!D4:D316), "")</f>
        <v/>
      </c>
    </row>
    <row r="105" spans="1:2" x14ac:dyDescent="0.25">
      <c r="A105" t="s">
        <v>1124</v>
      </c>
      <c r="B105" s="2" t="str">
        <f>IF(NOT(ISBLANK('2. Work History'!B9)), LOOKUP('2. Work History'!B9,FacilitiesBackend!A4:A316,FacilitiesBackend!D4:D316), "")</f>
        <v/>
      </c>
    </row>
    <row r="106" spans="1:2" x14ac:dyDescent="0.25">
      <c r="A106" t="s">
        <v>1125</v>
      </c>
      <c r="B106" s="2" t="str">
        <f>IF(NOT(ISBLANK('2. Work History'!B10)), LOOKUP('2. Work History'!B10,FacilitiesBackend!A4:A316,FacilitiesBackend!D4:D316), "")</f>
        <v/>
      </c>
    </row>
    <row r="107" spans="1:2" x14ac:dyDescent="0.25">
      <c r="A107" t="s">
        <v>1126</v>
      </c>
      <c r="B107" s="2" t="str">
        <f>IF(NOT(ISBLANK('2. Work History'!B11)), LOOKUP('2. Work History'!B11,FacilitiesBackend!A4:A316,FacilitiesBackend!D4:D316), "")</f>
        <v/>
      </c>
    </row>
    <row r="108" spans="1:2" x14ac:dyDescent="0.25">
      <c r="A108" t="s">
        <v>1127</v>
      </c>
      <c r="B108" s="2" t="str">
        <f>IF(NOT(ISBLANK('2. Work History'!B12)), LOOKUP('2. Work History'!B12,FacilitiesBackend!A4:A316,FacilitiesBackend!D4:D316), "")</f>
        <v/>
      </c>
    </row>
    <row r="109" spans="1:2" x14ac:dyDescent="0.25">
      <c r="A109" t="s">
        <v>1128</v>
      </c>
      <c r="B109" s="2" t="str">
        <f>IF(NOT(ISBLANK('2. Work History'!B13)), LOOKUP('2. Work History'!B13,FacilitiesBackend!A4:A316,FacilitiesBackend!D4:D316), "")</f>
        <v/>
      </c>
    </row>
    <row r="110" spans="1:2" x14ac:dyDescent="0.25">
      <c r="A110" t="s">
        <v>1129</v>
      </c>
      <c r="B110" s="2" t="str">
        <f>IF(NOT(ISBLANK('2. Work History'!B14)), LOOKUP('2. Work History'!B14,FacilitiesBackend!A4:A316,FacilitiesBackend!D4:D316), "")</f>
        <v/>
      </c>
    </row>
    <row r="111" spans="1:2" x14ac:dyDescent="0.25">
      <c r="A111" t="s">
        <v>1130</v>
      </c>
      <c r="B111" s="2" t="str">
        <f>IF(NOT(ISBLANK('2. Work History'!B15)), LOOKUP('2. Work History'!B15,FacilitiesBackend!A4:A316,FacilitiesBackend!D4:D316), "")</f>
        <v/>
      </c>
    </row>
    <row r="112" spans="1:2" x14ac:dyDescent="0.25">
      <c r="A112" t="s">
        <v>1131</v>
      </c>
      <c r="B112" s="2" t="str">
        <f>IF(NOT(ISBLANK('2. Work History'!B16)), LOOKUP('2. Work History'!B16,FacilitiesBackend!A4:A316,FacilitiesBackend!D4:D316), "")</f>
        <v/>
      </c>
    </row>
    <row r="113" spans="1:2" x14ac:dyDescent="0.25">
      <c r="A113" t="s">
        <v>1132</v>
      </c>
      <c r="B113" s="2" t="str">
        <f>IF(NOT(ISBLANK('2. Work History'!B17)), LOOKUP('2. Work History'!B17,FacilitiesBackend!A4:A316,FacilitiesBackend!D4:D316), "")</f>
        <v/>
      </c>
    </row>
    <row r="114" spans="1:2" x14ac:dyDescent="0.25">
      <c r="A114" t="s">
        <v>1133</v>
      </c>
      <c r="B114" s="2" t="str">
        <f>IF(NOT(ISBLANK('2. Work History'!B18)), LOOKUP('2. Work History'!B18,FacilitiesBackend!A4:A316,FacilitiesBackend!D4:D316), "")</f>
        <v/>
      </c>
    </row>
    <row r="115" spans="1:2" x14ac:dyDescent="0.25">
      <c r="A115" t="s">
        <v>1134</v>
      </c>
      <c r="B115" s="2" t="str">
        <f>IF(NOT(ISBLANK('2. Work History'!B19)), LOOKUP('2. Work History'!B19,FacilitiesBackend!A4:A316,FacilitiesBackend!D4:D316), "")</f>
        <v/>
      </c>
    </row>
    <row r="116" spans="1:2" x14ac:dyDescent="0.25">
      <c r="A116" t="s">
        <v>1135</v>
      </c>
      <c r="B116" s="13" t="str">
        <f>IF(NOT(ISBLANK('2. Work History'!D8)), TEXT('2. Work History'!D8, "mm/dd/yy"), "")</f>
        <v/>
      </c>
    </row>
    <row r="117" spans="1:2" x14ac:dyDescent="0.25">
      <c r="A117" t="s">
        <v>1136</v>
      </c>
      <c r="B117" s="13" t="str">
        <f>IF(NOT(ISBLANK('2. Work History'!D9)), TEXT('2. Work History'!D9, "mm/dd/yy"), "")</f>
        <v/>
      </c>
    </row>
    <row r="118" spans="1:2" x14ac:dyDescent="0.25">
      <c r="A118" t="s">
        <v>1137</v>
      </c>
      <c r="B118" s="13" t="str">
        <f>IF(NOT(ISBLANK('2. Work History'!D10)), TEXT('2. Work History'!D10, "mm/dd/yy"), "")</f>
        <v/>
      </c>
    </row>
    <row r="119" spans="1:2" x14ac:dyDescent="0.25">
      <c r="A119" t="s">
        <v>1138</v>
      </c>
      <c r="B119" s="13" t="str">
        <f>IF(NOT(ISBLANK('2. Work History'!D11)), TEXT('2. Work History'!D11, "mm/dd/yy"), "")</f>
        <v/>
      </c>
    </row>
    <row r="120" spans="1:2" x14ac:dyDescent="0.25">
      <c r="A120" t="s">
        <v>1139</v>
      </c>
      <c r="B120" s="13" t="str">
        <f>IF(NOT(ISBLANK('2. Work History'!D12)), TEXT('2. Work History'!D12, "mm/dd/yy"), "")</f>
        <v/>
      </c>
    </row>
    <row r="121" spans="1:2" x14ac:dyDescent="0.25">
      <c r="A121" t="s">
        <v>1140</v>
      </c>
      <c r="B121" s="13" t="str">
        <f>IF(NOT(ISBLANK('2. Work History'!D13)), TEXT('2. Work History'!D13, "mm/dd/yy"), "")</f>
        <v/>
      </c>
    </row>
    <row r="122" spans="1:2" x14ac:dyDescent="0.25">
      <c r="A122" t="s">
        <v>1141</v>
      </c>
      <c r="B122" s="13" t="str">
        <f>IF(NOT(ISBLANK('2. Work History'!D14)), TEXT('2. Work History'!D14, "mm/dd/yy"), "")</f>
        <v/>
      </c>
    </row>
    <row r="123" spans="1:2" x14ac:dyDescent="0.25">
      <c r="A123" t="s">
        <v>1142</v>
      </c>
      <c r="B123" s="13" t="str">
        <f>IF(NOT(ISBLANK('2. Work History'!D15)), TEXT('2. Work History'!D15, "mm/dd/yy"), "")</f>
        <v/>
      </c>
    </row>
    <row r="124" spans="1:2" x14ac:dyDescent="0.25">
      <c r="A124" t="s">
        <v>1143</v>
      </c>
      <c r="B124" s="13" t="str">
        <f>IF(NOT(ISBLANK('2. Work History'!D16)), TEXT('2. Work History'!D16, "mm/dd/yy"), "")</f>
        <v/>
      </c>
    </row>
    <row r="125" spans="1:2" x14ac:dyDescent="0.25">
      <c r="A125" t="s">
        <v>1144</v>
      </c>
      <c r="B125" s="13" t="str">
        <f>IF(NOT(ISBLANK('2. Work History'!D17)), TEXT('2. Work History'!D17, "mm/dd/yy"), "")</f>
        <v/>
      </c>
    </row>
    <row r="126" spans="1:2" x14ac:dyDescent="0.25">
      <c r="A126" t="s">
        <v>1145</v>
      </c>
      <c r="B126" s="13" t="str">
        <f>IF(NOT(ISBLANK('2. Work History'!D18)), TEXT('2. Work History'!D18, "mm/dd/yy"), "")</f>
        <v/>
      </c>
    </row>
    <row r="127" spans="1:2" x14ac:dyDescent="0.25">
      <c r="A127" t="s">
        <v>1146</v>
      </c>
      <c r="B127" s="13" t="str">
        <f>IF(NOT(ISBLANK('2. Work History'!D19)), TEXT('2. Work History'!D19, "mm/dd/yy"), "")</f>
        <v/>
      </c>
    </row>
    <row r="128" spans="1:2" x14ac:dyDescent="0.25">
      <c r="A128" t="s">
        <v>1147</v>
      </c>
      <c r="B128" s="14" t="str">
        <f>IF(NOT(ISBLANK('2. Work History'!E8)), TEXT('2. Work History'!E8, "mm/dd/yy"), "")</f>
        <v/>
      </c>
    </row>
    <row r="129" spans="1:2" x14ac:dyDescent="0.25">
      <c r="A129" t="s">
        <v>1148</v>
      </c>
      <c r="B129" s="14" t="str">
        <f>IF(NOT(ISBLANK('2. Work History'!E9)), TEXT('2. Work History'!E9, "mm/dd/yy"), "")</f>
        <v/>
      </c>
    </row>
    <row r="130" spans="1:2" x14ac:dyDescent="0.25">
      <c r="A130" t="s">
        <v>1149</v>
      </c>
      <c r="B130" s="14" t="str">
        <f>IF(NOT(ISBLANK('2. Work History'!E10)), TEXT('2. Work History'!E10, "mm/dd/yy"), "")</f>
        <v/>
      </c>
    </row>
    <row r="131" spans="1:2" x14ac:dyDescent="0.25">
      <c r="A131" t="s">
        <v>1150</v>
      </c>
      <c r="B131" s="14" t="str">
        <f>IF(NOT(ISBLANK('2. Work History'!E11)), TEXT('2. Work History'!E11, "mm/dd/yy"), "")</f>
        <v/>
      </c>
    </row>
    <row r="132" spans="1:2" x14ac:dyDescent="0.25">
      <c r="A132" t="s">
        <v>1151</v>
      </c>
      <c r="B132" s="14" t="str">
        <f>IF(NOT(ISBLANK('2. Work History'!E12)), TEXT('2. Work History'!E12, "mm/dd/yy"), "")</f>
        <v/>
      </c>
    </row>
    <row r="133" spans="1:2" x14ac:dyDescent="0.25">
      <c r="A133" t="s">
        <v>1152</v>
      </c>
      <c r="B133" s="14" t="str">
        <f>IF(NOT(ISBLANK('2. Work History'!E13)), TEXT('2. Work History'!E13, "mm/dd/yy"), "")</f>
        <v/>
      </c>
    </row>
    <row r="134" spans="1:2" x14ac:dyDescent="0.25">
      <c r="A134" t="s">
        <v>1153</v>
      </c>
      <c r="B134" s="14" t="str">
        <f>IF(NOT(ISBLANK('2. Work History'!E14)), TEXT('2. Work History'!E14, "mm/dd/yy"), "")</f>
        <v/>
      </c>
    </row>
    <row r="135" spans="1:2" x14ac:dyDescent="0.25">
      <c r="A135" t="s">
        <v>1154</v>
      </c>
      <c r="B135" s="14" t="str">
        <f>IF(NOT(ISBLANK('2. Work History'!E15)), TEXT('2. Work History'!E15, "mm/dd/yy"), "")</f>
        <v/>
      </c>
    </row>
    <row r="136" spans="1:2" x14ac:dyDescent="0.25">
      <c r="A136" t="s">
        <v>1155</v>
      </c>
      <c r="B136" s="14" t="str">
        <f>IF(NOT(ISBLANK('2. Work History'!E16)), TEXT('2. Work History'!E16, "mm/dd/yy"), "")</f>
        <v/>
      </c>
    </row>
    <row r="137" spans="1:2" x14ac:dyDescent="0.25">
      <c r="A137" t="s">
        <v>1156</v>
      </c>
      <c r="B137" s="14" t="str">
        <f>IF(NOT(ISBLANK('2. Work History'!E17)), TEXT('2. Work History'!E17, "mm/dd/yy"), "")</f>
        <v/>
      </c>
    </row>
    <row r="138" spans="1:2" x14ac:dyDescent="0.25">
      <c r="A138" t="s">
        <v>1157</v>
      </c>
      <c r="B138" s="14" t="str">
        <f>IF(NOT(ISBLANK('2. Work History'!E18)), TEXT('2. Work History'!E18, "mm/dd/yy"), "")</f>
        <v/>
      </c>
    </row>
    <row r="139" spans="1:2" x14ac:dyDescent="0.25">
      <c r="A139" t="s">
        <v>1158</v>
      </c>
      <c r="B139" s="14" t="str">
        <f>IF(NOT(ISBLANK('2. Work History'!E19)), TEXT('2. Work History'!E19, "mm/dd/yy"), "")</f>
        <v/>
      </c>
    </row>
    <row r="140" spans="1:2" x14ac:dyDescent="0.25">
      <c r="A140" t="s">
        <v>1159</v>
      </c>
      <c r="B140" s="13" t="str">
        <f>IF(AND(NOT(ISBLANK('2. Work History'!F8)), NOT('2. Work History'!H8)), TEXT('2. Work History'!F8, "mm/dd/yy"), IF(('2. Work History'!H8), "PRESENT", ""))</f>
        <v/>
      </c>
    </row>
    <row r="141" spans="1:2" x14ac:dyDescent="0.25">
      <c r="A141" t="s">
        <v>1160</v>
      </c>
      <c r="B141" s="13" t="str">
        <f>IF(AND(NOT(ISBLANK('2. Work History'!F9)), NOT('2. Work History'!H9)), TEXT('2. Work History'!F9, "mm/dd/yy"), IF(('2. Work History'!H9), "PRESENT", ""))</f>
        <v/>
      </c>
    </row>
    <row r="142" spans="1:2" x14ac:dyDescent="0.25">
      <c r="A142" t="s">
        <v>1161</v>
      </c>
      <c r="B142" s="13" t="str">
        <f>IF(AND(NOT(ISBLANK('2. Work History'!F10)), NOT('2. Work History'!H10)), TEXT('2. Work History'!F10, "mm/dd/yy"), IF(('2. Work History'!H10), "PRESENT", ""))</f>
        <v/>
      </c>
    </row>
    <row r="143" spans="1:2" x14ac:dyDescent="0.25">
      <c r="A143" t="s">
        <v>1162</v>
      </c>
      <c r="B143" s="13" t="str">
        <f>IF(AND(NOT(ISBLANK('2. Work History'!F11)), NOT('2. Work History'!H11)), TEXT('2. Work History'!F11, "mm/dd/yy"), IF(('2. Work History'!H11), "PRESENT", ""))</f>
        <v/>
      </c>
    </row>
    <row r="144" spans="1:2" x14ac:dyDescent="0.25">
      <c r="A144" t="s">
        <v>1163</v>
      </c>
      <c r="B144" s="13" t="str">
        <f>IF(AND(NOT(ISBLANK('2. Work History'!F12)), NOT('2. Work History'!H12)), TEXT('2. Work History'!F12, "mm/dd/yy"), IF(('2. Work History'!H12), "PRESENT", ""))</f>
        <v/>
      </c>
    </row>
    <row r="145" spans="1:2" x14ac:dyDescent="0.25">
      <c r="A145" t="s">
        <v>1164</v>
      </c>
      <c r="B145" s="13" t="str">
        <f>IF(AND(NOT(ISBLANK('2. Work History'!F13)), NOT('2. Work History'!H13)), TEXT('2. Work History'!F13, "mm/dd/yy"), IF(('2. Work History'!H13), "PRESENT", ""))</f>
        <v/>
      </c>
    </row>
    <row r="146" spans="1:2" x14ac:dyDescent="0.25">
      <c r="A146" t="s">
        <v>1165</v>
      </c>
      <c r="B146" s="13" t="str">
        <f>IF(AND(NOT(ISBLANK('2. Work History'!F14)), NOT('2. Work History'!H14)), TEXT('2. Work History'!F14, "mm/dd/yy"), IF(('2. Work History'!H14), "PRESENT", ""))</f>
        <v/>
      </c>
    </row>
    <row r="147" spans="1:2" x14ac:dyDescent="0.25">
      <c r="A147" t="s">
        <v>1166</v>
      </c>
      <c r="B147" s="13" t="str">
        <f>IF(AND(NOT(ISBLANK('2. Work History'!F15)), NOT('2. Work History'!H15)), TEXT('2. Work History'!F15, "mm/dd/yy"), IF(('2. Work History'!H15), "PRESENT", ""))</f>
        <v/>
      </c>
    </row>
    <row r="148" spans="1:2" x14ac:dyDescent="0.25">
      <c r="A148" t="s">
        <v>1167</v>
      </c>
      <c r="B148" s="13" t="str">
        <f>IF(AND(NOT(ISBLANK('2. Work History'!F16)), NOT('2. Work History'!H16)), TEXT('2. Work History'!F16, "mm/dd/yy"), IF(('2. Work History'!H16), "PRESENT", ""))</f>
        <v/>
      </c>
    </row>
    <row r="149" spans="1:2" x14ac:dyDescent="0.25">
      <c r="A149" t="s">
        <v>1168</v>
      </c>
      <c r="B149" s="13" t="str">
        <f>IF(AND(NOT(ISBLANK('2. Work History'!F17)), NOT('2. Work History'!H17)), TEXT('2. Work History'!F17, "mm/dd/yy"), IF(('2. Work History'!H17), "PRESENT", ""))</f>
        <v/>
      </c>
    </row>
    <row r="150" spans="1:2" x14ac:dyDescent="0.25">
      <c r="A150" t="s">
        <v>1169</v>
      </c>
      <c r="B150" s="13" t="str">
        <f>IF(AND(NOT(ISBLANK('2. Work History'!F18)), NOT('2. Work History'!H18)), TEXT('2. Work History'!F18, "mm/dd/yy"), IF(('2. Work History'!H18), "PRESENT", ""))</f>
        <v/>
      </c>
    </row>
    <row r="151" spans="1:2" x14ac:dyDescent="0.25">
      <c r="A151" t="s">
        <v>1170</v>
      </c>
      <c r="B151" s="13"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A84FC-B5E3-41A9-8962-26E3AB68BE5E}">
  <dimension ref="A1:B163"/>
  <sheetViews>
    <sheetView topLeftCell="A30" zoomScaleNormal="100" workbookViewId="0">
      <selection activeCell="B57" sqref="B57"/>
    </sheetView>
  </sheetViews>
  <sheetFormatPr defaultRowHeight="15" x14ac:dyDescent="0.25"/>
  <cols>
    <col min="1" max="1" width="29.7109375" customWidth="1"/>
    <col min="2" max="2" width="41.42578125" customWidth="1"/>
  </cols>
  <sheetData>
    <row r="1" spans="1:2" x14ac:dyDescent="0.25">
      <c r="A1" t="s">
        <v>806</v>
      </c>
      <c r="B1" t="str">
        <f>IF(NOT(ISBLANK('1. Personal Information'!G39)), UPPER('1. Personal Information'!G39),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LOOKUP(B1,FacilitiesBackend!A3:A315,FacilitiesBackend!P3:P315)</f>
        <v>#N/A</v>
      </c>
    </row>
    <row r="7" spans="1:2" x14ac:dyDescent="0.25">
      <c r="A7" t="s">
        <v>1256</v>
      </c>
      <c r="B7" t="e">
        <f>LOOKUP(B5,Backend!L1:L9,Backend!N1:N9)</f>
        <v>#N/A</v>
      </c>
    </row>
    <row r="8" spans="1:2" x14ac:dyDescent="0.25">
      <c r="A8" t="s">
        <v>1257</v>
      </c>
      <c r="B8" t="e">
        <f>LOOKUP(B5,Backend!L1:L9,Backend!O1:O9)</f>
        <v>#N/A</v>
      </c>
    </row>
    <row r="9" spans="1:2" x14ac:dyDescent="0.25">
      <c r="A9" t="s">
        <v>1258</v>
      </c>
      <c r="B9" t="e">
        <f>LOOKUP(B5,Backend!L1:L9,Backend!P1:P9)</f>
        <v>#N/A</v>
      </c>
    </row>
    <row r="10" spans="1:2" x14ac:dyDescent="0.25">
      <c r="A10" t="s">
        <v>457</v>
      </c>
      <c r="B10" t="e">
        <f>LOOKUP(B1,FacilitiesBackend!A3:A315,FacilitiesBackend!N3:N315)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29 June 2022</v>
      </c>
    </row>
    <row r="17" spans="1:2" x14ac:dyDescent="0.25">
      <c r="A17" t="s">
        <v>1212</v>
      </c>
      <c r="B17" t="str">
        <f ca="1">IF(ISBLANK('1. Personal Information'!J13), TEXT('1. Personal Information'!J12, "mm/dd/yy"), TEXT('1. Personal Information'!J13, "mm/dd/yy"))</f>
        <v>06/29/22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4" t="str">
        <f>TEXT('1. Personal Information'!C8, "[&lt;=9999999]###-####;(###) ###-####")</f>
        <v>-</v>
      </c>
    </row>
    <row r="41" spans="1:2" x14ac:dyDescent="0.25">
      <c r="A41" t="s">
        <v>715</v>
      </c>
      <c r="B41" s="14"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LOOKUP('2. Work History'!B8,FacilitiesBackend!A4:A316,FacilitiesBackend!O4:O316), "")</f>
        <v/>
      </c>
    </row>
    <row r="93" spans="1:2" x14ac:dyDescent="0.25">
      <c r="A93" t="s">
        <v>1190</v>
      </c>
      <c r="B93" s="2" t="str">
        <f>IF(NOT(ISBLANK('2. Work History'!B9)), LOOKUP('2. Work History'!B9,FacilitiesBackend!A4:A316,FacilitiesBackend!O4:O316), "")</f>
        <v/>
      </c>
    </row>
    <row r="94" spans="1:2" x14ac:dyDescent="0.25">
      <c r="A94" t="s">
        <v>1191</v>
      </c>
      <c r="B94" s="2" t="str">
        <f>IF(NOT(ISBLANK('2. Work History'!B10)), LOOKUP('2. Work History'!B10,FacilitiesBackend!A4:A316,FacilitiesBackend!O4:O316), "")</f>
        <v/>
      </c>
    </row>
    <row r="95" spans="1:2" x14ac:dyDescent="0.25">
      <c r="A95" t="s">
        <v>1192</v>
      </c>
      <c r="B95" s="2" t="str">
        <f>IF(NOT(ISBLANK('2. Work History'!B11)), LOOKUP('2. Work History'!B11,FacilitiesBackend!A4:A316,FacilitiesBackend!O4:O316), "")</f>
        <v/>
      </c>
    </row>
    <row r="96" spans="1:2" x14ac:dyDescent="0.25">
      <c r="A96" t="s">
        <v>1193</v>
      </c>
      <c r="B96" s="2" t="str">
        <f>IF(NOT(ISBLANK('2. Work History'!B12)), LOOKUP('2. Work History'!B12,FacilitiesBackend!A4:A316,FacilitiesBackend!O4:O316), "")</f>
        <v/>
      </c>
    </row>
    <row r="97" spans="1:2" x14ac:dyDescent="0.25">
      <c r="A97" t="s">
        <v>1194</v>
      </c>
      <c r="B97" s="2" t="str">
        <f>IF(NOT(ISBLANK('2. Work History'!B13)), LOOKUP('2. Work History'!B13,FacilitiesBackend!A4:A316,FacilitiesBackend!O4:O316), "")</f>
        <v/>
      </c>
    </row>
    <row r="98" spans="1:2" x14ac:dyDescent="0.25">
      <c r="A98" t="s">
        <v>1195</v>
      </c>
      <c r="B98" s="2" t="str">
        <f>IF(NOT(ISBLANK('2. Work History'!B14)), LOOKUP('2. Work History'!B14,FacilitiesBackend!A4:A316,FacilitiesBackend!O4:O316), "")</f>
        <v/>
      </c>
    </row>
    <row r="99" spans="1:2" x14ac:dyDescent="0.25">
      <c r="A99" t="s">
        <v>1196</v>
      </c>
      <c r="B99" s="2" t="str">
        <f>IF(NOT(ISBLANK('2. Work History'!B15)), LOOKUP('2. Work History'!B15,FacilitiesBackend!A4:A316,FacilitiesBackend!O4:O316), "")</f>
        <v/>
      </c>
    </row>
    <row r="100" spans="1:2" x14ac:dyDescent="0.25">
      <c r="A100" t="s">
        <v>1197</v>
      </c>
      <c r="B100" s="2" t="str">
        <f>IF(NOT(ISBLANK('2. Work History'!B16)), LOOKUP('2. Work History'!B16,FacilitiesBackend!A4:A316,FacilitiesBackend!O4:O316), "")</f>
        <v/>
      </c>
    </row>
    <row r="101" spans="1:2" x14ac:dyDescent="0.25">
      <c r="A101" t="s">
        <v>1198</v>
      </c>
      <c r="B101" s="2" t="str">
        <f>IF(NOT(ISBLANK('2. Work History'!B17)), LOOKUP('2. Work History'!B17,FacilitiesBackend!A4:A316,FacilitiesBackend!O4:O316), "")</f>
        <v/>
      </c>
    </row>
    <row r="102" spans="1:2" x14ac:dyDescent="0.25">
      <c r="A102" t="s">
        <v>1199</v>
      </c>
      <c r="B102" s="2" t="str">
        <f>IF(NOT(ISBLANK('2. Work History'!B18)), LOOKUP('2. Work History'!B18,FacilitiesBackend!A4:A316,FacilitiesBackend!O4:O316), "")</f>
        <v/>
      </c>
    </row>
    <row r="103" spans="1:2" x14ac:dyDescent="0.25">
      <c r="A103" t="s">
        <v>1200</v>
      </c>
      <c r="B103" s="2" t="str">
        <f>IF(NOT(ISBLANK('2. Work History'!B19)), LOOKUP('2. Work History'!B19,FacilitiesBackend!A4:A316,FacilitiesBackend!O4:O316), "")</f>
        <v/>
      </c>
    </row>
    <row r="104" spans="1:2" x14ac:dyDescent="0.25">
      <c r="A104" t="s">
        <v>1123</v>
      </c>
      <c r="B104" s="2" t="str">
        <f>IF(NOT(ISBLANK('2. Work History'!B8)), LOOKUP('2. Work History'!B8,FacilitiesBackend!A4:A316,FacilitiesBackend!D4:D316), "")</f>
        <v/>
      </c>
    </row>
    <row r="105" spans="1:2" x14ac:dyDescent="0.25">
      <c r="A105" t="s">
        <v>1124</v>
      </c>
      <c r="B105" s="2" t="str">
        <f>IF(NOT(ISBLANK('2. Work History'!B9)), LOOKUP('2. Work History'!B9,FacilitiesBackend!A4:A316,FacilitiesBackend!D4:D316), "")</f>
        <v/>
      </c>
    </row>
    <row r="106" spans="1:2" x14ac:dyDescent="0.25">
      <c r="A106" t="s">
        <v>1125</v>
      </c>
      <c r="B106" s="2" t="str">
        <f>IF(NOT(ISBLANK('2. Work History'!B10)), LOOKUP('2. Work History'!B10,FacilitiesBackend!A4:A316,FacilitiesBackend!D4:D316), "")</f>
        <v/>
      </c>
    </row>
    <row r="107" spans="1:2" x14ac:dyDescent="0.25">
      <c r="A107" t="s">
        <v>1126</v>
      </c>
      <c r="B107" s="2" t="str">
        <f>IF(NOT(ISBLANK('2. Work History'!B11)), LOOKUP('2. Work History'!B11,FacilitiesBackend!A4:A316,FacilitiesBackend!D4:D316), "")</f>
        <v/>
      </c>
    </row>
    <row r="108" spans="1:2" x14ac:dyDescent="0.25">
      <c r="A108" t="s">
        <v>1127</v>
      </c>
      <c r="B108" s="2" t="str">
        <f>IF(NOT(ISBLANK('2. Work History'!B12)), LOOKUP('2. Work History'!B12,FacilitiesBackend!A4:A316,FacilitiesBackend!D4:D316), "")</f>
        <v/>
      </c>
    </row>
    <row r="109" spans="1:2" x14ac:dyDescent="0.25">
      <c r="A109" t="s">
        <v>1128</v>
      </c>
      <c r="B109" s="2" t="str">
        <f>IF(NOT(ISBLANK('2. Work History'!B13)), LOOKUP('2. Work History'!B13,FacilitiesBackend!A4:A316,FacilitiesBackend!D4:D316), "")</f>
        <v/>
      </c>
    </row>
    <row r="110" spans="1:2" x14ac:dyDescent="0.25">
      <c r="A110" t="s">
        <v>1129</v>
      </c>
      <c r="B110" s="2" t="str">
        <f>IF(NOT(ISBLANK('2. Work History'!B14)), LOOKUP('2. Work History'!B14,FacilitiesBackend!A4:A316,FacilitiesBackend!D4:D316), "")</f>
        <v/>
      </c>
    </row>
    <row r="111" spans="1:2" x14ac:dyDescent="0.25">
      <c r="A111" t="s">
        <v>1130</v>
      </c>
      <c r="B111" s="2" t="str">
        <f>IF(NOT(ISBLANK('2. Work History'!B15)), LOOKUP('2. Work History'!B15,FacilitiesBackend!A4:A316,FacilitiesBackend!D4:D316), "")</f>
        <v/>
      </c>
    </row>
    <row r="112" spans="1:2" x14ac:dyDescent="0.25">
      <c r="A112" t="s">
        <v>1131</v>
      </c>
      <c r="B112" s="2" t="str">
        <f>IF(NOT(ISBLANK('2. Work History'!B16)), LOOKUP('2. Work History'!B16,FacilitiesBackend!A4:A316,FacilitiesBackend!D4:D316), "")</f>
        <v/>
      </c>
    </row>
    <row r="113" spans="1:2" x14ac:dyDescent="0.25">
      <c r="A113" t="s">
        <v>1132</v>
      </c>
      <c r="B113" s="2" t="str">
        <f>IF(NOT(ISBLANK('2. Work History'!B17)), LOOKUP('2. Work History'!B17,FacilitiesBackend!A4:A316,FacilitiesBackend!D4:D316), "")</f>
        <v/>
      </c>
    </row>
    <row r="114" spans="1:2" x14ac:dyDescent="0.25">
      <c r="A114" t="s">
        <v>1133</v>
      </c>
      <c r="B114" s="2" t="str">
        <f>IF(NOT(ISBLANK('2. Work History'!B18)), LOOKUP('2. Work History'!B18,FacilitiesBackend!A4:A316,FacilitiesBackend!D4:D316), "")</f>
        <v/>
      </c>
    </row>
    <row r="115" spans="1:2" x14ac:dyDescent="0.25">
      <c r="A115" t="s">
        <v>1134</v>
      </c>
      <c r="B115" s="2" t="str">
        <f>IF(NOT(ISBLANK('2. Work History'!B19)), LOOKUP('2. Work History'!B19,FacilitiesBackend!A4:A316,FacilitiesBackend!D4:D316), "")</f>
        <v/>
      </c>
    </row>
    <row r="116" spans="1:2" x14ac:dyDescent="0.25">
      <c r="A116" t="s">
        <v>1135</v>
      </c>
      <c r="B116" s="13" t="str">
        <f>IF(NOT(ISBLANK('2. Work History'!D8)), TEXT('2. Work History'!D8, "mm/dd/yy"), "")</f>
        <v/>
      </c>
    </row>
    <row r="117" spans="1:2" x14ac:dyDescent="0.25">
      <c r="A117" t="s">
        <v>1136</v>
      </c>
      <c r="B117" s="13" t="str">
        <f>IF(NOT(ISBLANK('2. Work History'!D9)), TEXT('2. Work History'!D9, "mm/dd/yy"), "")</f>
        <v/>
      </c>
    </row>
    <row r="118" spans="1:2" x14ac:dyDescent="0.25">
      <c r="A118" t="s">
        <v>1137</v>
      </c>
      <c r="B118" s="13" t="str">
        <f>IF(NOT(ISBLANK('2. Work History'!D10)), TEXT('2. Work History'!D10, "mm/dd/yy"), "")</f>
        <v/>
      </c>
    </row>
    <row r="119" spans="1:2" x14ac:dyDescent="0.25">
      <c r="A119" t="s">
        <v>1138</v>
      </c>
      <c r="B119" s="13" t="str">
        <f>IF(NOT(ISBLANK('2. Work History'!D11)), TEXT('2. Work History'!D11, "mm/dd/yy"), "")</f>
        <v/>
      </c>
    </row>
    <row r="120" spans="1:2" x14ac:dyDescent="0.25">
      <c r="A120" t="s">
        <v>1139</v>
      </c>
      <c r="B120" s="13" t="str">
        <f>IF(NOT(ISBLANK('2. Work History'!D12)), TEXT('2. Work History'!D12, "mm/dd/yy"), "")</f>
        <v/>
      </c>
    </row>
    <row r="121" spans="1:2" x14ac:dyDescent="0.25">
      <c r="A121" t="s">
        <v>1140</v>
      </c>
      <c r="B121" s="13" t="str">
        <f>IF(NOT(ISBLANK('2. Work History'!D13)), TEXT('2. Work History'!D13, "mm/dd/yy"), "")</f>
        <v/>
      </c>
    </row>
    <row r="122" spans="1:2" x14ac:dyDescent="0.25">
      <c r="A122" t="s">
        <v>1141</v>
      </c>
      <c r="B122" s="13" t="str">
        <f>IF(NOT(ISBLANK('2. Work History'!D14)), TEXT('2. Work History'!D14, "mm/dd/yy"), "")</f>
        <v/>
      </c>
    </row>
    <row r="123" spans="1:2" x14ac:dyDescent="0.25">
      <c r="A123" t="s">
        <v>1142</v>
      </c>
      <c r="B123" s="13" t="str">
        <f>IF(NOT(ISBLANK('2. Work History'!D15)), TEXT('2. Work History'!D15, "mm/dd/yy"), "")</f>
        <v/>
      </c>
    </row>
    <row r="124" spans="1:2" x14ac:dyDescent="0.25">
      <c r="A124" t="s">
        <v>1143</v>
      </c>
      <c r="B124" s="13" t="str">
        <f>IF(NOT(ISBLANK('2. Work History'!D16)), TEXT('2. Work History'!D16, "mm/dd/yy"), "")</f>
        <v/>
      </c>
    </row>
    <row r="125" spans="1:2" x14ac:dyDescent="0.25">
      <c r="A125" t="s">
        <v>1144</v>
      </c>
      <c r="B125" s="13" t="str">
        <f>IF(NOT(ISBLANK('2. Work History'!D17)), TEXT('2. Work History'!D17, "mm/dd/yy"), "")</f>
        <v/>
      </c>
    </row>
    <row r="126" spans="1:2" x14ac:dyDescent="0.25">
      <c r="A126" t="s">
        <v>1145</v>
      </c>
      <c r="B126" s="13" t="str">
        <f>IF(NOT(ISBLANK('2. Work History'!D18)), TEXT('2. Work History'!D18, "mm/dd/yy"), "")</f>
        <v/>
      </c>
    </row>
    <row r="127" spans="1:2" x14ac:dyDescent="0.25">
      <c r="A127" t="s">
        <v>1146</v>
      </c>
      <c r="B127" s="13" t="str">
        <f>IF(NOT(ISBLANK('2. Work History'!D19)), TEXT('2. Work History'!D19, "mm/dd/yy"), "")</f>
        <v/>
      </c>
    </row>
    <row r="128" spans="1:2" x14ac:dyDescent="0.25">
      <c r="A128" t="s">
        <v>1147</v>
      </c>
      <c r="B128" s="14" t="str">
        <f>IF(NOT(ISBLANK('2. Work History'!E8)), TEXT('2. Work History'!E8, "mm/dd/yy"), "")</f>
        <v/>
      </c>
    </row>
    <row r="129" spans="1:2" x14ac:dyDescent="0.25">
      <c r="A129" t="s">
        <v>1148</v>
      </c>
      <c r="B129" s="14" t="str">
        <f>IF(NOT(ISBLANK('2. Work History'!E9)), TEXT('2. Work History'!E9, "mm/dd/yy"), "")</f>
        <v/>
      </c>
    </row>
    <row r="130" spans="1:2" x14ac:dyDescent="0.25">
      <c r="A130" t="s">
        <v>1149</v>
      </c>
      <c r="B130" s="14" t="str">
        <f>IF(NOT(ISBLANK('2. Work History'!E10)), TEXT('2. Work History'!E10, "mm/dd/yy"), "")</f>
        <v/>
      </c>
    </row>
    <row r="131" spans="1:2" x14ac:dyDescent="0.25">
      <c r="A131" t="s">
        <v>1150</v>
      </c>
      <c r="B131" s="14" t="str">
        <f>IF(NOT(ISBLANK('2. Work History'!E11)), TEXT('2. Work History'!E11, "mm/dd/yy"), "")</f>
        <v/>
      </c>
    </row>
    <row r="132" spans="1:2" x14ac:dyDescent="0.25">
      <c r="A132" t="s">
        <v>1151</v>
      </c>
      <c r="B132" s="14" t="str">
        <f>IF(NOT(ISBLANK('2. Work History'!E12)), TEXT('2. Work History'!E12, "mm/dd/yy"), "")</f>
        <v/>
      </c>
    </row>
    <row r="133" spans="1:2" x14ac:dyDescent="0.25">
      <c r="A133" t="s">
        <v>1152</v>
      </c>
      <c r="B133" s="14" t="str">
        <f>IF(NOT(ISBLANK('2. Work History'!E13)), TEXT('2. Work History'!E13, "mm/dd/yy"), "")</f>
        <v/>
      </c>
    </row>
    <row r="134" spans="1:2" x14ac:dyDescent="0.25">
      <c r="A134" t="s">
        <v>1153</v>
      </c>
      <c r="B134" s="14" t="str">
        <f>IF(NOT(ISBLANK('2. Work History'!E14)), TEXT('2. Work History'!E14, "mm/dd/yy"), "")</f>
        <v/>
      </c>
    </row>
    <row r="135" spans="1:2" x14ac:dyDescent="0.25">
      <c r="A135" t="s">
        <v>1154</v>
      </c>
      <c r="B135" s="14" t="str">
        <f>IF(NOT(ISBLANK('2. Work History'!E15)), TEXT('2. Work History'!E15, "mm/dd/yy"), "")</f>
        <v/>
      </c>
    </row>
    <row r="136" spans="1:2" x14ac:dyDescent="0.25">
      <c r="A136" t="s">
        <v>1155</v>
      </c>
      <c r="B136" s="14" t="str">
        <f>IF(NOT(ISBLANK('2. Work History'!E16)), TEXT('2. Work History'!E16, "mm/dd/yy"), "")</f>
        <v/>
      </c>
    </row>
    <row r="137" spans="1:2" x14ac:dyDescent="0.25">
      <c r="A137" t="s">
        <v>1156</v>
      </c>
      <c r="B137" s="14" t="str">
        <f>IF(NOT(ISBLANK('2. Work History'!E17)), TEXT('2. Work History'!E17, "mm/dd/yy"), "")</f>
        <v/>
      </c>
    </row>
    <row r="138" spans="1:2" x14ac:dyDescent="0.25">
      <c r="A138" t="s">
        <v>1157</v>
      </c>
      <c r="B138" s="14" t="str">
        <f>IF(NOT(ISBLANK('2. Work History'!E18)), TEXT('2. Work History'!E18, "mm/dd/yy"), "")</f>
        <v/>
      </c>
    </row>
    <row r="139" spans="1:2" x14ac:dyDescent="0.25">
      <c r="A139" t="s">
        <v>1158</v>
      </c>
      <c r="B139" s="14" t="str">
        <f>IF(NOT(ISBLANK('2. Work History'!E19)), TEXT('2. Work History'!E19, "mm/dd/yy"), "")</f>
        <v/>
      </c>
    </row>
    <row r="140" spans="1:2" x14ac:dyDescent="0.25">
      <c r="A140" t="s">
        <v>1159</v>
      </c>
      <c r="B140" s="13" t="str">
        <f>IF(AND(NOT(ISBLANK('2. Work History'!F8)), NOT('2. Work History'!H8)), TEXT('2. Work History'!F8, "mm/dd/yy"), IF(('2. Work History'!H8), "PRESENT", ""))</f>
        <v/>
      </c>
    </row>
    <row r="141" spans="1:2" x14ac:dyDescent="0.25">
      <c r="A141" t="s">
        <v>1160</v>
      </c>
      <c r="B141" s="13" t="str">
        <f>IF(AND(NOT(ISBLANK('2. Work History'!F9)), NOT('2. Work History'!H9)), TEXT('2. Work History'!F9, "mm/dd/yy"), IF(('2. Work History'!H9), "PRESENT", ""))</f>
        <v/>
      </c>
    </row>
    <row r="142" spans="1:2" x14ac:dyDescent="0.25">
      <c r="A142" t="s">
        <v>1161</v>
      </c>
      <c r="B142" s="13" t="str">
        <f>IF(AND(NOT(ISBLANK('2. Work History'!F10)), NOT('2. Work History'!H10)), TEXT('2. Work History'!F10, "mm/dd/yy"), IF(('2. Work History'!H10), "PRESENT", ""))</f>
        <v/>
      </c>
    </row>
    <row r="143" spans="1:2" x14ac:dyDescent="0.25">
      <c r="A143" t="s">
        <v>1162</v>
      </c>
      <c r="B143" s="13" t="str">
        <f>IF(AND(NOT(ISBLANK('2. Work History'!F11)), NOT('2. Work History'!H11)), TEXT('2. Work History'!F11, "mm/dd/yy"), IF(('2. Work History'!H11), "PRESENT", ""))</f>
        <v/>
      </c>
    </row>
    <row r="144" spans="1:2" x14ac:dyDescent="0.25">
      <c r="A144" t="s">
        <v>1163</v>
      </c>
      <c r="B144" s="13" t="str">
        <f>IF(AND(NOT(ISBLANK('2. Work History'!F12)), NOT('2. Work History'!H12)), TEXT('2. Work History'!F12, "mm/dd/yy"), IF(('2. Work History'!H12), "PRESENT", ""))</f>
        <v/>
      </c>
    </row>
    <row r="145" spans="1:2" x14ac:dyDescent="0.25">
      <c r="A145" t="s">
        <v>1164</v>
      </c>
      <c r="B145" s="13" t="str">
        <f>IF(AND(NOT(ISBLANK('2. Work History'!F13)), NOT('2. Work History'!H13)), TEXT('2. Work History'!F13, "mm/dd/yy"), IF(('2. Work History'!H13), "PRESENT", ""))</f>
        <v/>
      </c>
    </row>
    <row r="146" spans="1:2" x14ac:dyDescent="0.25">
      <c r="A146" t="s">
        <v>1165</v>
      </c>
      <c r="B146" s="13" t="str">
        <f>IF(AND(NOT(ISBLANK('2. Work History'!F14)), NOT('2. Work History'!H14)), TEXT('2. Work History'!F14, "mm/dd/yy"), IF(('2. Work History'!H14), "PRESENT", ""))</f>
        <v/>
      </c>
    </row>
    <row r="147" spans="1:2" x14ac:dyDescent="0.25">
      <c r="A147" t="s">
        <v>1166</v>
      </c>
      <c r="B147" s="13" t="str">
        <f>IF(AND(NOT(ISBLANK('2. Work History'!F15)), NOT('2. Work History'!H15)), TEXT('2. Work History'!F15, "mm/dd/yy"), IF(('2. Work History'!H15), "PRESENT", ""))</f>
        <v/>
      </c>
    </row>
    <row r="148" spans="1:2" x14ac:dyDescent="0.25">
      <c r="A148" t="s">
        <v>1167</v>
      </c>
      <c r="B148" s="13" t="str">
        <f>IF(AND(NOT(ISBLANK('2. Work History'!F16)), NOT('2. Work History'!H16)), TEXT('2. Work History'!F16, "mm/dd/yy"), IF(('2. Work History'!H16), "PRESENT", ""))</f>
        <v/>
      </c>
    </row>
    <row r="149" spans="1:2" x14ac:dyDescent="0.25">
      <c r="A149" t="s">
        <v>1168</v>
      </c>
      <c r="B149" s="13" t="str">
        <f>IF(AND(NOT(ISBLANK('2. Work History'!F17)), NOT('2. Work History'!H17)), TEXT('2. Work History'!F17, "mm/dd/yy"), IF(('2. Work History'!H17), "PRESENT", ""))</f>
        <v/>
      </c>
    </row>
    <row r="150" spans="1:2" x14ac:dyDescent="0.25">
      <c r="A150" t="s">
        <v>1169</v>
      </c>
      <c r="B150" s="13" t="str">
        <f>IF(AND(NOT(ISBLANK('2. Work History'!F18)), NOT('2. Work History'!H18)), TEXT('2. Work History'!F18, "mm/dd/yy"), IF(('2. Work History'!H18), "PRESENT", ""))</f>
        <v/>
      </c>
    </row>
    <row r="151" spans="1:2" x14ac:dyDescent="0.25">
      <c r="A151" t="s">
        <v>1170</v>
      </c>
      <c r="B151" s="13"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pageSetup orientation="portrait" horizontalDpi="4294967293"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5BF1A-3646-450B-B3A3-27C7C5CB43F5}">
  <dimension ref="A1:B163"/>
  <sheetViews>
    <sheetView topLeftCell="A35" workbookViewId="0">
      <selection activeCell="B57" sqref="B57"/>
    </sheetView>
  </sheetViews>
  <sheetFormatPr defaultRowHeight="15" x14ac:dyDescent="0.25"/>
  <cols>
    <col min="1" max="1" width="29.7109375" customWidth="1"/>
    <col min="2" max="2" width="41.42578125" customWidth="1"/>
  </cols>
  <sheetData>
    <row r="1" spans="1:2" x14ac:dyDescent="0.25">
      <c r="A1" t="s">
        <v>806</v>
      </c>
      <c r="B1" t="str">
        <f>IF(NOT(ISBLANK('1. Personal Information'!G40)), UPPER('1. Personal Information'!G40),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LOOKUP(B1,FacilitiesBackend!A3:A315,FacilitiesBackend!P3:P315)</f>
        <v>#N/A</v>
      </c>
    </row>
    <row r="7" spans="1:2" x14ac:dyDescent="0.25">
      <c r="A7" t="s">
        <v>1256</v>
      </c>
      <c r="B7" t="e">
        <f>LOOKUP(B5,Backend!L1:L9,Backend!N1:N9)</f>
        <v>#N/A</v>
      </c>
    </row>
    <row r="8" spans="1:2" x14ac:dyDescent="0.25">
      <c r="A8" t="s">
        <v>1257</v>
      </c>
      <c r="B8" t="e">
        <f>LOOKUP(B5,Backend!L1:L9,Backend!O1:O9)</f>
        <v>#N/A</v>
      </c>
    </row>
    <row r="9" spans="1:2" x14ac:dyDescent="0.25">
      <c r="A9" t="s">
        <v>1258</v>
      </c>
      <c r="B9" t="e">
        <f>LOOKUP(B5,Backend!L1:L9,Backend!P1:P9)</f>
        <v>#N/A</v>
      </c>
    </row>
    <row r="10" spans="1:2" x14ac:dyDescent="0.25">
      <c r="A10" t="s">
        <v>457</v>
      </c>
      <c r="B10" t="e">
        <f>LOOKUP(B1,FacilitiesBackend!A3:A315,FacilitiesBackend!N3:N315)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29 June 2022</v>
      </c>
    </row>
    <row r="17" spans="1:2" x14ac:dyDescent="0.25">
      <c r="A17" t="s">
        <v>1212</v>
      </c>
      <c r="B17" t="str">
        <f ca="1">IF(ISBLANK('1. Personal Information'!J13), TEXT('1. Personal Information'!J12, "mm/dd/yy"), TEXT('1. Personal Information'!J13, "mm/dd/yy"))</f>
        <v>06/29/22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4" t="str">
        <f>TEXT('1. Personal Information'!C8, "[&lt;=9999999]###-####;(###) ###-####")</f>
        <v>-</v>
      </c>
    </row>
    <row r="41" spans="1:2" x14ac:dyDescent="0.25">
      <c r="A41" t="s">
        <v>715</v>
      </c>
      <c r="B41" s="14"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LOOKUP('2. Work History'!B8,FacilitiesBackend!A4:A316,FacilitiesBackend!O4:O316), "")</f>
        <v/>
      </c>
    </row>
    <row r="93" spans="1:2" x14ac:dyDescent="0.25">
      <c r="A93" t="s">
        <v>1190</v>
      </c>
      <c r="B93" s="2" t="str">
        <f>IF(NOT(ISBLANK('2. Work History'!B9)), LOOKUP('2. Work History'!B9,FacilitiesBackend!A4:A316,FacilitiesBackend!O4:O316), "")</f>
        <v/>
      </c>
    </row>
    <row r="94" spans="1:2" x14ac:dyDescent="0.25">
      <c r="A94" t="s">
        <v>1191</v>
      </c>
      <c r="B94" s="2" t="str">
        <f>IF(NOT(ISBLANK('2. Work History'!B10)), LOOKUP('2. Work History'!B10,FacilitiesBackend!A4:A316,FacilitiesBackend!O4:O316), "")</f>
        <v/>
      </c>
    </row>
    <row r="95" spans="1:2" x14ac:dyDescent="0.25">
      <c r="A95" t="s">
        <v>1192</v>
      </c>
      <c r="B95" s="2" t="str">
        <f>IF(NOT(ISBLANK('2. Work History'!B11)), LOOKUP('2. Work History'!B11,FacilitiesBackend!A4:A316,FacilitiesBackend!O4:O316), "")</f>
        <v/>
      </c>
    </row>
    <row r="96" spans="1:2" x14ac:dyDescent="0.25">
      <c r="A96" t="s">
        <v>1193</v>
      </c>
      <c r="B96" s="2" t="str">
        <f>IF(NOT(ISBLANK('2. Work History'!B12)), LOOKUP('2. Work History'!B12,FacilitiesBackend!A4:A316,FacilitiesBackend!O4:O316), "")</f>
        <v/>
      </c>
    </row>
    <row r="97" spans="1:2" x14ac:dyDescent="0.25">
      <c r="A97" t="s">
        <v>1194</v>
      </c>
      <c r="B97" s="2" t="str">
        <f>IF(NOT(ISBLANK('2. Work History'!B13)), LOOKUP('2. Work History'!B13,FacilitiesBackend!A4:A316,FacilitiesBackend!O4:O316), "")</f>
        <v/>
      </c>
    </row>
    <row r="98" spans="1:2" x14ac:dyDescent="0.25">
      <c r="A98" t="s">
        <v>1195</v>
      </c>
      <c r="B98" s="2" t="str">
        <f>IF(NOT(ISBLANK('2. Work History'!B14)), LOOKUP('2. Work History'!B14,FacilitiesBackend!A4:A316,FacilitiesBackend!O4:O316), "")</f>
        <v/>
      </c>
    </row>
    <row r="99" spans="1:2" x14ac:dyDescent="0.25">
      <c r="A99" t="s">
        <v>1196</v>
      </c>
      <c r="B99" s="2" t="str">
        <f>IF(NOT(ISBLANK('2. Work History'!B15)), LOOKUP('2. Work History'!B15,FacilitiesBackend!A4:A316,FacilitiesBackend!O4:O316), "")</f>
        <v/>
      </c>
    </row>
    <row r="100" spans="1:2" x14ac:dyDescent="0.25">
      <c r="A100" t="s">
        <v>1197</v>
      </c>
      <c r="B100" s="2" t="str">
        <f>IF(NOT(ISBLANK('2. Work History'!B16)), LOOKUP('2. Work History'!B16,FacilitiesBackend!A4:A316,FacilitiesBackend!O4:O316), "")</f>
        <v/>
      </c>
    </row>
    <row r="101" spans="1:2" x14ac:dyDescent="0.25">
      <c r="A101" t="s">
        <v>1198</v>
      </c>
      <c r="B101" s="2" t="str">
        <f>IF(NOT(ISBLANK('2. Work History'!B17)), LOOKUP('2. Work History'!B17,FacilitiesBackend!A4:A316,FacilitiesBackend!O4:O316), "")</f>
        <v/>
      </c>
    </row>
    <row r="102" spans="1:2" x14ac:dyDescent="0.25">
      <c r="A102" t="s">
        <v>1199</v>
      </c>
      <c r="B102" s="2" t="str">
        <f>IF(NOT(ISBLANK('2. Work History'!B18)), LOOKUP('2. Work History'!B18,FacilitiesBackend!A4:A316,FacilitiesBackend!O4:O316), "")</f>
        <v/>
      </c>
    </row>
    <row r="103" spans="1:2" x14ac:dyDescent="0.25">
      <c r="A103" t="s">
        <v>1200</v>
      </c>
      <c r="B103" s="2" t="str">
        <f>IF(NOT(ISBLANK('2. Work History'!B19)), LOOKUP('2. Work History'!B19,FacilitiesBackend!A4:A316,FacilitiesBackend!O4:O316), "")</f>
        <v/>
      </c>
    </row>
    <row r="104" spans="1:2" x14ac:dyDescent="0.25">
      <c r="A104" t="s">
        <v>1123</v>
      </c>
      <c r="B104" s="2" t="str">
        <f>IF(NOT(ISBLANK('2. Work History'!B8)), LOOKUP('2. Work History'!B8,FacilitiesBackend!A4:A316,FacilitiesBackend!D4:D316), "")</f>
        <v/>
      </c>
    </row>
    <row r="105" spans="1:2" x14ac:dyDescent="0.25">
      <c r="A105" t="s">
        <v>1124</v>
      </c>
      <c r="B105" s="2" t="str">
        <f>IF(NOT(ISBLANK('2. Work History'!B9)), LOOKUP('2. Work History'!B9,FacilitiesBackend!A4:A316,FacilitiesBackend!D4:D316), "")</f>
        <v/>
      </c>
    </row>
    <row r="106" spans="1:2" x14ac:dyDescent="0.25">
      <c r="A106" t="s">
        <v>1125</v>
      </c>
      <c r="B106" s="2" t="str">
        <f>IF(NOT(ISBLANK('2. Work History'!B10)), LOOKUP('2. Work History'!B10,FacilitiesBackend!A4:A316,FacilitiesBackend!D4:D316), "")</f>
        <v/>
      </c>
    </row>
    <row r="107" spans="1:2" x14ac:dyDescent="0.25">
      <c r="A107" t="s">
        <v>1126</v>
      </c>
      <c r="B107" s="2" t="str">
        <f>IF(NOT(ISBLANK('2. Work History'!B11)), LOOKUP('2. Work History'!B11,FacilitiesBackend!A4:A316,FacilitiesBackend!D4:D316), "")</f>
        <v/>
      </c>
    </row>
    <row r="108" spans="1:2" x14ac:dyDescent="0.25">
      <c r="A108" t="s">
        <v>1127</v>
      </c>
      <c r="B108" s="2" t="str">
        <f>IF(NOT(ISBLANK('2. Work History'!B12)), LOOKUP('2. Work History'!B12,FacilitiesBackend!A4:A316,FacilitiesBackend!D4:D316), "")</f>
        <v/>
      </c>
    </row>
    <row r="109" spans="1:2" x14ac:dyDescent="0.25">
      <c r="A109" t="s">
        <v>1128</v>
      </c>
      <c r="B109" s="2" t="str">
        <f>IF(NOT(ISBLANK('2. Work History'!B13)), LOOKUP('2. Work History'!B13,FacilitiesBackend!A4:A316,FacilitiesBackend!D4:D316), "")</f>
        <v/>
      </c>
    </row>
    <row r="110" spans="1:2" x14ac:dyDescent="0.25">
      <c r="A110" t="s">
        <v>1129</v>
      </c>
      <c r="B110" s="2" t="str">
        <f>IF(NOT(ISBLANK('2. Work History'!B14)), LOOKUP('2. Work History'!B14,FacilitiesBackend!A4:A316,FacilitiesBackend!D4:D316), "")</f>
        <v/>
      </c>
    </row>
    <row r="111" spans="1:2" x14ac:dyDescent="0.25">
      <c r="A111" t="s">
        <v>1130</v>
      </c>
      <c r="B111" s="2" t="str">
        <f>IF(NOT(ISBLANK('2. Work History'!B15)), LOOKUP('2. Work History'!B15,FacilitiesBackend!A4:A316,FacilitiesBackend!D4:D316), "")</f>
        <v/>
      </c>
    </row>
    <row r="112" spans="1:2" x14ac:dyDescent="0.25">
      <c r="A112" t="s">
        <v>1131</v>
      </c>
      <c r="B112" s="2" t="str">
        <f>IF(NOT(ISBLANK('2. Work History'!B16)), LOOKUP('2. Work History'!B16,FacilitiesBackend!A4:A316,FacilitiesBackend!D4:D316), "")</f>
        <v/>
      </c>
    </row>
    <row r="113" spans="1:2" x14ac:dyDescent="0.25">
      <c r="A113" t="s">
        <v>1132</v>
      </c>
      <c r="B113" s="2" t="str">
        <f>IF(NOT(ISBLANK('2. Work History'!B17)), LOOKUP('2. Work History'!B17,FacilitiesBackend!A4:A316,FacilitiesBackend!D4:D316), "")</f>
        <v/>
      </c>
    </row>
    <row r="114" spans="1:2" x14ac:dyDescent="0.25">
      <c r="A114" t="s">
        <v>1133</v>
      </c>
      <c r="B114" s="2" t="str">
        <f>IF(NOT(ISBLANK('2. Work History'!B18)), LOOKUP('2. Work History'!B18,FacilitiesBackend!A4:A316,FacilitiesBackend!D4:D316), "")</f>
        <v/>
      </c>
    </row>
    <row r="115" spans="1:2" x14ac:dyDescent="0.25">
      <c r="A115" t="s">
        <v>1134</v>
      </c>
      <c r="B115" s="2" t="str">
        <f>IF(NOT(ISBLANK('2. Work History'!B19)), LOOKUP('2. Work History'!B19,FacilitiesBackend!A4:A316,FacilitiesBackend!D4:D316), "")</f>
        <v/>
      </c>
    </row>
    <row r="116" spans="1:2" x14ac:dyDescent="0.25">
      <c r="A116" t="s">
        <v>1135</v>
      </c>
      <c r="B116" s="13" t="str">
        <f>IF(NOT(ISBLANK('2. Work History'!D8)), TEXT('2. Work History'!D8, "mm/dd/yy"), "")</f>
        <v/>
      </c>
    </row>
    <row r="117" spans="1:2" x14ac:dyDescent="0.25">
      <c r="A117" t="s">
        <v>1136</v>
      </c>
      <c r="B117" s="13" t="str">
        <f>IF(NOT(ISBLANK('2. Work History'!D9)), TEXT('2. Work History'!D9, "mm/dd/yy"), "")</f>
        <v/>
      </c>
    </row>
    <row r="118" spans="1:2" x14ac:dyDescent="0.25">
      <c r="A118" t="s">
        <v>1137</v>
      </c>
      <c r="B118" s="13" t="str">
        <f>IF(NOT(ISBLANK('2. Work History'!D10)), TEXT('2. Work History'!D10, "mm/dd/yy"), "")</f>
        <v/>
      </c>
    </row>
    <row r="119" spans="1:2" x14ac:dyDescent="0.25">
      <c r="A119" t="s">
        <v>1138</v>
      </c>
      <c r="B119" s="13" t="str">
        <f>IF(NOT(ISBLANK('2. Work History'!D11)), TEXT('2. Work History'!D11, "mm/dd/yy"), "")</f>
        <v/>
      </c>
    </row>
    <row r="120" spans="1:2" x14ac:dyDescent="0.25">
      <c r="A120" t="s">
        <v>1139</v>
      </c>
      <c r="B120" s="13" t="str">
        <f>IF(NOT(ISBLANK('2. Work History'!D12)), TEXT('2. Work History'!D12, "mm/dd/yy"), "")</f>
        <v/>
      </c>
    </row>
    <row r="121" spans="1:2" x14ac:dyDescent="0.25">
      <c r="A121" t="s">
        <v>1140</v>
      </c>
      <c r="B121" s="13" t="str">
        <f>IF(NOT(ISBLANK('2. Work History'!D13)), TEXT('2. Work History'!D13, "mm/dd/yy"), "")</f>
        <v/>
      </c>
    </row>
    <row r="122" spans="1:2" x14ac:dyDescent="0.25">
      <c r="A122" t="s">
        <v>1141</v>
      </c>
      <c r="B122" s="13" t="str">
        <f>IF(NOT(ISBLANK('2. Work History'!D14)), TEXT('2. Work History'!D14, "mm/dd/yy"), "")</f>
        <v/>
      </c>
    </row>
    <row r="123" spans="1:2" x14ac:dyDescent="0.25">
      <c r="A123" t="s">
        <v>1142</v>
      </c>
      <c r="B123" s="13" t="str">
        <f>IF(NOT(ISBLANK('2. Work History'!D15)), TEXT('2. Work History'!D15, "mm/dd/yy"), "")</f>
        <v/>
      </c>
    </row>
    <row r="124" spans="1:2" x14ac:dyDescent="0.25">
      <c r="A124" t="s">
        <v>1143</v>
      </c>
      <c r="B124" s="13" t="str">
        <f>IF(NOT(ISBLANK('2. Work History'!D16)), TEXT('2. Work History'!D16, "mm/dd/yy"), "")</f>
        <v/>
      </c>
    </row>
    <row r="125" spans="1:2" x14ac:dyDescent="0.25">
      <c r="A125" t="s">
        <v>1144</v>
      </c>
      <c r="B125" s="13" t="str">
        <f>IF(NOT(ISBLANK('2. Work History'!D17)), TEXT('2. Work History'!D17, "mm/dd/yy"), "")</f>
        <v/>
      </c>
    </row>
    <row r="126" spans="1:2" x14ac:dyDescent="0.25">
      <c r="A126" t="s">
        <v>1145</v>
      </c>
      <c r="B126" s="13" t="str">
        <f>IF(NOT(ISBLANK('2. Work History'!D18)), TEXT('2. Work History'!D18, "mm/dd/yy"), "")</f>
        <v/>
      </c>
    </row>
    <row r="127" spans="1:2" x14ac:dyDescent="0.25">
      <c r="A127" t="s">
        <v>1146</v>
      </c>
      <c r="B127" s="13" t="str">
        <f>IF(NOT(ISBLANK('2. Work History'!D19)), TEXT('2. Work History'!D19, "mm/dd/yy"), "")</f>
        <v/>
      </c>
    </row>
    <row r="128" spans="1:2" x14ac:dyDescent="0.25">
      <c r="A128" t="s">
        <v>1147</v>
      </c>
      <c r="B128" s="14" t="str">
        <f>IF(NOT(ISBLANK('2. Work History'!E8)), TEXT('2. Work History'!E8, "mm/dd/yy"), "")</f>
        <v/>
      </c>
    </row>
    <row r="129" spans="1:2" x14ac:dyDescent="0.25">
      <c r="A129" t="s">
        <v>1148</v>
      </c>
      <c r="B129" s="14" t="str">
        <f>IF(NOT(ISBLANK('2. Work History'!E9)), TEXT('2. Work History'!E9, "mm/dd/yy"), "")</f>
        <v/>
      </c>
    </row>
    <row r="130" spans="1:2" x14ac:dyDescent="0.25">
      <c r="A130" t="s">
        <v>1149</v>
      </c>
      <c r="B130" s="14" t="str">
        <f>IF(NOT(ISBLANK('2. Work History'!E10)), TEXT('2. Work History'!E10, "mm/dd/yy"), "")</f>
        <v/>
      </c>
    </row>
    <row r="131" spans="1:2" x14ac:dyDescent="0.25">
      <c r="A131" t="s">
        <v>1150</v>
      </c>
      <c r="B131" s="14" t="str">
        <f>IF(NOT(ISBLANK('2. Work History'!E11)), TEXT('2. Work History'!E11, "mm/dd/yy"), "")</f>
        <v/>
      </c>
    </row>
    <row r="132" spans="1:2" x14ac:dyDescent="0.25">
      <c r="A132" t="s">
        <v>1151</v>
      </c>
      <c r="B132" s="14" t="str">
        <f>IF(NOT(ISBLANK('2. Work History'!E12)), TEXT('2. Work History'!E12, "mm/dd/yy"), "")</f>
        <v/>
      </c>
    </row>
    <row r="133" spans="1:2" x14ac:dyDescent="0.25">
      <c r="A133" t="s">
        <v>1152</v>
      </c>
      <c r="B133" s="14" t="str">
        <f>IF(NOT(ISBLANK('2. Work History'!E13)), TEXT('2. Work History'!E13, "mm/dd/yy"), "")</f>
        <v/>
      </c>
    </row>
    <row r="134" spans="1:2" x14ac:dyDescent="0.25">
      <c r="A134" t="s">
        <v>1153</v>
      </c>
      <c r="B134" s="14" t="str">
        <f>IF(NOT(ISBLANK('2. Work History'!E14)), TEXT('2. Work History'!E14, "mm/dd/yy"), "")</f>
        <v/>
      </c>
    </row>
    <row r="135" spans="1:2" x14ac:dyDescent="0.25">
      <c r="A135" t="s">
        <v>1154</v>
      </c>
      <c r="B135" s="14" t="str">
        <f>IF(NOT(ISBLANK('2. Work History'!E15)), TEXT('2. Work History'!E15, "mm/dd/yy"), "")</f>
        <v/>
      </c>
    </row>
    <row r="136" spans="1:2" x14ac:dyDescent="0.25">
      <c r="A136" t="s">
        <v>1155</v>
      </c>
      <c r="B136" s="14" t="str">
        <f>IF(NOT(ISBLANK('2. Work History'!E16)), TEXT('2. Work History'!E16, "mm/dd/yy"), "")</f>
        <v/>
      </c>
    </row>
    <row r="137" spans="1:2" x14ac:dyDescent="0.25">
      <c r="A137" t="s">
        <v>1156</v>
      </c>
      <c r="B137" s="14" t="str">
        <f>IF(NOT(ISBLANK('2. Work History'!E17)), TEXT('2. Work History'!E17, "mm/dd/yy"), "")</f>
        <v/>
      </c>
    </row>
    <row r="138" spans="1:2" x14ac:dyDescent="0.25">
      <c r="A138" t="s">
        <v>1157</v>
      </c>
      <c r="B138" s="14" t="str">
        <f>IF(NOT(ISBLANK('2. Work History'!E18)), TEXT('2. Work History'!E18, "mm/dd/yy"), "")</f>
        <v/>
      </c>
    </row>
    <row r="139" spans="1:2" x14ac:dyDescent="0.25">
      <c r="A139" t="s">
        <v>1158</v>
      </c>
      <c r="B139" s="14" t="str">
        <f>IF(NOT(ISBLANK('2. Work History'!E19)), TEXT('2. Work History'!E19, "mm/dd/yy"), "")</f>
        <v/>
      </c>
    </row>
    <row r="140" spans="1:2" x14ac:dyDescent="0.25">
      <c r="A140" t="s">
        <v>1159</v>
      </c>
      <c r="B140" s="13" t="str">
        <f>IF(AND(NOT(ISBLANK('2. Work History'!F8)), NOT('2. Work History'!H8)), TEXT('2. Work History'!F8, "mm/dd/yy"), IF(('2. Work History'!H8), "PRESENT", ""))</f>
        <v/>
      </c>
    </row>
    <row r="141" spans="1:2" x14ac:dyDescent="0.25">
      <c r="A141" t="s">
        <v>1160</v>
      </c>
      <c r="B141" s="13" t="str">
        <f>IF(AND(NOT(ISBLANK('2. Work History'!F9)), NOT('2. Work History'!H9)), TEXT('2. Work History'!F9, "mm/dd/yy"), IF(('2. Work History'!H9), "PRESENT", ""))</f>
        <v/>
      </c>
    </row>
    <row r="142" spans="1:2" x14ac:dyDescent="0.25">
      <c r="A142" t="s">
        <v>1161</v>
      </c>
      <c r="B142" s="13" t="str">
        <f>IF(AND(NOT(ISBLANK('2. Work History'!F10)), NOT('2. Work History'!H10)), TEXT('2. Work History'!F10, "mm/dd/yy"), IF(('2. Work History'!H10), "PRESENT", ""))</f>
        <v/>
      </c>
    </row>
    <row r="143" spans="1:2" x14ac:dyDescent="0.25">
      <c r="A143" t="s">
        <v>1162</v>
      </c>
      <c r="B143" s="13" t="str">
        <f>IF(AND(NOT(ISBLANK('2. Work History'!F11)), NOT('2. Work History'!H11)), TEXT('2. Work History'!F11, "mm/dd/yy"), IF(('2. Work History'!H11), "PRESENT", ""))</f>
        <v/>
      </c>
    </row>
    <row r="144" spans="1:2" x14ac:dyDescent="0.25">
      <c r="A144" t="s">
        <v>1163</v>
      </c>
      <c r="B144" s="13" t="str">
        <f>IF(AND(NOT(ISBLANK('2. Work History'!F12)), NOT('2. Work History'!H12)), TEXT('2. Work History'!F12, "mm/dd/yy"), IF(('2. Work History'!H12), "PRESENT", ""))</f>
        <v/>
      </c>
    </row>
    <row r="145" spans="1:2" x14ac:dyDescent="0.25">
      <c r="A145" t="s">
        <v>1164</v>
      </c>
      <c r="B145" s="13" t="str">
        <f>IF(AND(NOT(ISBLANK('2. Work History'!F13)), NOT('2. Work History'!H13)), TEXT('2. Work History'!F13, "mm/dd/yy"), IF(('2. Work History'!H13), "PRESENT", ""))</f>
        <v/>
      </c>
    </row>
    <row r="146" spans="1:2" x14ac:dyDescent="0.25">
      <c r="A146" t="s">
        <v>1165</v>
      </c>
      <c r="B146" s="13" t="str">
        <f>IF(AND(NOT(ISBLANK('2. Work History'!F14)), NOT('2. Work History'!H14)), TEXT('2. Work History'!F14, "mm/dd/yy"), IF(('2. Work History'!H14), "PRESENT", ""))</f>
        <v/>
      </c>
    </row>
    <row r="147" spans="1:2" x14ac:dyDescent="0.25">
      <c r="A147" t="s">
        <v>1166</v>
      </c>
      <c r="B147" s="13" t="str">
        <f>IF(AND(NOT(ISBLANK('2. Work History'!F15)), NOT('2. Work History'!H15)), TEXT('2. Work History'!F15, "mm/dd/yy"), IF(('2. Work History'!H15), "PRESENT", ""))</f>
        <v/>
      </c>
    </row>
    <row r="148" spans="1:2" x14ac:dyDescent="0.25">
      <c r="A148" t="s">
        <v>1167</v>
      </c>
      <c r="B148" s="13" t="str">
        <f>IF(AND(NOT(ISBLANK('2. Work History'!F16)), NOT('2. Work History'!H16)), TEXT('2. Work History'!F16, "mm/dd/yy"), IF(('2. Work History'!H16), "PRESENT", ""))</f>
        <v/>
      </c>
    </row>
    <row r="149" spans="1:2" x14ac:dyDescent="0.25">
      <c r="A149" t="s">
        <v>1168</v>
      </c>
      <c r="B149" s="13" t="str">
        <f>IF(AND(NOT(ISBLANK('2. Work History'!F17)), NOT('2. Work History'!H17)), TEXT('2. Work History'!F17, "mm/dd/yy"), IF(('2. Work History'!H17), "PRESENT", ""))</f>
        <v/>
      </c>
    </row>
    <row r="150" spans="1:2" x14ac:dyDescent="0.25">
      <c r="A150" t="s">
        <v>1169</v>
      </c>
      <c r="B150" s="13" t="str">
        <f>IF(AND(NOT(ISBLANK('2. Work History'!F18)), NOT('2. Work History'!H18)), TEXT('2. Work History'!F18, "mm/dd/yy"), IF(('2. Work History'!H18), "PRESENT", ""))</f>
        <v/>
      </c>
    </row>
    <row r="151" spans="1:2" x14ac:dyDescent="0.25">
      <c r="A151" t="s">
        <v>1170</v>
      </c>
      <c r="B151" s="13"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08B59-F8F9-4116-852A-D6CCAE11A96D}">
  <dimension ref="A1:B163"/>
  <sheetViews>
    <sheetView topLeftCell="A32" workbookViewId="0">
      <selection activeCell="B57" sqref="B57"/>
    </sheetView>
  </sheetViews>
  <sheetFormatPr defaultRowHeight="15" x14ac:dyDescent="0.25"/>
  <cols>
    <col min="1" max="1" width="29.7109375" customWidth="1"/>
    <col min="2" max="2" width="41.42578125" customWidth="1"/>
  </cols>
  <sheetData>
    <row r="1" spans="1:2" x14ac:dyDescent="0.25">
      <c r="A1" t="s">
        <v>806</v>
      </c>
      <c r="B1" t="str">
        <f>IF(NOT(ISBLANK('1. Personal Information'!G41)), UPPER('1. Personal Information'!G41),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LOOKUP(B1,FacilitiesBackend!A3:A315,FacilitiesBackend!P3:P315)</f>
        <v>#N/A</v>
      </c>
    </row>
    <row r="7" spans="1:2" x14ac:dyDescent="0.25">
      <c r="A7" t="s">
        <v>1256</v>
      </c>
      <c r="B7" t="e">
        <f>LOOKUP(B5,Backend!L1:L9,Backend!N1:N9)</f>
        <v>#N/A</v>
      </c>
    </row>
    <row r="8" spans="1:2" x14ac:dyDescent="0.25">
      <c r="A8" t="s">
        <v>1257</v>
      </c>
      <c r="B8" t="e">
        <f>LOOKUP(B5,Backend!L1:L9,Backend!O1:O9)</f>
        <v>#N/A</v>
      </c>
    </row>
    <row r="9" spans="1:2" x14ac:dyDescent="0.25">
      <c r="A9" t="s">
        <v>1258</v>
      </c>
      <c r="B9" t="e">
        <f>LOOKUP(B5,Backend!L1:L9,Backend!P1:P9)</f>
        <v>#N/A</v>
      </c>
    </row>
    <row r="10" spans="1:2" x14ac:dyDescent="0.25">
      <c r="A10" t="s">
        <v>457</v>
      </c>
      <c r="B10" t="e">
        <f>LOOKUP(B1,FacilitiesBackend!A3:A315,FacilitiesBackend!N3:N315)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29 June 2022</v>
      </c>
    </row>
    <row r="17" spans="1:2" x14ac:dyDescent="0.25">
      <c r="A17" t="s">
        <v>1212</v>
      </c>
      <c r="B17" t="str">
        <f ca="1">IF(ISBLANK('1. Personal Information'!J13), TEXT('1. Personal Information'!J12, "mm/dd/yy"), TEXT('1. Personal Information'!J13, "mm/dd/yy"))</f>
        <v>06/29/22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4" t="str">
        <f>TEXT('1. Personal Information'!C8, "[&lt;=9999999]###-####;(###) ###-####")</f>
        <v>-</v>
      </c>
    </row>
    <row r="41" spans="1:2" x14ac:dyDescent="0.25">
      <c r="A41" t="s">
        <v>715</v>
      </c>
      <c r="B41" s="14"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LOOKUP('2. Work History'!B8,FacilitiesBackend!A4:A316,FacilitiesBackend!O4:O316), "")</f>
        <v/>
      </c>
    </row>
    <row r="93" spans="1:2" x14ac:dyDescent="0.25">
      <c r="A93" t="s">
        <v>1190</v>
      </c>
      <c r="B93" s="2" t="str">
        <f>IF(NOT(ISBLANK('2. Work History'!B9)), LOOKUP('2. Work History'!B9,FacilitiesBackend!A4:A316,FacilitiesBackend!O4:O316), "")</f>
        <v/>
      </c>
    </row>
    <row r="94" spans="1:2" x14ac:dyDescent="0.25">
      <c r="A94" t="s">
        <v>1191</v>
      </c>
      <c r="B94" s="2" t="str">
        <f>IF(NOT(ISBLANK('2. Work History'!B10)), LOOKUP('2. Work History'!B10,FacilitiesBackend!A4:A316,FacilitiesBackend!O4:O316), "")</f>
        <v/>
      </c>
    </row>
    <row r="95" spans="1:2" x14ac:dyDescent="0.25">
      <c r="A95" t="s">
        <v>1192</v>
      </c>
      <c r="B95" s="2" t="str">
        <f>IF(NOT(ISBLANK('2. Work History'!B11)), LOOKUP('2. Work History'!B11,FacilitiesBackend!A4:A316,FacilitiesBackend!O4:O316), "")</f>
        <v/>
      </c>
    </row>
    <row r="96" spans="1:2" x14ac:dyDescent="0.25">
      <c r="A96" t="s">
        <v>1193</v>
      </c>
      <c r="B96" s="2" t="str">
        <f>IF(NOT(ISBLANK('2. Work History'!B12)), LOOKUP('2. Work History'!B12,FacilitiesBackend!A4:A316,FacilitiesBackend!O4:O316), "")</f>
        <v/>
      </c>
    </row>
    <row r="97" spans="1:2" x14ac:dyDescent="0.25">
      <c r="A97" t="s">
        <v>1194</v>
      </c>
      <c r="B97" s="2" t="str">
        <f>IF(NOT(ISBLANK('2. Work History'!B13)), LOOKUP('2. Work History'!B13,FacilitiesBackend!A4:A316,FacilitiesBackend!O4:O316), "")</f>
        <v/>
      </c>
    </row>
    <row r="98" spans="1:2" x14ac:dyDescent="0.25">
      <c r="A98" t="s">
        <v>1195</v>
      </c>
      <c r="B98" s="2" t="str">
        <f>IF(NOT(ISBLANK('2. Work History'!B14)), LOOKUP('2. Work History'!B14,FacilitiesBackend!A4:A316,FacilitiesBackend!O4:O316), "")</f>
        <v/>
      </c>
    </row>
    <row r="99" spans="1:2" x14ac:dyDescent="0.25">
      <c r="A99" t="s">
        <v>1196</v>
      </c>
      <c r="B99" s="2" t="str">
        <f>IF(NOT(ISBLANK('2. Work History'!B15)), LOOKUP('2. Work History'!B15,FacilitiesBackend!A4:A316,FacilitiesBackend!O4:O316), "")</f>
        <v/>
      </c>
    </row>
    <row r="100" spans="1:2" x14ac:dyDescent="0.25">
      <c r="A100" t="s">
        <v>1197</v>
      </c>
      <c r="B100" s="2" t="str">
        <f>IF(NOT(ISBLANK('2. Work History'!B16)), LOOKUP('2. Work History'!B16,FacilitiesBackend!A4:A316,FacilitiesBackend!O4:O316), "")</f>
        <v/>
      </c>
    </row>
    <row r="101" spans="1:2" x14ac:dyDescent="0.25">
      <c r="A101" t="s">
        <v>1198</v>
      </c>
      <c r="B101" s="2" t="str">
        <f>IF(NOT(ISBLANK('2. Work History'!B17)), LOOKUP('2. Work History'!B17,FacilitiesBackend!A4:A316,FacilitiesBackend!O4:O316), "")</f>
        <v/>
      </c>
    </row>
    <row r="102" spans="1:2" x14ac:dyDescent="0.25">
      <c r="A102" t="s">
        <v>1199</v>
      </c>
      <c r="B102" s="2" t="str">
        <f>IF(NOT(ISBLANK('2. Work History'!B18)), LOOKUP('2. Work History'!B18,FacilitiesBackend!A4:A316,FacilitiesBackend!O4:O316), "")</f>
        <v/>
      </c>
    </row>
    <row r="103" spans="1:2" x14ac:dyDescent="0.25">
      <c r="A103" t="s">
        <v>1200</v>
      </c>
      <c r="B103" s="2" t="str">
        <f>IF(NOT(ISBLANK('2. Work History'!B19)), LOOKUP('2. Work History'!B19,FacilitiesBackend!A4:A316,FacilitiesBackend!O4:O316), "")</f>
        <v/>
      </c>
    </row>
    <row r="104" spans="1:2" x14ac:dyDescent="0.25">
      <c r="A104" t="s">
        <v>1123</v>
      </c>
      <c r="B104" s="2" t="str">
        <f>IF(NOT(ISBLANK('2. Work History'!B8)), LOOKUP('2. Work History'!B8,FacilitiesBackend!A4:A316,FacilitiesBackend!D4:D316), "")</f>
        <v/>
      </c>
    </row>
    <row r="105" spans="1:2" x14ac:dyDescent="0.25">
      <c r="A105" t="s">
        <v>1124</v>
      </c>
      <c r="B105" s="2" t="str">
        <f>IF(NOT(ISBLANK('2. Work History'!B9)), LOOKUP('2. Work History'!B9,FacilitiesBackend!A4:A316,FacilitiesBackend!D4:D316), "")</f>
        <v/>
      </c>
    </row>
    <row r="106" spans="1:2" x14ac:dyDescent="0.25">
      <c r="A106" t="s">
        <v>1125</v>
      </c>
      <c r="B106" s="2" t="str">
        <f>IF(NOT(ISBLANK('2. Work History'!B10)), LOOKUP('2. Work History'!B10,FacilitiesBackend!A4:A316,FacilitiesBackend!D4:D316), "")</f>
        <v/>
      </c>
    </row>
    <row r="107" spans="1:2" x14ac:dyDescent="0.25">
      <c r="A107" t="s">
        <v>1126</v>
      </c>
      <c r="B107" s="2" t="str">
        <f>IF(NOT(ISBLANK('2. Work History'!B11)), LOOKUP('2. Work History'!B11,FacilitiesBackend!A4:A316,FacilitiesBackend!D4:D316), "")</f>
        <v/>
      </c>
    </row>
    <row r="108" spans="1:2" x14ac:dyDescent="0.25">
      <c r="A108" t="s">
        <v>1127</v>
      </c>
      <c r="B108" s="2" t="str">
        <f>IF(NOT(ISBLANK('2. Work History'!B12)), LOOKUP('2. Work History'!B12,FacilitiesBackend!A4:A316,FacilitiesBackend!D4:D316), "")</f>
        <v/>
      </c>
    </row>
    <row r="109" spans="1:2" x14ac:dyDescent="0.25">
      <c r="A109" t="s">
        <v>1128</v>
      </c>
      <c r="B109" s="2" t="str">
        <f>IF(NOT(ISBLANK('2. Work History'!B13)), LOOKUP('2. Work History'!B13,FacilitiesBackend!A4:A316,FacilitiesBackend!D4:D316), "")</f>
        <v/>
      </c>
    </row>
    <row r="110" spans="1:2" x14ac:dyDescent="0.25">
      <c r="A110" t="s">
        <v>1129</v>
      </c>
      <c r="B110" s="2" t="str">
        <f>IF(NOT(ISBLANK('2. Work History'!B14)), LOOKUP('2. Work History'!B14,FacilitiesBackend!A4:A316,FacilitiesBackend!D4:D316), "")</f>
        <v/>
      </c>
    </row>
    <row r="111" spans="1:2" x14ac:dyDescent="0.25">
      <c r="A111" t="s">
        <v>1130</v>
      </c>
      <c r="B111" s="2" t="str">
        <f>IF(NOT(ISBLANK('2. Work History'!B15)), LOOKUP('2. Work History'!B15,FacilitiesBackend!A4:A316,FacilitiesBackend!D4:D316), "")</f>
        <v/>
      </c>
    </row>
    <row r="112" spans="1:2" x14ac:dyDescent="0.25">
      <c r="A112" t="s">
        <v>1131</v>
      </c>
      <c r="B112" s="2" t="str">
        <f>IF(NOT(ISBLANK('2. Work History'!B16)), LOOKUP('2. Work History'!B16,FacilitiesBackend!A4:A316,FacilitiesBackend!D4:D316), "")</f>
        <v/>
      </c>
    </row>
    <row r="113" spans="1:2" x14ac:dyDescent="0.25">
      <c r="A113" t="s">
        <v>1132</v>
      </c>
      <c r="B113" s="2" t="str">
        <f>IF(NOT(ISBLANK('2. Work History'!B17)), LOOKUP('2. Work History'!B17,FacilitiesBackend!A4:A316,FacilitiesBackend!D4:D316), "")</f>
        <v/>
      </c>
    </row>
    <row r="114" spans="1:2" x14ac:dyDescent="0.25">
      <c r="A114" t="s">
        <v>1133</v>
      </c>
      <c r="B114" s="2" t="str">
        <f>IF(NOT(ISBLANK('2. Work History'!B18)), LOOKUP('2. Work History'!B18,FacilitiesBackend!A4:A316,FacilitiesBackend!D4:D316), "")</f>
        <v/>
      </c>
    </row>
    <row r="115" spans="1:2" x14ac:dyDescent="0.25">
      <c r="A115" t="s">
        <v>1134</v>
      </c>
      <c r="B115" s="2" t="str">
        <f>IF(NOT(ISBLANK('2. Work History'!B19)), LOOKUP('2. Work History'!B19,FacilitiesBackend!A4:A316,FacilitiesBackend!D4:D316), "")</f>
        <v/>
      </c>
    </row>
    <row r="116" spans="1:2" x14ac:dyDescent="0.25">
      <c r="A116" t="s">
        <v>1135</v>
      </c>
      <c r="B116" s="13" t="str">
        <f>IF(NOT(ISBLANK('2. Work History'!D8)), TEXT('2. Work History'!D8, "mm/dd/yy"), "")</f>
        <v/>
      </c>
    </row>
    <row r="117" spans="1:2" x14ac:dyDescent="0.25">
      <c r="A117" t="s">
        <v>1136</v>
      </c>
      <c r="B117" s="13" t="str">
        <f>IF(NOT(ISBLANK('2. Work History'!D9)), TEXT('2. Work History'!D9, "mm/dd/yy"), "")</f>
        <v/>
      </c>
    </row>
    <row r="118" spans="1:2" x14ac:dyDescent="0.25">
      <c r="A118" t="s">
        <v>1137</v>
      </c>
      <c r="B118" s="13" t="str">
        <f>IF(NOT(ISBLANK('2. Work History'!D10)), TEXT('2. Work History'!D10, "mm/dd/yy"), "")</f>
        <v/>
      </c>
    </row>
    <row r="119" spans="1:2" x14ac:dyDescent="0.25">
      <c r="A119" t="s">
        <v>1138</v>
      </c>
      <c r="B119" s="13" t="str">
        <f>IF(NOT(ISBLANK('2. Work History'!D11)), TEXT('2. Work History'!D11, "mm/dd/yy"), "")</f>
        <v/>
      </c>
    </row>
    <row r="120" spans="1:2" x14ac:dyDescent="0.25">
      <c r="A120" t="s">
        <v>1139</v>
      </c>
      <c r="B120" s="13" t="str">
        <f>IF(NOT(ISBLANK('2. Work History'!D12)), TEXT('2. Work History'!D12, "mm/dd/yy"), "")</f>
        <v/>
      </c>
    </row>
    <row r="121" spans="1:2" x14ac:dyDescent="0.25">
      <c r="A121" t="s">
        <v>1140</v>
      </c>
      <c r="B121" s="13" t="str">
        <f>IF(NOT(ISBLANK('2. Work History'!D13)), TEXT('2. Work History'!D13, "mm/dd/yy"), "")</f>
        <v/>
      </c>
    </row>
    <row r="122" spans="1:2" x14ac:dyDescent="0.25">
      <c r="A122" t="s">
        <v>1141</v>
      </c>
      <c r="B122" s="13" t="str">
        <f>IF(NOT(ISBLANK('2. Work History'!D14)), TEXT('2. Work History'!D14, "mm/dd/yy"), "")</f>
        <v/>
      </c>
    </row>
    <row r="123" spans="1:2" x14ac:dyDescent="0.25">
      <c r="A123" t="s">
        <v>1142</v>
      </c>
      <c r="B123" s="13" t="str">
        <f>IF(NOT(ISBLANK('2. Work History'!D15)), TEXT('2. Work History'!D15, "mm/dd/yy"), "")</f>
        <v/>
      </c>
    </row>
    <row r="124" spans="1:2" x14ac:dyDescent="0.25">
      <c r="A124" t="s">
        <v>1143</v>
      </c>
      <c r="B124" s="13" t="str">
        <f>IF(NOT(ISBLANK('2. Work History'!D16)), TEXT('2. Work History'!D16, "mm/dd/yy"), "")</f>
        <v/>
      </c>
    </row>
    <row r="125" spans="1:2" x14ac:dyDescent="0.25">
      <c r="A125" t="s">
        <v>1144</v>
      </c>
      <c r="B125" s="13" t="str">
        <f>IF(NOT(ISBLANK('2. Work History'!D17)), TEXT('2. Work History'!D17, "mm/dd/yy"), "")</f>
        <v/>
      </c>
    </row>
    <row r="126" spans="1:2" x14ac:dyDescent="0.25">
      <c r="A126" t="s">
        <v>1145</v>
      </c>
      <c r="B126" s="13" t="str">
        <f>IF(NOT(ISBLANK('2. Work History'!D18)), TEXT('2. Work History'!D18, "mm/dd/yy"), "")</f>
        <v/>
      </c>
    </row>
    <row r="127" spans="1:2" x14ac:dyDescent="0.25">
      <c r="A127" t="s">
        <v>1146</v>
      </c>
      <c r="B127" s="13" t="str">
        <f>IF(NOT(ISBLANK('2. Work History'!D19)), TEXT('2. Work History'!D19, "mm/dd/yy"), "")</f>
        <v/>
      </c>
    </row>
    <row r="128" spans="1:2" x14ac:dyDescent="0.25">
      <c r="A128" t="s">
        <v>1147</v>
      </c>
      <c r="B128" s="14" t="str">
        <f>IF(NOT(ISBLANK('2. Work History'!E8)), TEXT('2. Work History'!E8, "mm/dd/yy"), "")</f>
        <v/>
      </c>
    </row>
    <row r="129" spans="1:2" x14ac:dyDescent="0.25">
      <c r="A129" t="s">
        <v>1148</v>
      </c>
      <c r="B129" s="14" t="str">
        <f>IF(NOT(ISBLANK('2. Work History'!E9)), TEXT('2. Work History'!E9, "mm/dd/yy"), "")</f>
        <v/>
      </c>
    </row>
    <row r="130" spans="1:2" x14ac:dyDescent="0.25">
      <c r="A130" t="s">
        <v>1149</v>
      </c>
      <c r="B130" s="14" t="str">
        <f>IF(NOT(ISBLANK('2. Work History'!E10)), TEXT('2. Work History'!E10, "mm/dd/yy"), "")</f>
        <v/>
      </c>
    </row>
    <row r="131" spans="1:2" x14ac:dyDescent="0.25">
      <c r="A131" t="s">
        <v>1150</v>
      </c>
      <c r="B131" s="14" t="str">
        <f>IF(NOT(ISBLANK('2. Work History'!E11)), TEXT('2. Work History'!E11, "mm/dd/yy"), "")</f>
        <v/>
      </c>
    </row>
    <row r="132" spans="1:2" x14ac:dyDescent="0.25">
      <c r="A132" t="s">
        <v>1151</v>
      </c>
      <c r="B132" s="14" t="str">
        <f>IF(NOT(ISBLANK('2. Work History'!E12)), TEXT('2. Work History'!E12, "mm/dd/yy"), "")</f>
        <v/>
      </c>
    </row>
    <row r="133" spans="1:2" x14ac:dyDescent="0.25">
      <c r="A133" t="s">
        <v>1152</v>
      </c>
      <c r="B133" s="14" t="str">
        <f>IF(NOT(ISBLANK('2. Work History'!E13)), TEXT('2. Work History'!E13, "mm/dd/yy"), "")</f>
        <v/>
      </c>
    </row>
    <row r="134" spans="1:2" x14ac:dyDescent="0.25">
      <c r="A134" t="s">
        <v>1153</v>
      </c>
      <c r="B134" s="14" t="str">
        <f>IF(NOT(ISBLANK('2. Work History'!E14)), TEXT('2. Work History'!E14, "mm/dd/yy"), "")</f>
        <v/>
      </c>
    </row>
    <row r="135" spans="1:2" x14ac:dyDescent="0.25">
      <c r="A135" t="s">
        <v>1154</v>
      </c>
      <c r="B135" s="14" t="str">
        <f>IF(NOT(ISBLANK('2. Work History'!E15)), TEXT('2. Work History'!E15, "mm/dd/yy"), "")</f>
        <v/>
      </c>
    </row>
    <row r="136" spans="1:2" x14ac:dyDescent="0.25">
      <c r="A136" t="s">
        <v>1155</v>
      </c>
      <c r="B136" s="14" t="str">
        <f>IF(NOT(ISBLANK('2. Work History'!E16)), TEXT('2. Work History'!E16, "mm/dd/yy"), "")</f>
        <v/>
      </c>
    </row>
    <row r="137" spans="1:2" x14ac:dyDescent="0.25">
      <c r="A137" t="s">
        <v>1156</v>
      </c>
      <c r="B137" s="14" t="str">
        <f>IF(NOT(ISBLANK('2. Work History'!E17)), TEXT('2. Work History'!E17, "mm/dd/yy"), "")</f>
        <v/>
      </c>
    </row>
    <row r="138" spans="1:2" x14ac:dyDescent="0.25">
      <c r="A138" t="s">
        <v>1157</v>
      </c>
      <c r="B138" s="14" t="str">
        <f>IF(NOT(ISBLANK('2. Work History'!E18)), TEXT('2. Work History'!E18, "mm/dd/yy"), "")</f>
        <v/>
      </c>
    </row>
    <row r="139" spans="1:2" x14ac:dyDescent="0.25">
      <c r="A139" t="s">
        <v>1158</v>
      </c>
      <c r="B139" s="14" t="str">
        <f>IF(NOT(ISBLANK('2. Work History'!E19)), TEXT('2. Work History'!E19, "mm/dd/yy"), "")</f>
        <v/>
      </c>
    </row>
    <row r="140" spans="1:2" x14ac:dyDescent="0.25">
      <c r="A140" t="s">
        <v>1159</v>
      </c>
      <c r="B140" s="13" t="str">
        <f>IF(AND(NOT(ISBLANK('2. Work History'!F8)), NOT('2. Work History'!H8)), TEXT('2. Work History'!F8, "mm/dd/yy"), IF(('2. Work History'!H8), "PRESENT", ""))</f>
        <v/>
      </c>
    </row>
    <row r="141" spans="1:2" x14ac:dyDescent="0.25">
      <c r="A141" t="s">
        <v>1160</v>
      </c>
      <c r="B141" s="13" t="str">
        <f>IF(AND(NOT(ISBLANK('2. Work History'!F9)), NOT('2. Work History'!H9)), TEXT('2. Work History'!F9, "mm/dd/yy"), IF(('2. Work History'!H9), "PRESENT", ""))</f>
        <v/>
      </c>
    </row>
    <row r="142" spans="1:2" x14ac:dyDescent="0.25">
      <c r="A142" t="s">
        <v>1161</v>
      </c>
      <c r="B142" s="13" t="str">
        <f>IF(AND(NOT(ISBLANK('2. Work History'!F10)), NOT('2. Work History'!H10)), TEXT('2. Work History'!F10, "mm/dd/yy"), IF(('2. Work History'!H10), "PRESENT", ""))</f>
        <v/>
      </c>
    </row>
    <row r="143" spans="1:2" x14ac:dyDescent="0.25">
      <c r="A143" t="s">
        <v>1162</v>
      </c>
      <c r="B143" s="13" t="str">
        <f>IF(AND(NOT(ISBLANK('2. Work History'!F11)), NOT('2. Work History'!H11)), TEXT('2. Work History'!F11, "mm/dd/yy"), IF(('2. Work History'!H11), "PRESENT", ""))</f>
        <v/>
      </c>
    </row>
    <row r="144" spans="1:2" x14ac:dyDescent="0.25">
      <c r="A144" t="s">
        <v>1163</v>
      </c>
      <c r="B144" s="13" t="str">
        <f>IF(AND(NOT(ISBLANK('2. Work History'!F12)), NOT('2. Work History'!H12)), TEXT('2. Work History'!F12, "mm/dd/yy"), IF(('2. Work History'!H12), "PRESENT", ""))</f>
        <v/>
      </c>
    </row>
    <row r="145" spans="1:2" x14ac:dyDescent="0.25">
      <c r="A145" t="s">
        <v>1164</v>
      </c>
      <c r="B145" s="13" t="str">
        <f>IF(AND(NOT(ISBLANK('2. Work History'!F13)), NOT('2. Work History'!H13)), TEXT('2. Work History'!F13, "mm/dd/yy"), IF(('2. Work History'!H13), "PRESENT", ""))</f>
        <v/>
      </c>
    </row>
    <row r="146" spans="1:2" x14ac:dyDescent="0.25">
      <c r="A146" t="s">
        <v>1165</v>
      </c>
      <c r="B146" s="13" t="str">
        <f>IF(AND(NOT(ISBLANK('2. Work History'!F14)), NOT('2. Work History'!H14)), TEXT('2. Work History'!F14, "mm/dd/yy"), IF(('2. Work History'!H14), "PRESENT", ""))</f>
        <v/>
      </c>
    </row>
    <row r="147" spans="1:2" x14ac:dyDescent="0.25">
      <c r="A147" t="s">
        <v>1166</v>
      </c>
      <c r="B147" s="13" t="str">
        <f>IF(AND(NOT(ISBLANK('2. Work History'!F15)), NOT('2. Work History'!H15)), TEXT('2. Work History'!F15, "mm/dd/yy"), IF(('2. Work History'!H15), "PRESENT", ""))</f>
        <v/>
      </c>
    </row>
    <row r="148" spans="1:2" x14ac:dyDescent="0.25">
      <c r="A148" t="s">
        <v>1167</v>
      </c>
      <c r="B148" s="13" t="str">
        <f>IF(AND(NOT(ISBLANK('2. Work History'!F16)), NOT('2. Work History'!H16)), TEXT('2. Work History'!F16, "mm/dd/yy"), IF(('2. Work History'!H16), "PRESENT", ""))</f>
        <v/>
      </c>
    </row>
    <row r="149" spans="1:2" x14ac:dyDescent="0.25">
      <c r="A149" t="s">
        <v>1168</v>
      </c>
      <c r="B149" s="13" t="str">
        <f>IF(AND(NOT(ISBLANK('2. Work History'!F17)), NOT('2. Work History'!H17)), TEXT('2. Work History'!F17, "mm/dd/yy"), IF(('2. Work History'!H17), "PRESENT", ""))</f>
        <v/>
      </c>
    </row>
    <row r="150" spans="1:2" x14ac:dyDescent="0.25">
      <c r="A150" t="s">
        <v>1169</v>
      </c>
      <c r="B150" s="13" t="str">
        <f>IF(AND(NOT(ISBLANK('2. Work History'!F18)), NOT('2. Work History'!H18)), TEXT('2. Work History'!F18, "mm/dd/yy"), IF(('2. Work History'!H18), "PRESENT", ""))</f>
        <v/>
      </c>
    </row>
    <row r="151" spans="1:2" x14ac:dyDescent="0.25">
      <c r="A151" t="s">
        <v>1170</v>
      </c>
      <c r="B151" s="13"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F7618-BE94-43A4-B829-91A23D98228B}">
  <dimension ref="A1:B163"/>
  <sheetViews>
    <sheetView workbookViewId="0">
      <selection activeCell="B57" sqref="B57"/>
    </sheetView>
  </sheetViews>
  <sheetFormatPr defaultRowHeight="15" x14ac:dyDescent="0.25"/>
  <cols>
    <col min="1" max="1" width="29.7109375" customWidth="1"/>
    <col min="2" max="2" width="41.42578125" customWidth="1"/>
  </cols>
  <sheetData>
    <row r="1" spans="1:2" x14ac:dyDescent="0.25">
      <c r="A1" t="s">
        <v>806</v>
      </c>
      <c r="B1" t="str">
        <f>IF(NOT(ISBLANK('1. Personal Information'!G42)), UPPER('1. Personal Information'!G42),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LOOKUP(B1,FacilitiesBackend!A3:A315,FacilitiesBackend!P3:P315)</f>
        <v>#N/A</v>
      </c>
    </row>
    <row r="7" spans="1:2" x14ac:dyDescent="0.25">
      <c r="A7" t="s">
        <v>1256</v>
      </c>
      <c r="B7" t="e">
        <f>LOOKUP(B5,Backend!L1:L9,Backend!N1:N9)</f>
        <v>#N/A</v>
      </c>
    </row>
    <row r="8" spans="1:2" x14ac:dyDescent="0.25">
      <c r="A8" t="s">
        <v>1257</v>
      </c>
      <c r="B8" t="e">
        <f>LOOKUP(B5,Backend!L1:L9,Backend!O1:O9)</f>
        <v>#N/A</v>
      </c>
    </row>
    <row r="9" spans="1:2" x14ac:dyDescent="0.25">
      <c r="A9" t="s">
        <v>1258</v>
      </c>
      <c r="B9" t="e">
        <f>LOOKUP(B5,Backend!L1:L9,Backend!P1:P9)</f>
        <v>#N/A</v>
      </c>
    </row>
    <row r="10" spans="1:2" x14ac:dyDescent="0.25">
      <c r="A10" t="s">
        <v>457</v>
      </c>
      <c r="B10" t="e">
        <f>LOOKUP(B1,FacilitiesBackend!A3:A315,FacilitiesBackend!N3:N315)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29 June 2022</v>
      </c>
    </row>
    <row r="17" spans="1:2" x14ac:dyDescent="0.25">
      <c r="A17" t="s">
        <v>1212</v>
      </c>
      <c r="B17" t="str">
        <f ca="1">IF(ISBLANK('1. Personal Information'!J13), TEXT('1. Personal Information'!J12, "mm/dd/yy"), TEXT('1. Personal Information'!J13, "mm/dd/yy"))</f>
        <v>06/29/22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4" t="str">
        <f>TEXT('1. Personal Information'!C8, "[&lt;=9999999]###-####;(###) ###-####")</f>
        <v>-</v>
      </c>
    </row>
    <row r="41" spans="1:2" x14ac:dyDescent="0.25">
      <c r="A41" t="s">
        <v>715</v>
      </c>
      <c r="B41" s="14"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LOOKUP('2. Work History'!B8,FacilitiesBackend!A4:A316,FacilitiesBackend!O4:O316), "")</f>
        <v/>
      </c>
    </row>
    <row r="93" spans="1:2" x14ac:dyDescent="0.25">
      <c r="A93" t="s">
        <v>1190</v>
      </c>
      <c r="B93" s="2" t="str">
        <f>IF(NOT(ISBLANK('2. Work History'!B9)), LOOKUP('2. Work History'!B9,FacilitiesBackend!A4:A316,FacilitiesBackend!O4:O316), "")</f>
        <v/>
      </c>
    </row>
    <row r="94" spans="1:2" x14ac:dyDescent="0.25">
      <c r="A94" t="s">
        <v>1191</v>
      </c>
      <c r="B94" s="2" t="str">
        <f>IF(NOT(ISBLANK('2. Work History'!B10)), LOOKUP('2. Work History'!B10,FacilitiesBackend!A4:A316,FacilitiesBackend!O4:O316), "")</f>
        <v/>
      </c>
    </row>
    <row r="95" spans="1:2" x14ac:dyDescent="0.25">
      <c r="A95" t="s">
        <v>1192</v>
      </c>
      <c r="B95" s="2" t="str">
        <f>IF(NOT(ISBLANK('2. Work History'!B11)), LOOKUP('2. Work History'!B11,FacilitiesBackend!A4:A316,FacilitiesBackend!O4:O316), "")</f>
        <v/>
      </c>
    </row>
    <row r="96" spans="1:2" x14ac:dyDescent="0.25">
      <c r="A96" t="s">
        <v>1193</v>
      </c>
      <c r="B96" s="2" t="str">
        <f>IF(NOT(ISBLANK('2. Work History'!B12)), LOOKUP('2. Work History'!B12,FacilitiesBackend!A4:A316,FacilitiesBackend!O4:O316), "")</f>
        <v/>
      </c>
    </row>
    <row r="97" spans="1:2" x14ac:dyDescent="0.25">
      <c r="A97" t="s">
        <v>1194</v>
      </c>
      <c r="B97" s="2" t="str">
        <f>IF(NOT(ISBLANK('2. Work History'!B13)), LOOKUP('2. Work History'!B13,FacilitiesBackend!A4:A316,FacilitiesBackend!O4:O316), "")</f>
        <v/>
      </c>
    </row>
    <row r="98" spans="1:2" x14ac:dyDescent="0.25">
      <c r="A98" t="s">
        <v>1195</v>
      </c>
      <c r="B98" s="2" t="str">
        <f>IF(NOT(ISBLANK('2. Work History'!B14)), LOOKUP('2. Work History'!B14,FacilitiesBackend!A4:A316,FacilitiesBackend!O4:O316), "")</f>
        <v/>
      </c>
    </row>
    <row r="99" spans="1:2" x14ac:dyDescent="0.25">
      <c r="A99" t="s">
        <v>1196</v>
      </c>
      <c r="B99" s="2" t="str">
        <f>IF(NOT(ISBLANK('2. Work History'!B15)), LOOKUP('2. Work History'!B15,FacilitiesBackend!A4:A316,FacilitiesBackend!O4:O316), "")</f>
        <v/>
      </c>
    </row>
    <row r="100" spans="1:2" x14ac:dyDescent="0.25">
      <c r="A100" t="s">
        <v>1197</v>
      </c>
      <c r="B100" s="2" t="str">
        <f>IF(NOT(ISBLANK('2. Work History'!B16)), LOOKUP('2. Work History'!B16,FacilitiesBackend!A4:A316,FacilitiesBackend!O4:O316), "")</f>
        <v/>
      </c>
    </row>
    <row r="101" spans="1:2" x14ac:dyDescent="0.25">
      <c r="A101" t="s">
        <v>1198</v>
      </c>
      <c r="B101" s="2" t="str">
        <f>IF(NOT(ISBLANK('2. Work History'!B17)), LOOKUP('2. Work History'!B17,FacilitiesBackend!A4:A316,FacilitiesBackend!O4:O316), "")</f>
        <v/>
      </c>
    </row>
    <row r="102" spans="1:2" x14ac:dyDescent="0.25">
      <c r="A102" t="s">
        <v>1199</v>
      </c>
      <c r="B102" s="2" t="str">
        <f>IF(NOT(ISBLANK('2. Work History'!B18)), LOOKUP('2. Work History'!B18,FacilitiesBackend!A4:A316,FacilitiesBackend!O4:O316), "")</f>
        <v/>
      </c>
    </row>
    <row r="103" spans="1:2" x14ac:dyDescent="0.25">
      <c r="A103" t="s">
        <v>1200</v>
      </c>
      <c r="B103" s="2" t="str">
        <f>IF(NOT(ISBLANK('2. Work History'!B19)), LOOKUP('2. Work History'!B19,FacilitiesBackend!A4:A316,FacilitiesBackend!O4:O316), "")</f>
        <v/>
      </c>
    </row>
    <row r="104" spans="1:2" x14ac:dyDescent="0.25">
      <c r="A104" t="s">
        <v>1123</v>
      </c>
      <c r="B104" s="2" t="str">
        <f>IF(NOT(ISBLANK('2. Work History'!B8)), LOOKUP('2. Work History'!B8,FacilitiesBackend!A4:A316,FacilitiesBackend!D4:D316), "")</f>
        <v/>
      </c>
    </row>
    <row r="105" spans="1:2" x14ac:dyDescent="0.25">
      <c r="A105" t="s">
        <v>1124</v>
      </c>
      <c r="B105" s="2" t="str">
        <f>IF(NOT(ISBLANK('2. Work History'!B9)), LOOKUP('2. Work History'!B9,FacilitiesBackend!A4:A316,FacilitiesBackend!D4:D316), "")</f>
        <v/>
      </c>
    </row>
    <row r="106" spans="1:2" x14ac:dyDescent="0.25">
      <c r="A106" t="s">
        <v>1125</v>
      </c>
      <c r="B106" s="2" t="str">
        <f>IF(NOT(ISBLANK('2. Work History'!B10)), LOOKUP('2. Work History'!B10,FacilitiesBackend!A4:A316,FacilitiesBackend!D4:D316), "")</f>
        <v/>
      </c>
    </row>
    <row r="107" spans="1:2" x14ac:dyDescent="0.25">
      <c r="A107" t="s">
        <v>1126</v>
      </c>
      <c r="B107" s="2" t="str">
        <f>IF(NOT(ISBLANK('2. Work History'!B11)), LOOKUP('2. Work History'!B11,FacilitiesBackend!A4:A316,FacilitiesBackend!D4:D316), "")</f>
        <v/>
      </c>
    </row>
    <row r="108" spans="1:2" x14ac:dyDescent="0.25">
      <c r="A108" t="s">
        <v>1127</v>
      </c>
      <c r="B108" s="2" t="str">
        <f>IF(NOT(ISBLANK('2. Work History'!B12)), LOOKUP('2. Work History'!B12,FacilitiesBackend!A4:A316,FacilitiesBackend!D4:D316), "")</f>
        <v/>
      </c>
    </row>
    <row r="109" spans="1:2" x14ac:dyDescent="0.25">
      <c r="A109" t="s">
        <v>1128</v>
      </c>
      <c r="B109" s="2" t="str">
        <f>IF(NOT(ISBLANK('2. Work History'!B13)), LOOKUP('2. Work History'!B13,FacilitiesBackend!A4:A316,FacilitiesBackend!D4:D316), "")</f>
        <v/>
      </c>
    </row>
    <row r="110" spans="1:2" x14ac:dyDescent="0.25">
      <c r="A110" t="s">
        <v>1129</v>
      </c>
      <c r="B110" s="2" t="str">
        <f>IF(NOT(ISBLANK('2. Work History'!B14)), LOOKUP('2. Work History'!B14,FacilitiesBackend!A4:A316,FacilitiesBackend!D4:D316), "")</f>
        <v/>
      </c>
    </row>
    <row r="111" spans="1:2" x14ac:dyDescent="0.25">
      <c r="A111" t="s">
        <v>1130</v>
      </c>
      <c r="B111" s="2" t="str">
        <f>IF(NOT(ISBLANK('2. Work History'!B15)), LOOKUP('2. Work History'!B15,FacilitiesBackend!A4:A316,FacilitiesBackend!D4:D316), "")</f>
        <v/>
      </c>
    </row>
    <row r="112" spans="1:2" x14ac:dyDescent="0.25">
      <c r="A112" t="s">
        <v>1131</v>
      </c>
      <c r="B112" s="2" t="str">
        <f>IF(NOT(ISBLANK('2. Work History'!B16)), LOOKUP('2. Work History'!B16,FacilitiesBackend!A4:A316,FacilitiesBackend!D4:D316), "")</f>
        <v/>
      </c>
    </row>
    <row r="113" spans="1:2" x14ac:dyDescent="0.25">
      <c r="A113" t="s">
        <v>1132</v>
      </c>
      <c r="B113" s="2" t="str">
        <f>IF(NOT(ISBLANK('2. Work History'!B17)), LOOKUP('2. Work History'!B17,FacilitiesBackend!A4:A316,FacilitiesBackend!D4:D316), "")</f>
        <v/>
      </c>
    </row>
    <row r="114" spans="1:2" x14ac:dyDescent="0.25">
      <c r="A114" t="s">
        <v>1133</v>
      </c>
      <c r="B114" s="2" t="str">
        <f>IF(NOT(ISBLANK('2. Work History'!B18)), LOOKUP('2. Work History'!B18,FacilitiesBackend!A4:A316,FacilitiesBackend!D4:D316), "")</f>
        <v/>
      </c>
    </row>
    <row r="115" spans="1:2" x14ac:dyDescent="0.25">
      <c r="A115" t="s">
        <v>1134</v>
      </c>
      <c r="B115" s="2" t="str">
        <f>IF(NOT(ISBLANK('2. Work History'!B19)), LOOKUP('2. Work History'!B19,FacilitiesBackend!A4:A316,FacilitiesBackend!D4:D316), "")</f>
        <v/>
      </c>
    </row>
    <row r="116" spans="1:2" x14ac:dyDescent="0.25">
      <c r="A116" t="s">
        <v>1135</v>
      </c>
      <c r="B116" s="13" t="str">
        <f>IF(NOT(ISBLANK('2. Work History'!D8)), TEXT('2. Work History'!D8, "mm/dd/yy"), "")</f>
        <v/>
      </c>
    </row>
    <row r="117" spans="1:2" x14ac:dyDescent="0.25">
      <c r="A117" t="s">
        <v>1136</v>
      </c>
      <c r="B117" s="13" t="str">
        <f>IF(NOT(ISBLANK('2. Work History'!D9)), TEXT('2. Work History'!D9, "mm/dd/yy"), "")</f>
        <v/>
      </c>
    </row>
    <row r="118" spans="1:2" x14ac:dyDescent="0.25">
      <c r="A118" t="s">
        <v>1137</v>
      </c>
      <c r="B118" s="13" t="str">
        <f>IF(NOT(ISBLANK('2. Work History'!D10)), TEXT('2. Work History'!D10, "mm/dd/yy"), "")</f>
        <v/>
      </c>
    </row>
    <row r="119" spans="1:2" x14ac:dyDescent="0.25">
      <c r="A119" t="s">
        <v>1138</v>
      </c>
      <c r="B119" s="13" t="str">
        <f>IF(NOT(ISBLANK('2. Work History'!D11)), TEXT('2. Work History'!D11, "mm/dd/yy"), "")</f>
        <v/>
      </c>
    </row>
    <row r="120" spans="1:2" x14ac:dyDescent="0.25">
      <c r="A120" t="s">
        <v>1139</v>
      </c>
      <c r="B120" s="13" t="str">
        <f>IF(NOT(ISBLANK('2. Work History'!D12)), TEXT('2. Work History'!D12, "mm/dd/yy"), "")</f>
        <v/>
      </c>
    </row>
    <row r="121" spans="1:2" x14ac:dyDescent="0.25">
      <c r="A121" t="s">
        <v>1140</v>
      </c>
      <c r="B121" s="13" t="str">
        <f>IF(NOT(ISBLANK('2. Work History'!D13)), TEXT('2. Work History'!D13, "mm/dd/yy"), "")</f>
        <v/>
      </c>
    </row>
    <row r="122" spans="1:2" x14ac:dyDescent="0.25">
      <c r="A122" t="s">
        <v>1141</v>
      </c>
      <c r="B122" s="13" t="str">
        <f>IF(NOT(ISBLANK('2. Work History'!D14)), TEXT('2. Work History'!D14, "mm/dd/yy"), "")</f>
        <v/>
      </c>
    </row>
    <row r="123" spans="1:2" x14ac:dyDescent="0.25">
      <c r="A123" t="s">
        <v>1142</v>
      </c>
      <c r="B123" s="13" t="str">
        <f>IF(NOT(ISBLANK('2. Work History'!D15)), TEXT('2. Work History'!D15, "mm/dd/yy"), "")</f>
        <v/>
      </c>
    </row>
    <row r="124" spans="1:2" x14ac:dyDescent="0.25">
      <c r="A124" t="s">
        <v>1143</v>
      </c>
      <c r="B124" s="13" t="str">
        <f>IF(NOT(ISBLANK('2. Work History'!D16)), TEXT('2. Work History'!D16, "mm/dd/yy"), "")</f>
        <v/>
      </c>
    </row>
    <row r="125" spans="1:2" x14ac:dyDescent="0.25">
      <c r="A125" t="s">
        <v>1144</v>
      </c>
      <c r="B125" s="13" t="str">
        <f>IF(NOT(ISBLANK('2. Work History'!D17)), TEXT('2. Work History'!D17, "mm/dd/yy"), "")</f>
        <v/>
      </c>
    </row>
    <row r="126" spans="1:2" x14ac:dyDescent="0.25">
      <c r="A126" t="s">
        <v>1145</v>
      </c>
      <c r="B126" s="13" t="str">
        <f>IF(NOT(ISBLANK('2. Work History'!D18)), TEXT('2. Work History'!D18, "mm/dd/yy"), "")</f>
        <v/>
      </c>
    </row>
    <row r="127" spans="1:2" x14ac:dyDescent="0.25">
      <c r="A127" t="s">
        <v>1146</v>
      </c>
      <c r="B127" s="13" t="str">
        <f>IF(NOT(ISBLANK('2. Work History'!D19)), TEXT('2. Work History'!D19, "mm/dd/yy"), "")</f>
        <v/>
      </c>
    </row>
    <row r="128" spans="1:2" x14ac:dyDescent="0.25">
      <c r="A128" t="s">
        <v>1147</v>
      </c>
      <c r="B128" s="14" t="str">
        <f>IF(NOT(ISBLANK('2. Work History'!E8)), TEXT('2. Work History'!E8, "mm/dd/yy"), "")</f>
        <v/>
      </c>
    </row>
    <row r="129" spans="1:2" x14ac:dyDescent="0.25">
      <c r="A129" t="s">
        <v>1148</v>
      </c>
      <c r="B129" s="14" t="str">
        <f>IF(NOT(ISBLANK('2. Work History'!E9)), TEXT('2. Work History'!E9, "mm/dd/yy"), "")</f>
        <v/>
      </c>
    </row>
    <row r="130" spans="1:2" x14ac:dyDescent="0.25">
      <c r="A130" t="s">
        <v>1149</v>
      </c>
      <c r="B130" s="14" t="str">
        <f>IF(NOT(ISBLANK('2. Work History'!E10)), TEXT('2. Work History'!E10, "mm/dd/yy"), "")</f>
        <v/>
      </c>
    </row>
    <row r="131" spans="1:2" x14ac:dyDescent="0.25">
      <c r="A131" t="s">
        <v>1150</v>
      </c>
      <c r="B131" s="14" t="str">
        <f>IF(NOT(ISBLANK('2. Work History'!E11)), TEXT('2. Work History'!E11, "mm/dd/yy"), "")</f>
        <v/>
      </c>
    </row>
    <row r="132" spans="1:2" x14ac:dyDescent="0.25">
      <c r="A132" t="s">
        <v>1151</v>
      </c>
      <c r="B132" s="14" t="str">
        <f>IF(NOT(ISBLANK('2. Work History'!E12)), TEXT('2. Work History'!E12, "mm/dd/yy"), "")</f>
        <v/>
      </c>
    </row>
    <row r="133" spans="1:2" x14ac:dyDescent="0.25">
      <c r="A133" t="s">
        <v>1152</v>
      </c>
      <c r="B133" s="14" t="str">
        <f>IF(NOT(ISBLANK('2. Work History'!E13)), TEXT('2. Work History'!E13, "mm/dd/yy"), "")</f>
        <v/>
      </c>
    </row>
    <row r="134" spans="1:2" x14ac:dyDescent="0.25">
      <c r="A134" t="s">
        <v>1153</v>
      </c>
      <c r="B134" s="14" t="str">
        <f>IF(NOT(ISBLANK('2. Work History'!E14)), TEXT('2. Work History'!E14, "mm/dd/yy"), "")</f>
        <v/>
      </c>
    </row>
    <row r="135" spans="1:2" x14ac:dyDescent="0.25">
      <c r="A135" t="s">
        <v>1154</v>
      </c>
      <c r="B135" s="14" t="str">
        <f>IF(NOT(ISBLANK('2. Work History'!E15)), TEXT('2. Work History'!E15, "mm/dd/yy"), "")</f>
        <v/>
      </c>
    </row>
    <row r="136" spans="1:2" x14ac:dyDescent="0.25">
      <c r="A136" t="s">
        <v>1155</v>
      </c>
      <c r="B136" s="14" t="str">
        <f>IF(NOT(ISBLANK('2. Work History'!E16)), TEXT('2. Work History'!E16, "mm/dd/yy"), "")</f>
        <v/>
      </c>
    </row>
    <row r="137" spans="1:2" x14ac:dyDescent="0.25">
      <c r="A137" t="s">
        <v>1156</v>
      </c>
      <c r="B137" s="14" t="str">
        <f>IF(NOT(ISBLANK('2. Work History'!E17)), TEXT('2. Work History'!E17, "mm/dd/yy"), "")</f>
        <v/>
      </c>
    </row>
    <row r="138" spans="1:2" x14ac:dyDescent="0.25">
      <c r="A138" t="s">
        <v>1157</v>
      </c>
      <c r="B138" s="14" t="str">
        <f>IF(NOT(ISBLANK('2. Work History'!E18)), TEXT('2. Work History'!E18, "mm/dd/yy"), "")</f>
        <v/>
      </c>
    </row>
    <row r="139" spans="1:2" x14ac:dyDescent="0.25">
      <c r="A139" t="s">
        <v>1158</v>
      </c>
      <c r="B139" s="14" t="str">
        <f>IF(NOT(ISBLANK('2. Work History'!E19)), TEXT('2. Work History'!E19, "mm/dd/yy"), "")</f>
        <v/>
      </c>
    </row>
    <row r="140" spans="1:2" x14ac:dyDescent="0.25">
      <c r="A140" t="s">
        <v>1159</v>
      </c>
      <c r="B140" s="13" t="str">
        <f>IF(AND(NOT(ISBLANK('2. Work History'!F8)), NOT('2. Work History'!H8)), TEXT('2. Work History'!F8, "mm/dd/yy"), IF(('2. Work History'!H8), "PRESENT", ""))</f>
        <v/>
      </c>
    </row>
    <row r="141" spans="1:2" x14ac:dyDescent="0.25">
      <c r="A141" t="s">
        <v>1160</v>
      </c>
      <c r="B141" s="13" t="str">
        <f>IF(AND(NOT(ISBLANK('2. Work History'!F9)), NOT('2. Work History'!H9)), TEXT('2. Work History'!F9, "mm/dd/yy"), IF(('2. Work History'!H9), "PRESENT", ""))</f>
        <v/>
      </c>
    </row>
    <row r="142" spans="1:2" x14ac:dyDescent="0.25">
      <c r="A142" t="s">
        <v>1161</v>
      </c>
      <c r="B142" s="13" t="str">
        <f>IF(AND(NOT(ISBLANK('2. Work History'!F10)), NOT('2. Work History'!H10)), TEXT('2. Work History'!F10, "mm/dd/yy"), IF(('2. Work History'!H10), "PRESENT", ""))</f>
        <v/>
      </c>
    </row>
    <row r="143" spans="1:2" x14ac:dyDescent="0.25">
      <c r="A143" t="s">
        <v>1162</v>
      </c>
      <c r="B143" s="13" t="str">
        <f>IF(AND(NOT(ISBLANK('2. Work History'!F11)), NOT('2. Work History'!H11)), TEXT('2. Work History'!F11, "mm/dd/yy"), IF(('2. Work History'!H11), "PRESENT", ""))</f>
        <v/>
      </c>
    </row>
    <row r="144" spans="1:2" x14ac:dyDescent="0.25">
      <c r="A144" t="s">
        <v>1163</v>
      </c>
      <c r="B144" s="13" t="str">
        <f>IF(AND(NOT(ISBLANK('2. Work History'!F12)), NOT('2. Work History'!H12)), TEXT('2. Work History'!F12, "mm/dd/yy"), IF(('2. Work History'!H12), "PRESENT", ""))</f>
        <v/>
      </c>
    </row>
    <row r="145" spans="1:2" x14ac:dyDescent="0.25">
      <c r="A145" t="s">
        <v>1164</v>
      </c>
      <c r="B145" s="13" t="str">
        <f>IF(AND(NOT(ISBLANK('2. Work History'!F13)), NOT('2. Work History'!H13)), TEXT('2. Work History'!F13, "mm/dd/yy"), IF(('2. Work History'!H13), "PRESENT", ""))</f>
        <v/>
      </c>
    </row>
    <row r="146" spans="1:2" x14ac:dyDescent="0.25">
      <c r="A146" t="s">
        <v>1165</v>
      </c>
      <c r="B146" s="13" t="str">
        <f>IF(AND(NOT(ISBLANK('2. Work History'!F14)), NOT('2. Work History'!H14)), TEXT('2. Work History'!F14, "mm/dd/yy"), IF(('2. Work History'!H14), "PRESENT", ""))</f>
        <v/>
      </c>
    </row>
    <row r="147" spans="1:2" x14ac:dyDescent="0.25">
      <c r="A147" t="s">
        <v>1166</v>
      </c>
      <c r="B147" s="13" t="str">
        <f>IF(AND(NOT(ISBLANK('2. Work History'!F15)), NOT('2. Work History'!H15)), TEXT('2. Work History'!F15, "mm/dd/yy"), IF(('2. Work History'!H15), "PRESENT", ""))</f>
        <v/>
      </c>
    </row>
    <row r="148" spans="1:2" x14ac:dyDescent="0.25">
      <c r="A148" t="s">
        <v>1167</v>
      </c>
      <c r="B148" s="13" t="str">
        <f>IF(AND(NOT(ISBLANK('2. Work History'!F16)), NOT('2. Work History'!H16)), TEXT('2. Work History'!F16, "mm/dd/yy"), IF(('2. Work History'!H16), "PRESENT", ""))</f>
        <v/>
      </c>
    </row>
    <row r="149" spans="1:2" x14ac:dyDescent="0.25">
      <c r="A149" t="s">
        <v>1168</v>
      </c>
      <c r="B149" s="13" t="str">
        <f>IF(AND(NOT(ISBLANK('2. Work History'!F17)), NOT('2. Work History'!H17)), TEXT('2. Work History'!F17, "mm/dd/yy"), IF(('2. Work History'!H17), "PRESENT", ""))</f>
        <v/>
      </c>
    </row>
    <row r="150" spans="1:2" x14ac:dyDescent="0.25">
      <c r="A150" t="s">
        <v>1169</v>
      </c>
      <c r="B150" s="13" t="str">
        <f>IF(AND(NOT(ISBLANK('2. Work History'!F18)), NOT('2. Work History'!H18)), TEXT('2. Work History'!F18, "mm/dd/yy"), IF(('2. Work History'!H18), "PRESENT", ""))</f>
        <v/>
      </c>
    </row>
    <row r="151" spans="1:2" x14ac:dyDescent="0.25">
      <c r="A151" t="s">
        <v>1170</v>
      </c>
      <c r="B151" s="13"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EA2A4-C887-4AB7-96BA-4474404171DC}">
  <dimension ref="A1:P315"/>
  <sheetViews>
    <sheetView workbookViewId="0">
      <selection activeCell="J26" sqref="J26"/>
    </sheetView>
  </sheetViews>
  <sheetFormatPr defaultRowHeight="15" x14ac:dyDescent="0.25"/>
  <cols>
    <col min="1" max="1" width="11.28515625" customWidth="1"/>
    <col min="2" max="2" width="35" customWidth="1"/>
    <col min="3" max="3" width="27.85546875" customWidth="1"/>
    <col min="4" max="6" width="14.140625" style="1" customWidth="1"/>
    <col min="7" max="7" width="25.28515625" customWidth="1"/>
    <col min="8" max="8" width="17.42578125" customWidth="1"/>
    <col min="9" max="9" width="13.7109375" customWidth="1"/>
    <col min="10" max="10" width="9.42578125" customWidth="1"/>
    <col min="11" max="11" width="26.28515625" customWidth="1"/>
    <col min="12" max="12" width="20.5703125" customWidth="1"/>
    <col min="13" max="13" width="21.85546875" customWidth="1"/>
    <col min="14" max="14" width="18.5703125" customWidth="1"/>
    <col min="15" max="15" width="13.5703125" customWidth="1"/>
    <col min="16" max="16" width="11.85546875" customWidth="1"/>
  </cols>
  <sheetData>
    <row r="1" spans="1:16" ht="17.25" customHeight="1" x14ac:dyDescent="0.25">
      <c r="A1" t="s">
        <v>0</v>
      </c>
      <c r="B1" t="s">
        <v>1</v>
      </c>
      <c r="C1" t="s">
        <v>2</v>
      </c>
      <c r="D1" s="1" t="s">
        <v>3</v>
      </c>
      <c r="E1" s="1" t="s">
        <v>825</v>
      </c>
      <c r="F1" s="1" t="s">
        <v>751</v>
      </c>
      <c r="G1" t="s">
        <v>7</v>
      </c>
      <c r="H1" t="s">
        <v>4</v>
      </c>
      <c r="I1" t="s">
        <v>5</v>
      </c>
      <c r="J1" t="s">
        <v>6</v>
      </c>
      <c r="K1" t="s">
        <v>8</v>
      </c>
      <c r="L1" t="s">
        <v>9</v>
      </c>
      <c r="M1" t="s">
        <v>10</v>
      </c>
      <c r="N1" t="s">
        <v>457</v>
      </c>
      <c r="O1" t="s">
        <v>749</v>
      </c>
      <c r="P1" t="s">
        <v>750</v>
      </c>
    </row>
    <row r="2" spans="1:16" ht="17.25" customHeight="1" x14ac:dyDescent="0.25">
      <c r="P2" s="16"/>
    </row>
    <row r="3" spans="1:16" ht="13.5" customHeight="1" x14ac:dyDescent="0.25">
      <c r="A3" t="s">
        <v>11</v>
      </c>
      <c r="B3" t="s">
        <v>12</v>
      </c>
      <c r="C3" t="s">
        <v>13</v>
      </c>
      <c r="D3" s="1">
        <v>8</v>
      </c>
      <c r="E3" s="1" t="s">
        <v>826</v>
      </c>
      <c r="F3" s="1" t="s">
        <v>762</v>
      </c>
      <c r="G3" t="s">
        <v>1221</v>
      </c>
      <c r="H3" t="s">
        <v>14</v>
      </c>
      <c r="I3" t="s">
        <v>15</v>
      </c>
      <c r="J3" t="s">
        <v>16</v>
      </c>
      <c r="K3" t="str">
        <f>HYPERLINK("https://ksn2.faa.gov/ajg/ajg-r/_layouts/userdisp.aspx?ID=7","Northwest Mountain Regional Human Resource Services Division")</f>
        <v>Northwest Mountain Regional Human Resource Services Division</v>
      </c>
      <c r="L3" t="s">
        <v>17</v>
      </c>
      <c r="N3" t="str">
        <f>LOOKUP(Table13[[#This Row],[FacilityLevel]], Backend!$E$3:$E$11, Backend!$F$3:$F$11)</f>
        <v>H</v>
      </c>
      <c r="O3">
        <f>LOOKUP(Table13[[#This Row],[FacilityType]], Backend!$J$4:$J$8, Backend!$K$4:$K$8)</f>
        <v>2</v>
      </c>
      <c r="P3" t="str">
        <f>LOOKUP(Table13[[#This Row],[RegionID]], Backend!$L$1:$L$9, Backend!$M$1:$M$9)</f>
        <v>AAL</v>
      </c>
    </row>
    <row r="4" spans="1:16" x14ac:dyDescent="0.25">
      <c r="A4" t="s">
        <v>18</v>
      </c>
      <c r="B4" t="s">
        <v>19</v>
      </c>
      <c r="C4" t="s">
        <v>13</v>
      </c>
      <c r="D4" s="1">
        <v>12</v>
      </c>
      <c r="E4" s="1" t="s">
        <v>833</v>
      </c>
      <c r="F4" s="1" t="s">
        <v>764</v>
      </c>
      <c r="G4" t="str">
        <f>HYPERLINK("https://ksn2.faa.gov/ajg/ajg-r/_layouts/userdisp.aspx?ID=2","Southern")</f>
        <v>Southern</v>
      </c>
      <c r="H4" t="s">
        <v>20</v>
      </c>
      <c r="I4" t="s">
        <v>21</v>
      </c>
      <c r="J4" t="s">
        <v>22</v>
      </c>
      <c r="K4" t="str">
        <f>HYPERLINK("https://ksn2.faa.gov/ajg/ajg-r/_layouts/userdisp.aspx?ID=2","Southern Regional Human Resource Services Division")</f>
        <v>Southern Regional Human Resource Services Division</v>
      </c>
      <c r="L4" t="s">
        <v>17</v>
      </c>
      <c r="N4" t="str">
        <f>LOOKUP(Table13[[#This Row],[FacilityLevel]], Backend!$E$3:$E$11, Backend!$F$3:$F$11)</f>
        <v>L</v>
      </c>
      <c r="O4">
        <f>LOOKUP(Table13[[#This Row],[FacilityType]], Backend!$J$4:$J$8, Backend!$K$4:$K$8)</f>
        <v>2</v>
      </c>
      <c r="P4" t="str">
        <f>LOOKUP(Table13[[#This Row],[RegionID]], Backend!$L$1:$L$9, Backend!$M$1:$M$9)</f>
        <v>ASO</v>
      </c>
    </row>
    <row r="5" spans="1:16" x14ac:dyDescent="0.25">
      <c r="A5" t="s">
        <v>23</v>
      </c>
      <c r="B5" t="s">
        <v>24</v>
      </c>
      <c r="C5" t="s">
        <v>13</v>
      </c>
      <c r="D5" s="1">
        <v>11</v>
      </c>
      <c r="E5" s="1" t="s">
        <v>834</v>
      </c>
      <c r="F5" s="1" t="s">
        <v>784</v>
      </c>
      <c r="G5" t="str">
        <f>HYPERLINK("https://ksn2.faa.gov/ajg/ajg-r/_layouts/userdisp.aspx?ID=3","New England")</f>
        <v>New England</v>
      </c>
      <c r="H5" t="s">
        <v>25</v>
      </c>
      <c r="I5" t="s">
        <v>21</v>
      </c>
      <c r="J5" t="s">
        <v>26</v>
      </c>
      <c r="K5" t="str">
        <f>HYPERLINK("https://ksn2.faa.gov/ajg/ajg-r/_layouts/userdisp.aspx?ID=3","New England Regional Human Resource Services Division")</f>
        <v>New England Regional Human Resource Services Division</v>
      </c>
      <c r="L5" t="s">
        <v>17</v>
      </c>
      <c r="N5" t="str">
        <f>LOOKUP(Table13[[#This Row],[FacilityLevel]], Backend!$E$3:$E$11, Backend!$F$3:$F$11)</f>
        <v>K</v>
      </c>
      <c r="O5">
        <f>LOOKUP(Table13[[#This Row],[FacilityType]], Backend!$J$4:$J$8, Backend!$K$4:$K$8)</f>
        <v>2</v>
      </c>
      <c r="P5" t="str">
        <f>LOOKUP(Table13[[#This Row],[RegionID]], Backend!$L$1:$L$9, Backend!$M$1:$M$9)</f>
        <v>ANE</v>
      </c>
    </row>
    <row r="6" spans="1:16" x14ac:dyDescent="0.25">
      <c r="A6" t="s">
        <v>27</v>
      </c>
      <c r="B6" t="s">
        <v>458</v>
      </c>
      <c r="C6" t="s">
        <v>28</v>
      </c>
      <c r="D6" s="1">
        <v>7</v>
      </c>
      <c r="E6" s="1" t="s">
        <v>850</v>
      </c>
      <c r="F6" s="1" t="s">
        <v>759</v>
      </c>
      <c r="G6" t="str">
        <f>HYPERLINK("https://ksn2.faa.gov/ajg/ajg-r/_layouts/userdisp.aspx?ID=4","Eastern")</f>
        <v>Eastern</v>
      </c>
      <c r="H6" t="s">
        <v>29</v>
      </c>
      <c r="I6" t="s">
        <v>21</v>
      </c>
      <c r="J6" t="s">
        <v>30</v>
      </c>
      <c r="K6" t="str">
        <f>HYPERLINK("https://ksn2.faa.gov/ajg/ajg-r/_layouts/userdisp.aspx?ID=4","Eastern Regional Human Resource Services Division")</f>
        <v>Eastern Regional Human Resource Services Division</v>
      </c>
      <c r="L6" t="s">
        <v>17</v>
      </c>
      <c r="N6" t="str">
        <f>LOOKUP(Table13[[#This Row],[FacilityLevel]], Backend!$E$3:$E$11, Backend!$F$3:$F$11)</f>
        <v>G</v>
      </c>
      <c r="O6">
        <f>LOOKUP(Table13[[#This Row],[FacilityType]], Backend!$J$4:$J$8, Backend!$K$4:$K$8)</f>
        <v>3</v>
      </c>
      <c r="P6" t="str">
        <f>LOOKUP(Table13[[#This Row],[RegionID]], Backend!$L$1:$L$9, Backend!$M$1:$M$9)</f>
        <v>AEA</v>
      </c>
    </row>
    <row r="7" spans="1:16" x14ac:dyDescent="0.25">
      <c r="A7" t="s">
        <v>31</v>
      </c>
      <c r="B7" t="s">
        <v>459</v>
      </c>
      <c r="C7" t="s">
        <v>28</v>
      </c>
      <c r="D7" s="1">
        <v>6</v>
      </c>
      <c r="E7" s="1" t="s">
        <v>851</v>
      </c>
      <c r="F7" s="1" t="s">
        <v>758</v>
      </c>
      <c r="G7" t="str">
        <f>HYPERLINK("https://ksn2.faa.gov/ajg/ajg-r/_layouts/userdisp.aspx?ID=5","Southwest")</f>
        <v>Southwest</v>
      </c>
      <c r="H7" t="s">
        <v>32</v>
      </c>
      <c r="I7" t="s">
        <v>33</v>
      </c>
      <c r="J7" t="s">
        <v>34</v>
      </c>
      <c r="K7" t="str">
        <f>HYPERLINK("https://ksn2.faa.gov/ajg/ajg-r/_layouts/userdisp.aspx?ID=5","Southwest Regional Human Resource Services Division")</f>
        <v>Southwest Regional Human Resource Services Division</v>
      </c>
      <c r="L7" t="s">
        <v>17</v>
      </c>
      <c r="N7" t="str">
        <f>LOOKUP(Table13[[#This Row],[FacilityLevel]], Backend!$E$3:$E$11, Backend!$F$3:$F$11)</f>
        <v>F</v>
      </c>
      <c r="O7">
        <f>LOOKUP(Table13[[#This Row],[FacilityType]], Backend!$J$4:$J$8, Backend!$K$4:$K$8)</f>
        <v>3</v>
      </c>
      <c r="P7" t="str">
        <f>LOOKUP(Table13[[#This Row],[RegionID]], Backend!$L$1:$L$9, Backend!$M$1:$M$9)</f>
        <v>ASW</v>
      </c>
    </row>
    <row r="8" spans="1:16" x14ac:dyDescent="0.25">
      <c r="A8" t="s">
        <v>35</v>
      </c>
      <c r="B8" t="s">
        <v>460</v>
      </c>
      <c r="C8" t="s">
        <v>28</v>
      </c>
      <c r="D8" s="1">
        <v>8</v>
      </c>
      <c r="E8" s="1" t="s">
        <v>37</v>
      </c>
      <c r="F8" s="1" t="s">
        <v>789</v>
      </c>
      <c r="G8" t="str">
        <f>HYPERLINK("https://ksn2.faa.gov/ajg/ajg-r/_layouts/userdisp.aspx?ID=8","Western Pacific")</f>
        <v>Western Pacific</v>
      </c>
      <c r="H8" t="s">
        <v>36</v>
      </c>
      <c r="I8" t="s">
        <v>33</v>
      </c>
      <c r="J8" t="s">
        <v>37</v>
      </c>
      <c r="K8" t="str">
        <f>HYPERLINK("https://ksn2.faa.gov/ajg/ajg-r/_layouts/userdisp.aspx?ID=8","Western Pacific Regional Human Resource Services Division")</f>
        <v>Western Pacific Regional Human Resource Services Division</v>
      </c>
      <c r="L8" t="s">
        <v>17</v>
      </c>
      <c r="N8" t="str">
        <f>LOOKUP(Table13[[#This Row],[FacilityLevel]], Backend!$E$3:$E$11, Backend!$F$3:$F$11)</f>
        <v>H</v>
      </c>
      <c r="O8">
        <f>LOOKUP(Table13[[#This Row],[FacilityType]], Backend!$J$4:$J$8, Backend!$K$4:$K$8)</f>
        <v>3</v>
      </c>
      <c r="P8" t="str">
        <f>LOOKUP(Table13[[#This Row],[RegionID]], Backend!$L$1:$L$9, Backend!$M$1:$M$9)</f>
        <v>AWP</v>
      </c>
    </row>
    <row r="9" spans="1:16" x14ac:dyDescent="0.25">
      <c r="A9" t="s">
        <v>38</v>
      </c>
      <c r="B9" t="s">
        <v>461</v>
      </c>
      <c r="C9" t="s">
        <v>39</v>
      </c>
      <c r="D9" s="1">
        <v>5</v>
      </c>
      <c r="E9" s="1" t="s">
        <v>979</v>
      </c>
      <c r="F9" s="1" t="s">
        <v>752</v>
      </c>
      <c r="G9" t="str">
        <f>HYPERLINK("https://ksn2.faa.gov/ajg/ajg-r/_layouts/userdisp.aspx?ID=3","New England")</f>
        <v>New England</v>
      </c>
      <c r="H9" t="s">
        <v>25</v>
      </c>
      <c r="I9" t="s">
        <v>21</v>
      </c>
      <c r="J9" t="s">
        <v>26</v>
      </c>
      <c r="K9" t="str">
        <f>HYPERLINK("https://ksn2.faa.gov/ajg/ajg-r/_layouts/userdisp.aspx?ID=3","New England Regional Human Resource Services Division")</f>
        <v>New England Regional Human Resource Services Division</v>
      </c>
      <c r="L9" t="s">
        <v>40</v>
      </c>
      <c r="N9" t="str">
        <f>LOOKUP(Table13[[#This Row],[FacilityLevel]], Backend!$E$3:$E$11, Backend!$F$3:$F$11)</f>
        <v>E</v>
      </c>
      <c r="O9">
        <f>LOOKUP(Table13[[#This Row],[FacilityType]], Backend!$J$4:$J$8, Backend!$K$4:$K$8)</f>
        <v>7</v>
      </c>
      <c r="P9" t="str">
        <f>LOOKUP(Table13[[#This Row],[RegionID]], Backend!$L$1:$L$9, Backend!$M$1:$M$9)</f>
        <v>ANE</v>
      </c>
    </row>
    <row r="10" spans="1:16" x14ac:dyDescent="0.25">
      <c r="A10" t="s">
        <v>41</v>
      </c>
      <c r="B10" t="s">
        <v>462</v>
      </c>
      <c r="C10" t="s">
        <v>28</v>
      </c>
      <c r="D10" s="1">
        <v>6</v>
      </c>
      <c r="E10" s="1" t="s">
        <v>852</v>
      </c>
      <c r="F10" s="1" t="s">
        <v>758</v>
      </c>
      <c r="G10" t="str">
        <f>HYPERLINK("https://ksn2.faa.gov/ajg/ajg-r/_layouts/userdisp.aspx?ID=5","Southwest")</f>
        <v>Southwest</v>
      </c>
      <c r="H10" t="s">
        <v>32</v>
      </c>
      <c r="I10" t="s">
        <v>33</v>
      </c>
      <c r="J10" t="s">
        <v>34</v>
      </c>
      <c r="K10" t="str">
        <f>HYPERLINK("https://ksn2.faa.gov/ajg/ajg-r/_layouts/userdisp.aspx?ID=5","Southwest Regional Human Resource Services Division")</f>
        <v>Southwest Regional Human Resource Services Division</v>
      </c>
      <c r="L10" t="s">
        <v>42</v>
      </c>
      <c r="N10" t="str">
        <f>LOOKUP(Table13[[#This Row],[FacilityLevel]], Backend!$E$3:$E$11, Backend!$F$3:$F$11)</f>
        <v>F</v>
      </c>
      <c r="O10">
        <f>LOOKUP(Table13[[#This Row],[FacilityType]], Backend!$J$4:$J$8, Backend!$K$4:$K$8)</f>
        <v>3</v>
      </c>
      <c r="P10" t="str">
        <f>LOOKUP(Table13[[#This Row],[RegionID]], Backend!$L$1:$L$9, Backend!$M$1:$M$9)</f>
        <v>ASW</v>
      </c>
    </row>
    <row r="11" spans="1:16" x14ac:dyDescent="0.25">
      <c r="A11" t="s">
        <v>43</v>
      </c>
      <c r="B11" t="s">
        <v>463</v>
      </c>
      <c r="C11" t="s">
        <v>28</v>
      </c>
      <c r="D11" s="1">
        <v>6</v>
      </c>
      <c r="E11" s="1" t="s">
        <v>911</v>
      </c>
      <c r="F11" s="1" t="s">
        <v>772</v>
      </c>
      <c r="G11" t="str">
        <f>HYPERLINK("https://ksn2.faa.gov/ajg/ajg-r/_layouts/userdisp.aspx?ID=4","Eastern")</f>
        <v>Eastern</v>
      </c>
      <c r="H11" t="s">
        <v>44</v>
      </c>
      <c r="I11" t="s">
        <v>21</v>
      </c>
      <c r="J11" t="s">
        <v>45</v>
      </c>
      <c r="K11" t="str">
        <f>HYPERLINK("https://ksn2.faa.gov/ajg/ajg-r/_layouts/userdisp.aspx?ID=4","Eastern Regional Human Resource Services Division")</f>
        <v>Eastern Regional Human Resource Services Division</v>
      </c>
      <c r="L11" t="s">
        <v>17</v>
      </c>
      <c r="N11" t="str">
        <f>LOOKUP(Table13[[#This Row],[FacilityLevel]], Backend!$E$3:$E$11, Backend!$F$3:$F$11)</f>
        <v>F</v>
      </c>
      <c r="O11">
        <f>LOOKUP(Table13[[#This Row],[FacilityType]], Backend!$J$4:$J$8, Backend!$K$4:$K$8)</f>
        <v>3</v>
      </c>
      <c r="P11" t="str">
        <f>LOOKUP(Table13[[#This Row],[RegionID]], Backend!$L$1:$L$9, Backend!$M$1:$M$9)</f>
        <v>AEA</v>
      </c>
    </row>
    <row r="12" spans="1:16" x14ac:dyDescent="0.25">
      <c r="A12" t="s">
        <v>46</v>
      </c>
      <c r="B12" t="s">
        <v>464</v>
      </c>
      <c r="C12" t="s">
        <v>39</v>
      </c>
      <c r="D12" s="1">
        <v>6</v>
      </c>
      <c r="E12" s="1" t="s">
        <v>980</v>
      </c>
      <c r="F12" s="1" t="s">
        <v>758</v>
      </c>
      <c r="G12" t="str">
        <f>HYPERLINK("https://ksn2.faa.gov/ajg/ajg-r/_layouts/userdisp.aspx?ID=5","Southwest")</f>
        <v>Southwest</v>
      </c>
      <c r="H12" t="s">
        <v>32</v>
      </c>
      <c r="I12" t="s">
        <v>33</v>
      </c>
      <c r="J12" t="s">
        <v>34</v>
      </c>
      <c r="K12" t="str">
        <f>HYPERLINK("https://ksn2.faa.gov/ajg/ajg-r/_layouts/userdisp.aspx?ID=5","Southwest Regional Human Resource Services Division")</f>
        <v>Southwest Regional Human Resource Services Division</v>
      </c>
      <c r="L12" t="s">
        <v>47</v>
      </c>
      <c r="N12" t="str">
        <f>LOOKUP(Table13[[#This Row],[FacilityLevel]], Backend!$E$3:$E$11, Backend!$F$3:$F$11)</f>
        <v>F</v>
      </c>
      <c r="O12">
        <f>LOOKUP(Table13[[#This Row],[FacilityType]], Backend!$J$4:$J$8, Backend!$K$4:$K$8)</f>
        <v>7</v>
      </c>
      <c r="P12" t="str">
        <f>LOOKUP(Table13[[#This Row],[RegionID]], Backend!$L$1:$L$9, Backend!$M$1:$M$9)</f>
        <v>ASW</v>
      </c>
    </row>
    <row r="13" spans="1:16" x14ac:dyDescent="0.25">
      <c r="A13" t="s">
        <v>48</v>
      </c>
      <c r="B13" t="s">
        <v>465</v>
      </c>
      <c r="C13" t="s">
        <v>39</v>
      </c>
      <c r="D13" s="1">
        <v>5</v>
      </c>
      <c r="E13" s="1" t="s">
        <v>1018</v>
      </c>
      <c r="F13" s="1" t="s">
        <v>757</v>
      </c>
      <c r="G13" t="str">
        <f>HYPERLINK("https://ksn2.faa.gov/ajg/ajg-r/_layouts/userdisp.aspx?ID=4","Eastern")</f>
        <v>Eastern</v>
      </c>
      <c r="H13" t="s">
        <v>44</v>
      </c>
      <c r="I13" t="s">
        <v>21</v>
      </c>
      <c r="J13" t="s">
        <v>45</v>
      </c>
      <c r="K13" t="str">
        <f>HYPERLINK("https://ksn2.faa.gov/ajg/ajg-r/_layouts/userdisp.aspx?ID=4","Eastern Regional Human Resource Services Division")</f>
        <v>Eastern Regional Human Resource Services Division</v>
      </c>
      <c r="L13" t="s">
        <v>17</v>
      </c>
      <c r="N13" t="str">
        <f>LOOKUP(Table13[[#This Row],[FacilityLevel]], Backend!$E$3:$E$11, Backend!$F$3:$F$11)</f>
        <v>E</v>
      </c>
      <c r="O13">
        <f>LOOKUP(Table13[[#This Row],[FacilityType]], Backend!$J$4:$J$8, Backend!$K$4:$K$8)</f>
        <v>7</v>
      </c>
      <c r="P13" t="str">
        <f>LOOKUP(Table13[[#This Row],[RegionID]], Backend!$L$1:$L$9, Backend!$M$1:$M$9)</f>
        <v>AEA</v>
      </c>
    </row>
    <row r="14" spans="1:16" x14ac:dyDescent="0.25">
      <c r="A14" t="s">
        <v>49</v>
      </c>
      <c r="B14" t="s">
        <v>466</v>
      </c>
      <c r="C14" t="s">
        <v>39</v>
      </c>
      <c r="D14" s="1">
        <v>6</v>
      </c>
      <c r="E14" s="1" t="s">
        <v>34</v>
      </c>
      <c r="F14" s="1" t="s">
        <v>758</v>
      </c>
      <c r="G14" t="str">
        <f>HYPERLINK("https://ksn2.faa.gov/ajg/ajg-r/_layouts/userdisp.aspx?ID=5","Southwest")</f>
        <v>Southwest</v>
      </c>
      <c r="H14" t="s">
        <v>32</v>
      </c>
      <c r="I14" t="s">
        <v>33</v>
      </c>
      <c r="J14" t="s">
        <v>34</v>
      </c>
      <c r="K14" t="str">
        <f>HYPERLINK("https://ksn2.faa.gov/ajg/ajg-r/_layouts/userdisp.aspx?ID=5","Southwest Regional Human Resource Services Division")</f>
        <v>Southwest Regional Human Resource Services Division</v>
      </c>
      <c r="L14" t="s">
        <v>17</v>
      </c>
      <c r="N14" t="str">
        <f>LOOKUP(Table13[[#This Row],[FacilityLevel]], Backend!$E$3:$E$11, Backend!$F$3:$F$11)</f>
        <v>F</v>
      </c>
      <c r="O14">
        <f>LOOKUP(Table13[[#This Row],[FacilityType]], Backend!$J$4:$J$8, Backend!$K$4:$K$8)</f>
        <v>7</v>
      </c>
      <c r="P14" t="str">
        <f>LOOKUP(Table13[[#This Row],[RegionID]], Backend!$L$1:$L$9, Backend!$M$1:$M$9)</f>
        <v>ASW</v>
      </c>
    </row>
    <row r="15" spans="1:16" x14ac:dyDescent="0.25">
      <c r="A15" t="s">
        <v>50</v>
      </c>
      <c r="B15" t="s">
        <v>467</v>
      </c>
      <c r="C15" t="s">
        <v>39</v>
      </c>
      <c r="D15" s="1">
        <v>4</v>
      </c>
      <c r="E15" s="1" t="s">
        <v>1019</v>
      </c>
      <c r="F15" s="1" t="s">
        <v>759</v>
      </c>
      <c r="G15" t="str">
        <f>HYPERLINK("https://ksn2.faa.gov/ajg/ajg-r/_layouts/userdisp.aspx?ID=4","Eastern")</f>
        <v>Eastern</v>
      </c>
      <c r="H15" t="s">
        <v>51</v>
      </c>
      <c r="I15" t="s">
        <v>33</v>
      </c>
      <c r="J15" t="s">
        <v>52</v>
      </c>
      <c r="K15" t="str">
        <f>HYPERLINK("https://ksn2.faa.gov/ajg/ajg-r/_layouts/userdisp.aspx?ID=4","Eastern Regional Human Resource Services Division")</f>
        <v>Eastern Regional Human Resource Services Division</v>
      </c>
      <c r="L15" t="s">
        <v>17</v>
      </c>
      <c r="N15" t="str">
        <f>LOOKUP(Table13[[#This Row],[FacilityLevel]], Backend!$E$3:$E$11, Backend!$F$3:$F$11)</f>
        <v>D</v>
      </c>
      <c r="O15">
        <f>LOOKUP(Table13[[#This Row],[FacilityType]], Backend!$J$4:$J$8, Backend!$K$4:$K$8)</f>
        <v>7</v>
      </c>
      <c r="P15" t="str">
        <f>LOOKUP(Table13[[#This Row],[RegionID]], Backend!$L$1:$L$9, Backend!$M$1:$M$9)</f>
        <v>AEA</v>
      </c>
    </row>
    <row r="16" spans="1:16" x14ac:dyDescent="0.25">
      <c r="A16" t="s">
        <v>53</v>
      </c>
      <c r="B16" t="s">
        <v>468</v>
      </c>
      <c r="C16" t="s">
        <v>28</v>
      </c>
      <c r="D16" s="1">
        <v>5</v>
      </c>
      <c r="E16" s="1" t="s">
        <v>853</v>
      </c>
      <c r="F16" s="1" t="s">
        <v>764</v>
      </c>
      <c r="G16" t="str">
        <f>HYPERLINK("https://ksn2.faa.gov/ajg/ajg-r/_layouts/userdisp.aspx?ID=2","Southern")</f>
        <v>Southern</v>
      </c>
      <c r="H16" t="s">
        <v>20</v>
      </c>
      <c r="I16" t="s">
        <v>21</v>
      </c>
      <c r="J16" t="s">
        <v>22</v>
      </c>
      <c r="K16" t="str">
        <f>HYPERLINK("https://ksn2.faa.gov/ajg/ajg-r/_layouts/userdisp.aspx?ID=2","Southern Regional Human Resource Services Division")</f>
        <v>Southern Regional Human Resource Services Division</v>
      </c>
      <c r="L16" t="s">
        <v>54</v>
      </c>
      <c r="N16" t="str">
        <f>LOOKUP(Table13[[#This Row],[FacilityLevel]], Backend!$E$3:$E$11, Backend!$F$3:$F$11)</f>
        <v>E</v>
      </c>
      <c r="O16">
        <f>LOOKUP(Table13[[#This Row],[FacilityType]], Backend!$J$4:$J$8, Backend!$K$4:$K$8)</f>
        <v>3</v>
      </c>
      <c r="P16" t="str">
        <f>LOOKUP(Table13[[#This Row],[RegionID]], Backend!$L$1:$L$9, Backend!$M$1:$M$9)</f>
        <v>ASO</v>
      </c>
    </row>
    <row r="17" spans="1:16" x14ac:dyDescent="0.25">
      <c r="A17" t="s">
        <v>55</v>
      </c>
      <c r="B17" t="s">
        <v>469</v>
      </c>
      <c r="C17" t="s">
        <v>28</v>
      </c>
      <c r="D17" s="1">
        <v>6</v>
      </c>
      <c r="E17" s="1" t="s">
        <v>934</v>
      </c>
      <c r="F17" s="1" t="s">
        <v>776</v>
      </c>
      <c r="G17" t="str">
        <f>HYPERLINK("https://ksn2.faa.gov/ajg/ajg-r/_layouts/userdisp.aspx?ID=3","New England")</f>
        <v>New England</v>
      </c>
      <c r="H17" t="s">
        <v>25</v>
      </c>
      <c r="I17" t="s">
        <v>21</v>
      </c>
      <c r="J17" t="s">
        <v>26</v>
      </c>
      <c r="K17" t="str">
        <f>HYPERLINK("https://ksn2.faa.gov/ajg/ajg-r/_layouts/userdisp.aspx?ID=3","New England Regional Human Resource Services Division")</f>
        <v>New England Regional Human Resource Services Division</v>
      </c>
      <c r="L17" t="s">
        <v>17</v>
      </c>
      <c r="N17" t="str">
        <f>LOOKUP(Table13[[#This Row],[FacilityLevel]], Backend!$E$3:$E$11, Backend!$F$3:$F$11)</f>
        <v>F</v>
      </c>
      <c r="O17">
        <f>LOOKUP(Table13[[#This Row],[FacilityType]], Backend!$J$4:$J$8, Backend!$K$4:$K$8)</f>
        <v>3</v>
      </c>
      <c r="P17" t="str">
        <f>LOOKUP(Table13[[#This Row],[RegionID]], Backend!$L$1:$L$9, Backend!$M$1:$M$9)</f>
        <v>ANE</v>
      </c>
    </row>
    <row r="18" spans="1:16" x14ac:dyDescent="0.25">
      <c r="A18" t="s">
        <v>56</v>
      </c>
      <c r="B18" t="s">
        <v>470</v>
      </c>
      <c r="C18" t="s">
        <v>28</v>
      </c>
      <c r="D18" s="1">
        <v>5</v>
      </c>
      <c r="E18" s="1" t="s">
        <v>854</v>
      </c>
      <c r="F18" s="1" t="s">
        <v>790</v>
      </c>
      <c r="G18" t="str">
        <f>HYPERLINK("https://ksn2.faa.gov/ajg/ajg-r/_layouts/userdisp.aspx?ID=9","Great Lakes")</f>
        <v>Great Lakes</v>
      </c>
      <c r="H18" t="s">
        <v>57</v>
      </c>
      <c r="I18" t="s">
        <v>33</v>
      </c>
      <c r="J18" t="s">
        <v>58</v>
      </c>
      <c r="K18" t="str">
        <f>HYPERLINK("https://ksn2.faa.gov/ajg/ajg-r/_layouts/userdisp.aspx?ID=9","Great Lakes Regional Human Resource Services Division")</f>
        <v>Great Lakes Regional Human Resource Services Division</v>
      </c>
      <c r="L18" t="s">
        <v>59</v>
      </c>
      <c r="N18" t="str">
        <f>LOOKUP(Table13[[#This Row],[FacilityLevel]], Backend!$E$3:$E$11, Backend!$F$3:$F$11)</f>
        <v>E</v>
      </c>
      <c r="O18">
        <f>LOOKUP(Table13[[#This Row],[FacilityType]], Backend!$J$4:$J$8, Backend!$K$4:$K$8)</f>
        <v>3</v>
      </c>
      <c r="P18" t="str">
        <f>LOOKUP(Table13[[#This Row],[RegionID]], Backend!$L$1:$L$9, Backend!$M$1:$M$9)</f>
        <v>AGL</v>
      </c>
    </row>
    <row r="19" spans="1:16" x14ac:dyDescent="0.25">
      <c r="A19" t="s">
        <v>60</v>
      </c>
      <c r="B19" t="s">
        <v>471</v>
      </c>
      <c r="C19" t="s">
        <v>28</v>
      </c>
      <c r="D19" s="1">
        <v>6</v>
      </c>
      <c r="E19" s="1" t="s">
        <v>855</v>
      </c>
      <c r="F19" s="1" t="s">
        <v>758</v>
      </c>
      <c r="G19" t="str">
        <f>HYPERLINK("https://ksn2.faa.gov/ajg/ajg-r/_layouts/userdisp.aspx?ID=8","Western Pacific")</f>
        <v>Western Pacific</v>
      </c>
      <c r="H19" t="s">
        <v>61</v>
      </c>
      <c r="I19" t="s">
        <v>33</v>
      </c>
      <c r="J19" t="s">
        <v>37</v>
      </c>
      <c r="K19" t="str">
        <f>HYPERLINK("https://ksn2.faa.gov/ajg/ajg-r/_layouts/userdisp.aspx?ID=8","Western Pacific Regional Human Resource Services Division")</f>
        <v>Western Pacific Regional Human Resource Services Division</v>
      </c>
      <c r="L19" t="s">
        <v>62</v>
      </c>
      <c r="N19" t="str">
        <f>LOOKUP(Table13[[#This Row],[FacilityLevel]], Backend!$E$3:$E$11, Backend!$F$3:$F$11)</f>
        <v>F</v>
      </c>
      <c r="O19">
        <f>LOOKUP(Table13[[#This Row],[FacilityType]], Backend!$J$4:$J$8, Backend!$K$4:$K$8)</f>
        <v>3</v>
      </c>
      <c r="P19" t="str">
        <f>LOOKUP(Table13[[#This Row],[RegionID]], Backend!$L$1:$L$9, Backend!$M$1:$M$9)</f>
        <v>AWP</v>
      </c>
    </row>
    <row r="20" spans="1:16" x14ac:dyDescent="0.25">
      <c r="A20" t="s">
        <v>63</v>
      </c>
      <c r="B20" t="s">
        <v>472</v>
      </c>
      <c r="C20" t="s">
        <v>39</v>
      </c>
      <c r="D20" s="1">
        <v>8</v>
      </c>
      <c r="E20" s="1" t="s">
        <v>826</v>
      </c>
      <c r="F20" s="1" t="s">
        <v>762</v>
      </c>
      <c r="G20" t="s">
        <v>1221</v>
      </c>
      <c r="H20" t="s">
        <v>14</v>
      </c>
      <c r="I20" t="s">
        <v>15</v>
      </c>
      <c r="J20" t="s">
        <v>16</v>
      </c>
      <c r="K20" t="str">
        <f>HYPERLINK("https://ksn2.faa.gov/ajg/ajg-r/_layouts/userdisp.aspx?ID=7","Northwest Mountain Regional Human Resource Services Division")</f>
        <v>Northwest Mountain Regional Human Resource Services Division</v>
      </c>
      <c r="L20" t="s">
        <v>17</v>
      </c>
      <c r="N20" t="str">
        <f>LOOKUP(Table13[[#This Row],[FacilityLevel]], Backend!$E$3:$E$11, Backend!$F$3:$F$11)</f>
        <v>H</v>
      </c>
      <c r="O20">
        <f>LOOKUP(Table13[[#This Row],[FacilityType]], Backend!$J$4:$J$8, Backend!$K$4:$K$8)</f>
        <v>7</v>
      </c>
      <c r="P20" t="str">
        <f>LOOKUP(Table13[[#This Row],[RegionID]], Backend!$L$1:$L$9, Backend!$M$1:$M$9)</f>
        <v>AAL</v>
      </c>
    </row>
    <row r="21" spans="1:16" x14ac:dyDescent="0.25">
      <c r="A21" t="s">
        <v>64</v>
      </c>
      <c r="B21" t="s">
        <v>473</v>
      </c>
      <c r="C21" t="s">
        <v>39</v>
      </c>
      <c r="D21" s="1">
        <v>8</v>
      </c>
      <c r="E21" s="1" t="s">
        <v>1020</v>
      </c>
      <c r="F21" s="1" t="s">
        <v>765</v>
      </c>
      <c r="G21" t="str">
        <f>HYPERLINK("https://ksn2.faa.gov/ajg/ajg-r/_layouts/userdisp.aspx?ID=7","Northwest Mountain")</f>
        <v>Northwest Mountain</v>
      </c>
      <c r="H21" t="s">
        <v>65</v>
      </c>
      <c r="I21" t="s">
        <v>15</v>
      </c>
      <c r="J21" t="s">
        <v>66</v>
      </c>
      <c r="K21" t="str">
        <f>HYPERLINK("https://ksn2.faa.gov/ajg/ajg-r/_layouts/userdisp.aspx?ID=7","Northwest Mountain Regional Human Resource Services Division")</f>
        <v>Northwest Mountain Regional Human Resource Services Division</v>
      </c>
      <c r="L21" t="s">
        <v>17</v>
      </c>
      <c r="N21" t="str">
        <f>LOOKUP(Table13[[#This Row],[FacilityLevel]], Backend!$E$3:$E$11, Backend!$F$3:$F$11)</f>
        <v>H</v>
      </c>
      <c r="O21">
        <f>LOOKUP(Table13[[#This Row],[FacilityType]], Backend!$J$4:$J$8, Backend!$K$4:$K$8)</f>
        <v>7</v>
      </c>
      <c r="P21" t="str">
        <f>LOOKUP(Table13[[#This Row],[RegionID]], Backend!$L$1:$L$9, Backend!$M$1:$M$9)</f>
        <v>ANM</v>
      </c>
    </row>
    <row r="22" spans="1:16" x14ac:dyDescent="0.25">
      <c r="A22" t="s">
        <v>67</v>
      </c>
      <c r="B22" t="s">
        <v>474</v>
      </c>
      <c r="C22" t="s">
        <v>39</v>
      </c>
      <c r="D22" s="1">
        <v>4</v>
      </c>
      <c r="E22" s="1" t="s">
        <v>981</v>
      </c>
      <c r="F22" s="1" t="s">
        <v>753</v>
      </c>
      <c r="G22" t="str">
        <f>HYPERLINK("https://ksn2.faa.gov/ajg/ajg-r/_layouts/userdisp.aspx?ID=8","Western Pacific")</f>
        <v>Western Pacific</v>
      </c>
      <c r="H22" t="s">
        <v>68</v>
      </c>
      <c r="I22" t="s">
        <v>15</v>
      </c>
      <c r="J22" t="s">
        <v>69</v>
      </c>
      <c r="K22" t="str">
        <f>HYPERLINK("https://ksn2.faa.gov/ajg/ajg-r/_layouts/userdisp.aspx?ID=8","Western Pacific Regional Human Resource Services Division")</f>
        <v>Western Pacific Regional Human Resource Services Division</v>
      </c>
      <c r="L22" t="s">
        <v>70</v>
      </c>
      <c r="N22" t="str">
        <f>LOOKUP(Table13[[#This Row],[FacilityLevel]], Backend!$E$3:$E$11, Backend!$F$3:$F$11)</f>
        <v>D</v>
      </c>
      <c r="O22">
        <f>LOOKUP(Table13[[#This Row],[FacilityType]], Backend!$J$4:$J$8, Backend!$K$4:$K$8)</f>
        <v>7</v>
      </c>
      <c r="P22" t="str">
        <f>LOOKUP(Table13[[#This Row],[RegionID]], Backend!$L$1:$L$9, Backend!$M$1:$M$9)</f>
        <v>AWP</v>
      </c>
    </row>
    <row r="23" spans="1:16" x14ac:dyDescent="0.25">
      <c r="A23" t="s">
        <v>71</v>
      </c>
      <c r="B23" t="s">
        <v>475</v>
      </c>
      <c r="C23" t="s">
        <v>39</v>
      </c>
      <c r="D23" s="1">
        <v>5</v>
      </c>
      <c r="E23" s="1" t="s">
        <v>1021</v>
      </c>
      <c r="F23" s="1" t="s">
        <v>766</v>
      </c>
      <c r="G23" t="str">
        <f>HYPERLINK("https://ksn2.faa.gov/ajg/ajg-r/_layouts/userdisp.aspx?ID=9","Great Lakes")</f>
        <v>Great Lakes</v>
      </c>
      <c r="H23" t="s">
        <v>51</v>
      </c>
      <c r="I23" t="s">
        <v>33</v>
      </c>
      <c r="J23" t="s">
        <v>52</v>
      </c>
      <c r="K23" t="str">
        <f>HYPERLINK("https://ksn2.faa.gov/ajg/ajg-r/_layouts/userdisp.aspx?ID=9","Great Lakes Regional Human Resource Services Division")</f>
        <v>Great Lakes Regional Human Resource Services Division</v>
      </c>
      <c r="L23" t="s">
        <v>72</v>
      </c>
      <c r="N23" t="str">
        <f>LOOKUP(Table13[[#This Row],[FacilityLevel]], Backend!$E$3:$E$11, Backend!$F$3:$F$11)</f>
        <v>E</v>
      </c>
      <c r="O23">
        <f>LOOKUP(Table13[[#This Row],[FacilityType]], Backend!$J$4:$J$8, Backend!$K$4:$K$8)</f>
        <v>7</v>
      </c>
      <c r="P23" t="str">
        <f>LOOKUP(Table13[[#This Row],[RegionID]], Backend!$L$1:$L$9, Backend!$M$1:$M$9)</f>
        <v>AGL</v>
      </c>
    </row>
    <row r="24" spans="1:16" x14ac:dyDescent="0.25">
      <c r="A24" t="s">
        <v>73</v>
      </c>
      <c r="B24" t="s">
        <v>476</v>
      </c>
      <c r="C24" t="s">
        <v>39</v>
      </c>
      <c r="D24" s="1">
        <v>5</v>
      </c>
      <c r="E24" s="1" t="s">
        <v>1022</v>
      </c>
      <c r="F24" s="1" t="s">
        <v>768</v>
      </c>
      <c r="G24" t="str">
        <f>HYPERLINK("https://ksn2.faa.gov/ajg/ajg-r/_layouts/userdisp.aspx?ID=9","Great Lakes")</f>
        <v>Great Lakes</v>
      </c>
      <c r="H24" t="s">
        <v>57</v>
      </c>
      <c r="I24" t="s">
        <v>33</v>
      </c>
      <c r="J24" t="s">
        <v>58</v>
      </c>
      <c r="K24" t="str">
        <f>HYPERLINK("https://ksn2.faa.gov/ajg/ajg-r/_layouts/userdisp.aspx?ID=9","Great Lakes Regional Human Resource Services Division")</f>
        <v>Great Lakes Regional Human Resource Services Division</v>
      </c>
      <c r="L24" t="s">
        <v>74</v>
      </c>
      <c r="N24" t="str">
        <f>LOOKUP(Table13[[#This Row],[FacilityLevel]], Backend!$E$3:$E$11, Backend!$F$3:$F$11)</f>
        <v>E</v>
      </c>
      <c r="O24">
        <f>LOOKUP(Table13[[#This Row],[FacilityType]], Backend!$J$4:$J$8, Backend!$K$4:$K$8)</f>
        <v>7</v>
      </c>
      <c r="P24" t="str">
        <f>LOOKUP(Table13[[#This Row],[RegionID]], Backend!$L$1:$L$9, Backend!$M$1:$M$9)</f>
        <v>AGL</v>
      </c>
    </row>
    <row r="25" spans="1:16" x14ac:dyDescent="0.25">
      <c r="A25" t="s">
        <v>75</v>
      </c>
      <c r="B25" t="s">
        <v>477</v>
      </c>
      <c r="C25" t="s">
        <v>28</v>
      </c>
      <c r="D25" s="1">
        <v>6</v>
      </c>
      <c r="E25" s="1" t="s">
        <v>856</v>
      </c>
      <c r="F25" s="1" t="s">
        <v>765</v>
      </c>
      <c r="G25" t="str">
        <f>HYPERLINK("https://ksn2.faa.gov/ajg/ajg-r/_layouts/userdisp.aspx?ID=7","Northwest Mountain")</f>
        <v>Northwest Mountain</v>
      </c>
      <c r="H25" t="s">
        <v>65</v>
      </c>
      <c r="I25" t="s">
        <v>15</v>
      </c>
      <c r="J25" t="s">
        <v>66</v>
      </c>
      <c r="K25" t="str">
        <f>HYPERLINK("https://ksn2.faa.gov/ajg/ajg-r/_layouts/userdisp.aspx?ID=7","Northwest Mountain Regional Human Resource Services Division")</f>
        <v>Northwest Mountain Regional Human Resource Services Division</v>
      </c>
      <c r="L25" t="s">
        <v>76</v>
      </c>
      <c r="N25" t="str">
        <f>LOOKUP(Table13[[#This Row],[FacilityLevel]], Backend!$E$3:$E$11, Backend!$F$3:$F$11)</f>
        <v>F</v>
      </c>
      <c r="O25">
        <f>LOOKUP(Table13[[#This Row],[FacilityType]], Backend!$J$4:$J$8, Backend!$K$4:$K$8)</f>
        <v>3</v>
      </c>
      <c r="P25" t="str">
        <f>LOOKUP(Table13[[#This Row],[RegionID]], Backend!$L$1:$L$9, Backend!$M$1:$M$9)</f>
        <v>ANM</v>
      </c>
    </row>
    <row r="26" spans="1:16" x14ac:dyDescent="0.25">
      <c r="A26" t="s">
        <v>77</v>
      </c>
      <c r="B26" t="s">
        <v>478</v>
      </c>
      <c r="C26" t="s">
        <v>39</v>
      </c>
      <c r="D26" s="1">
        <v>12</v>
      </c>
      <c r="E26" s="1" t="s">
        <v>22</v>
      </c>
      <c r="F26" s="1" t="s">
        <v>764</v>
      </c>
      <c r="G26" t="str">
        <f>HYPERLINK("https://ksn2.faa.gov/ajg/ajg-r/_layouts/userdisp.aspx?ID=2","Southern")</f>
        <v>Southern</v>
      </c>
      <c r="H26" t="s">
        <v>20</v>
      </c>
      <c r="I26" t="s">
        <v>21</v>
      </c>
      <c r="J26" t="s">
        <v>22</v>
      </c>
      <c r="K26" t="str">
        <f>HYPERLINK("https://ksn2.faa.gov/ajg/ajg-r/_layouts/userdisp.aspx?ID=2","Southern Regional Human Resource Services Division")</f>
        <v>Southern Regional Human Resource Services Division</v>
      </c>
      <c r="L26" t="s">
        <v>17</v>
      </c>
      <c r="N26" t="str">
        <f>LOOKUP(Table13[[#This Row],[FacilityLevel]], Backend!$E$3:$E$11, Backend!$F$3:$F$11)</f>
        <v>L</v>
      </c>
      <c r="O26">
        <f>LOOKUP(Table13[[#This Row],[FacilityType]], Backend!$J$4:$J$8, Backend!$K$4:$K$8)</f>
        <v>7</v>
      </c>
      <c r="P26" t="str">
        <f>LOOKUP(Table13[[#This Row],[RegionID]], Backend!$L$1:$L$9, Backend!$M$1:$M$9)</f>
        <v>ASO</v>
      </c>
    </row>
    <row r="27" spans="1:16" x14ac:dyDescent="0.25">
      <c r="A27" t="s">
        <v>78</v>
      </c>
      <c r="B27" t="s">
        <v>479</v>
      </c>
      <c r="C27" t="s">
        <v>28</v>
      </c>
      <c r="D27" s="1">
        <v>9</v>
      </c>
      <c r="E27" s="1" t="s">
        <v>857</v>
      </c>
      <c r="F27" s="1" t="s">
        <v>758</v>
      </c>
      <c r="G27" t="str">
        <f>HYPERLINK("https://ksn2.faa.gov/ajg/ajg-r/_layouts/userdisp.aspx?ID=2","Southern")</f>
        <v>Southern</v>
      </c>
      <c r="H27" t="s">
        <v>79</v>
      </c>
      <c r="I27" t="s">
        <v>33</v>
      </c>
      <c r="J27" t="s">
        <v>80</v>
      </c>
      <c r="K27" t="str">
        <f>HYPERLINK("https://ksn2.faa.gov/ajg/ajg-r/_layouts/userdisp.aspx?ID=2","Southern Regional Human Resource Services Division")</f>
        <v>Southern Regional Human Resource Services Division</v>
      </c>
      <c r="L27" t="s">
        <v>17</v>
      </c>
      <c r="N27" t="str">
        <f>LOOKUP(Table13[[#This Row],[FacilityLevel]], Backend!$E$3:$E$11, Backend!$F$3:$F$11)</f>
        <v>I</v>
      </c>
      <c r="O27">
        <f>LOOKUP(Table13[[#This Row],[FacilityType]], Backend!$J$4:$J$8, Backend!$K$4:$K$8)</f>
        <v>3</v>
      </c>
      <c r="P27" t="str">
        <f>LOOKUP(Table13[[#This Row],[RegionID]], Backend!$L$1:$L$9, Backend!$M$1:$M$9)</f>
        <v>ASO</v>
      </c>
    </row>
    <row r="28" spans="1:16" x14ac:dyDescent="0.25">
      <c r="A28" t="s">
        <v>81</v>
      </c>
      <c r="B28" t="s">
        <v>480</v>
      </c>
      <c r="C28" t="s">
        <v>28</v>
      </c>
      <c r="D28" s="1">
        <v>6</v>
      </c>
      <c r="E28" s="1" t="s">
        <v>935</v>
      </c>
      <c r="F28" s="1" t="s">
        <v>791</v>
      </c>
      <c r="G28" t="str">
        <f>HYPERLINK("https://ksn2.faa.gov/ajg/ajg-r/_layouts/userdisp.aspx?ID=2","Southern")</f>
        <v>Southern</v>
      </c>
      <c r="H28" t="s">
        <v>20</v>
      </c>
      <c r="I28" t="s">
        <v>21</v>
      </c>
      <c r="J28" t="s">
        <v>22</v>
      </c>
      <c r="K28" t="str">
        <f>HYPERLINK("https://ksn2.faa.gov/ajg/ajg-r/_layouts/userdisp.aspx?ID=2","Southern Regional Human Resource Services Division")</f>
        <v>Southern Regional Human Resource Services Division</v>
      </c>
      <c r="L28" t="s">
        <v>82</v>
      </c>
      <c r="N28" t="str">
        <f>LOOKUP(Table13[[#This Row],[FacilityLevel]], Backend!$E$3:$E$11, Backend!$F$3:$F$11)</f>
        <v>F</v>
      </c>
      <c r="O28">
        <f>LOOKUP(Table13[[#This Row],[FacilityType]], Backend!$J$4:$J$8, Backend!$K$4:$K$8)</f>
        <v>3</v>
      </c>
      <c r="P28" t="str">
        <f>LOOKUP(Table13[[#This Row],[RegionID]], Backend!$L$1:$L$9, Backend!$M$1:$M$9)</f>
        <v>ASO</v>
      </c>
    </row>
    <row r="29" spans="1:16" x14ac:dyDescent="0.25">
      <c r="A29" t="s">
        <v>83</v>
      </c>
      <c r="B29" t="s">
        <v>481</v>
      </c>
      <c r="C29" t="s">
        <v>28</v>
      </c>
      <c r="D29" s="1">
        <v>6</v>
      </c>
      <c r="E29" s="1" t="s">
        <v>936</v>
      </c>
      <c r="F29" s="1" t="s">
        <v>759</v>
      </c>
      <c r="G29" t="str">
        <f>HYPERLINK("https://ksn2.faa.gov/ajg/ajg-r/_layouts/userdisp.aspx?ID=4","Eastern")</f>
        <v>Eastern</v>
      </c>
      <c r="H29" t="s">
        <v>29</v>
      </c>
      <c r="I29" t="s">
        <v>21</v>
      </c>
      <c r="J29" t="s">
        <v>30</v>
      </c>
      <c r="K29" t="str">
        <f>HYPERLINK("https://ksn2.faa.gov/ajg/ajg-r/_layouts/userdisp.aspx?ID=4","Eastern Regional Human Resource Services Division")</f>
        <v>Eastern Regional Human Resource Services Division</v>
      </c>
      <c r="L29" t="s">
        <v>17</v>
      </c>
      <c r="N29" t="str">
        <f>LOOKUP(Table13[[#This Row],[FacilityLevel]], Backend!$E$3:$E$11, Backend!$F$3:$F$11)</f>
        <v>F</v>
      </c>
      <c r="O29">
        <f>LOOKUP(Table13[[#This Row],[FacilityType]], Backend!$J$4:$J$8, Backend!$K$4:$K$8)</f>
        <v>3</v>
      </c>
      <c r="P29" t="str">
        <f>LOOKUP(Table13[[#This Row],[RegionID]], Backend!$L$1:$L$9, Backend!$M$1:$M$9)</f>
        <v>AEA</v>
      </c>
    </row>
    <row r="30" spans="1:16" x14ac:dyDescent="0.25">
      <c r="A30" t="s">
        <v>84</v>
      </c>
      <c r="B30" t="s">
        <v>482</v>
      </c>
      <c r="C30" t="s">
        <v>28</v>
      </c>
      <c r="D30" s="1">
        <v>8</v>
      </c>
      <c r="E30" s="1" t="s">
        <v>937</v>
      </c>
      <c r="F30" s="1" t="s">
        <v>766</v>
      </c>
      <c r="G30" t="str">
        <f>HYPERLINK("https://ksn2.faa.gov/ajg/ajg-r/_layouts/userdisp.aspx?ID=9","Great Lakes")</f>
        <v>Great Lakes</v>
      </c>
      <c r="H30" t="s">
        <v>57</v>
      </c>
      <c r="I30" t="s">
        <v>33</v>
      </c>
      <c r="J30" t="s">
        <v>58</v>
      </c>
      <c r="K30" t="str">
        <f>HYPERLINK("https://ksn2.faa.gov/ajg/ajg-r/_layouts/userdisp.aspx?ID=9","Great Lakes Regional Human Resource Services Division")</f>
        <v>Great Lakes Regional Human Resource Services Division</v>
      </c>
      <c r="L30" t="s">
        <v>85</v>
      </c>
      <c r="N30" t="str">
        <f>LOOKUP(Table13[[#This Row],[FacilityLevel]], Backend!$E$3:$E$11, Backend!$F$3:$F$11)</f>
        <v>H</v>
      </c>
      <c r="O30">
        <f>LOOKUP(Table13[[#This Row],[FacilityType]], Backend!$J$4:$J$8, Backend!$K$4:$K$8)</f>
        <v>3</v>
      </c>
      <c r="P30" t="str">
        <f>LOOKUP(Table13[[#This Row],[RegionID]], Backend!$L$1:$L$9, Backend!$M$1:$M$9)</f>
        <v>AGL</v>
      </c>
    </row>
    <row r="31" spans="1:16" x14ac:dyDescent="0.25">
      <c r="A31" t="s">
        <v>86</v>
      </c>
      <c r="B31" t="s">
        <v>483</v>
      </c>
      <c r="C31" t="s">
        <v>39</v>
      </c>
      <c r="D31" s="1">
        <v>5</v>
      </c>
      <c r="E31" s="1" t="s">
        <v>849</v>
      </c>
      <c r="F31" s="1" t="s">
        <v>769</v>
      </c>
      <c r="G31" t="str">
        <f>HYPERLINK("https://ksn2.faa.gov/ajg/ajg-r/_layouts/userdisp.aspx?ID=3","New England")</f>
        <v>New England</v>
      </c>
      <c r="H31" t="s">
        <v>25</v>
      </c>
      <c r="I31" t="s">
        <v>21</v>
      </c>
      <c r="J31" t="s">
        <v>26</v>
      </c>
      <c r="K31" t="str">
        <f>HYPERLINK("https://ksn2.faa.gov/ajg/ajg-r/_layouts/userdisp.aspx?ID=3","New England Regional Human Resource Services Division")</f>
        <v>New England Regional Human Resource Services Division</v>
      </c>
      <c r="L31" t="s">
        <v>17</v>
      </c>
      <c r="N31" t="str">
        <f>LOOKUP(Table13[[#This Row],[FacilityLevel]], Backend!$E$3:$E$11, Backend!$F$3:$F$11)</f>
        <v>E</v>
      </c>
      <c r="O31">
        <f>LOOKUP(Table13[[#This Row],[FacilityType]], Backend!$J$4:$J$8, Backend!$K$4:$K$8)</f>
        <v>7</v>
      </c>
      <c r="P31" t="str">
        <f>LOOKUP(Table13[[#This Row],[RegionID]], Backend!$L$1:$L$9, Backend!$M$1:$M$9)</f>
        <v>ANE</v>
      </c>
    </row>
    <row r="32" spans="1:16" x14ac:dyDescent="0.25">
      <c r="A32" t="s">
        <v>87</v>
      </c>
      <c r="B32" t="s">
        <v>484</v>
      </c>
      <c r="C32" t="s">
        <v>39</v>
      </c>
      <c r="D32" s="1">
        <v>6</v>
      </c>
      <c r="E32" s="1" t="s">
        <v>1023</v>
      </c>
      <c r="F32" s="1" t="s">
        <v>752</v>
      </c>
      <c r="G32" t="str">
        <f>HYPERLINK("https://ksn2.faa.gov/ajg/ajg-r/_layouts/userdisp.aspx?ID=3","New England")</f>
        <v>New England</v>
      </c>
      <c r="H32" t="s">
        <v>25</v>
      </c>
      <c r="I32" t="s">
        <v>21</v>
      </c>
      <c r="J32" t="s">
        <v>26</v>
      </c>
      <c r="K32" t="str">
        <f>HYPERLINK("https://ksn2.faa.gov/ajg/ajg-r/_layouts/userdisp.aspx?ID=3","New England Regional Human Resource Services Division")</f>
        <v>New England Regional Human Resource Services Division</v>
      </c>
      <c r="L32" t="s">
        <v>88</v>
      </c>
      <c r="N32" t="str">
        <f>LOOKUP(Table13[[#This Row],[FacilityLevel]], Backend!$E$3:$E$11, Backend!$F$3:$F$11)</f>
        <v>F</v>
      </c>
      <c r="O32">
        <f>LOOKUP(Table13[[#This Row],[FacilityType]], Backend!$J$4:$J$8, Backend!$K$4:$K$8)</f>
        <v>7</v>
      </c>
      <c r="P32" t="str">
        <f>LOOKUP(Table13[[#This Row],[RegionID]], Backend!$L$1:$L$9, Backend!$M$1:$M$9)</f>
        <v>ANE</v>
      </c>
    </row>
    <row r="33" spans="1:16" x14ac:dyDescent="0.25">
      <c r="A33" t="s">
        <v>89</v>
      </c>
      <c r="B33" t="s">
        <v>485</v>
      </c>
      <c r="C33" t="s">
        <v>39</v>
      </c>
      <c r="D33" s="1">
        <v>7</v>
      </c>
      <c r="E33" s="1" t="s">
        <v>91</v>
      </c>
      <c r="F33" s="1" t="s">
        <v>770</v>
      </c>
      <c r="G33" t="str">
        <f>HYPERLINK("https://ksn2.faa.gov/ajg/ajg-r/_layouts/userdisp.aspx?ID=7","Northwest Mountain")</f>
        <v>Northwest Mountain</v>
      </c>
      <c r="H33" t="s">
        <v>90</v>
      </c>
      <c r="I33" t="s">
        <v>15</v>
      </c>
      <c r="J33" t="s">
        <v>91</v>
      </c>
      <c r="K33" t="str">
        <f>HYPERLINK("https://ksn2.faa.gov/ajg/ajg-r/_layouts/userdisp.aspx?ID=7","Northwest Mountain Regional Human Resource Services Division")</f>
        <v>Northwest Mountain Regional Human Resource Services Division</v>
      </c>
      <c r="L33" t="s">
        <v>17</v>
      </c>
      <c r="N33" t="str">
        <f>LOOKUP(Table13[[#This Row],[FacilityLevel]], Backend!$E$3:$E$11, Backend!$F$3:$F$11)</f>
        <v>G</v>
      </c>
      <c r="O33">
        <f>LOOKUP(Table13[[#This Row],[FacilityType]], Backend!$J$4:$J$8, Backend!$K$4:$K$8)</f>
        <v>7</v>
      </c>
      <c r="P33" t="str">
        <f>LOOKUP(Table13[[#This Row],[RegionID]], Backend!$L$1:$L$9, Backend!$M$1:$M$9)</f>
        <v>ANM</v>
      </c>
    </row>
    <row r="34" spans="1:16" x14ac:dyDescent="0.25">
      <c r="A34" t="s">
        <v>92</v>
      </c>
      <c r="B34" t="s">
        <v>486</v>
      </c>
      <c r="C34" t="s">
        <v>28</v>
      </c>
      <c r="D34" s="1">
        <v>6</v>
      </c>
      <c r="E34" s="1" t="s">
        <v>858</v>
      </c>
      <c r="F34" s="1" t="s">
        <v>753</v>
      </c>
      <c r="G34" t="str">
        <f>HYPERLINK("https://ksn2.faa.gov/ajg/ajg-r/_layouts/userdisp.aspx?ID=8","Western Pacific")</f>
        <v>Western Pacific</v>
      </c>
      <c r="H34" t="s">
        <v>93</v>
      </c>
      <c r="I34" t="s">
        <v>15</v>
      </c>
      <c r="J34" t="s">
        <v>94</v>
      </c>
      <c r="K34" t="str">
        <f>HYPERLINK("https://ksn2.faa.gov/ajg/ajg-r/_layouts/userdisp.aspx?ID=8","Western Pacific Regional Human Resource Services Division")</f>
        <v>Western Pacific Regional Human Resource Services Division</v>
      </c>
      <c r="L34" t="s">
        <v>85</v>
      </c>
      <c r="N34" t="str">
        <f>LOOKUP(Table13[[#This Row],[FacilityLevel]], Backend!$E$3:$E$11, Backend!$F$3:$F$11)</f>
        <v>F</v>
      </c>
      <c r="O34">
        <f>LOOKUP(Table13[[#This Row],[FacilityType]], Backend!$J$4:$J$8, Backend!$K$4:$K$8)</f>
        <v>3</v>
      </c>
      <c r="P34" t="str">
        <f>LOOKUP(Table13[[#This Row],[RegionID]], Backend!$L$1:$L$9, Backend!$M$1:$M$9)</f>
        <v>AWP</v>
      </c>
    </row>
    <row r="35" spans="1:16" x14ac:dyDescent="0.25">
      <c r="A35" t="s">
        <v>95</v>
      </c>
      <c r="B35" t="s">
        <v>487</v>
      </c>
      <c r="C35" t="s">
        <v>28</v>
      </c>
      <c r="D35" s="1">
        <v>5</v>
      </c>
      <c r="E35" s="1" t="s">
        <v>938</v>
      </c>
      <c r="F35" s="1" t="s">
        <v>776</v>
      </c>
      <c r="G35" t="str">
        <f>HYPERLINK("https://ksn2.faa.gov/ajg/ajg-r/_layouts/userdisp.aspx?ID=3","New England")</f>
        <v>New England</v>
      </c>
      <c r="H35" t="s">
        <v>29</v>
      </c>
      <c r="I35" t="s">
        <v>21</v>
      </c>
      <c r="J35" t="s">
        <v>30</v>
      </c>
      <c r="K35" t="str">
        <f>HYPERLINK("https://ksn2.faa.gov/ajg/ajg-r/_layouts/userdisp.aspx?ID=3","New England Regional Human Resource Services Division")</f>
        <v>New England Regional Human Resource Services Division</v>
      </c>
      <c r="L35" t="s">
        <v>62</v>
      </c>
      <c r="N35" t="str">
        <f>LOOKUP(Table13[[#This Row],[FacilityLevel]], Backend!$E$3:$E$11, Backend!$F$3:$F$11)</f>
        <v>E</v>
      </c>
      <c r="O35">
        <f>LOOKUP(Table13[[#This Row],[FacilityType]], Backend!$J$4:$J$8, Backend!$K$4:$K$8)</f>
        <v>3</v>
      </c>
      <c r="P35" t="str">
        <f>LOOKUP(Table13[[#This Row],[RegionID]], Backend!$L$1:$L$9, Backend!$M$1:$M$9)</f>
        <v>ANE</v>
      </c>
    </row>
    <row r="36" spans="1:16" x14ac:dyDescent="0.25">
      <c r="A36" t="s">
        <v>96</v>
      </c>
      <c r="B36" t="s">
        <v>488</v>
      </c>
      <c r="C36" t="s">
        <v>28</v>
      </c>
      <c r="D36" s="1">
        <v>5</v>
      </c>
      <c r="E36" s="1" t="s">
        <v>859</v>
      </c>
      <c r="F36" s="1" t="s">
        <v>792</v>
      </c>
      <c r="G36" t="str">
        <f>HYPERLINK("https://ksn2.faa.gov/ajg/ajg-r/_layouts/userdisp.aspx?ID=3","New England")</f>
        <v>New England</v>
      </c>
      <c r="H36" t="s">
        <v>25</v>
      </c>
      <c r="I36" t="s">
        <v>21</v>
      </c>
      <c r="J36" t="s">
        <v>26</v>
      </c>
      <c r="K36" t="str">
        <f>HYPERLINK("https://ksn2.faa.gov/ajg/ajg-r/_layouts/userdisp.aspx?ID=3","New England Regional Human Resource Services Division")</f>
        <v>New England Regional Human Resource Services Division</v>
      </c>
      <c r="L36" t="s">
        <v>17</v>
      </c>
      <c r="N36" t="str">
        <f>LOOKUP(Table13[[#This Row],[FacilityLevel]], Backend!$E$3:$E$11, Backend!$F$3:$F$11)</f>
        <v>E</v>
      </c>
      <c r="O36">
        <f>LOOKUP(Table13[[#This Row],[FacilityType]], Backend!$J$4:$J$8, Backend!$K$4:$K$8)</f>
        <v>3</v>
      </c>
      <c r="P36" t="str">
        <f>LOOKUP(Table13[[#This Row],[RegionID]], Backend!$L$1:$L$9, Backend!$M$1:$M$9)</f>
        <v>ANE</v>
      </c>
    </row>
    <row r="37" spans="1:16" x14ac:dyDescent="0.25">
      <c r="A37" t="s">
        <v>97</v>
      </c>
      <c r="B37" t="s">
        <v>489</v>
      </c>
      <c r="C37" t="s">
        <v>28</v>
      </c>
      <c r="D37" s="1">
        <v>8</v>
      </c>
      <c r="E37" s="1" t="s">
        <v>860</v>
      </c>
      <c r="F37" s="1" t="s">
        <v>793</v>
      </c>
      <c r="G37" t="str">
        <f>HYPERLINK("https://ksn2.faa.gov/ajg/ajg-r/_layouts/userdisp.aspx?ID=2","Southern")</f>
        <v>Southern</v>
      </c>
      <c r="H37" t="s">
        <v>20</v>
      </c>
      <c r="I37" t="s">
        <v>21</v>
      </c>
      <c r="J37" t="s">
        <v>22</v>
      </c>
      <c r="K37" t="str">
        <f>HYPERLINK("https://ksn2.faa.gov/ajg/ajg-r/_layouts/userdisp.aspx?ID=2","Southern Regional Human Resource Services Division")</f>
        <v>Southern Regional Human Resource Services Division</v>
      </c>
      <c r="L37" t="s">
        <v>17</v>
      </c>
      <c r="N37" t="str">
        <f>LOOKUP(Table13[[#This Row],[FacilityLevel]], Backend!$E$3:$E$11, Backend!$F$3:$F$11)</f>
        <v>H</v>
      </c>
      <c r="O37">
        <f>LOOKUP(Table13[[#This Row],[FacilityType]], Backend!$J$4:$J$8, Backend!$K$4:$K$8)</f>
        <v>3</v>
      </c>
      <c r="P37" t="str">
        <f>LOOKUP(Table13[[#This Row],[RegionID]], Backend!$L$1:$L$9, Backend!$M$1:$M$9)</f>
        <v>ASO</v>
      </c>
    </row>
    <row r="38" spans="1:16" x14ac:dyDescent="0.25">
      <c r="A38" t="s">
        <v>98</v>
      </c>
      <c r="B38" t="s">
        <v>490</v>
      </c>
      <c r="C38" t="s">
        <v>28</v>
      </c>
      <c r="D38" s="1">
        <v>6</v>
      </c>
      <c r="E38" s="1" t="s">
        <v>861</v>
      </c>
      <c r="F38" s="1" t="s">
        <v>794</v>
      </c>
      <c r="G38" t="str">
        <f>HYPERLINK("https://ksn2.faa.gov/ajg/ajg-r/_layouts/userdisp.aspx?ID=7","Northwest Mountain")</f>
        <v>Northwest Mountain</v>
      </c>
      <c r="H38" t="s">
        <v>99</v>
      </c>
      <c r="I38" t="s">
        <v>15</v>
      </c>
      <c r="J38" t="s">
        <v>100</v>
      </c>
      <c r="K38" t="str">
        <f>HYPERLINK("https://ksn2.faa.gov/ajg/ajg-r/_layouts/userdisp.aspx?ID=7","Northwest Mountain Regional Human Resource Services Division")</f>
        <v>Northwest Mountain Regional Human Resource Services Division</v>
      </c>
      <c r="L38" t="s">
        <v>17</v>
      </c>
      <c r="N38" t="str">
        <f>LOOKUP(Table13[[#This Row],[FacilityLevel]], Backend!$E$3:$E$11, Backend!$F$3:$F$11)</f>
        <v>F</v>
      </c>
      <c r="O38">
        <f>LOOKUP(Table13[[#This Row],[FacilityType]], Backend!$J$4:$J$8, Backend!$K$4:$K$8)</f>
        <v>3</v>
      </c>
      <c r="P38" t="str">
        <f>LOOKUP(Table13[[#This Row],[RegionID]], Backend!$L$1:$L$9, Backend!$M$1:$M$9)</f>
        <v>ANM</v>
      </c>
    </row>
    <row r="39" spans="1:16" x14ac:dyDescent="0.25">
      <c r="A39" t="s">
        <v>101</v>
      </c>
      <c r="B39" t="s">
        <v>491</v>
      </c>
      <c r="C39" t="s">
        <v>28</v>
      </c>
      <c r="D39" s="1">
        <v>5</v>
      </c>
      <c r="E39" s="1" t="s">
        <v>862</v>
      </c>
      <c r="F39" s="1" t="s">
        <v>777</v>
      </c>
      <c r="G39" t="str">
        <f>HYPERLINK("https://ksn2.faa.gov/ajg/ajg-r/_layouts/userdisp.aspx?ID=9","Great Lakes")</f>
        <v>Great Lakes</v>
      </c>
      <c r="H39" t="s">
        <v>102</v>
      </c>
      <c r="I39" t="s">
        <v>33</v>
      </c>
      <c r="J39" t="s">
        <v>103</v>
      </c>
      <c r="K39" t="str">
        <f>HYPERLINK("https://ksn2.faa.gov/ajg/ajg-r/_layouts/userdisp.aspx?ID=9","Great Lakes Regional Human Resource Services Division")</f>
        <v>Great Lakes Regional Human Resource Services Division</v>
      </c>
      <c r="L39" t="s">
        <v>62</v>
      </c>
      <c r="N39" t="str">
        <f>LOOKUP(Table13[[#This Row],[FacilityLevel]], Backend!$E$3:$E$11, Backend!$F$3:$F$11)</f>
        <v>E</v>
      </c>
      <c r="O39">
        <f>LOOKUP(Table13[[#This Row],[FacilityType]], Backend!$J$4:$J$8, Backend!$K$4:$K$8)</f>
        <v>3</v>
      </c>
      <c r="P39" t="str">
        <f>LOOKUP(Table13[[#This Row],[RegionID]], Backend!$L$1:$L$9, Backend!$M$1:$M$9)</f>
        <v>AGL</v>
      </c>
    </row>
    <row r="40" spans="1:16" x14ac:dyDescent="0.25">
      <c r="A40" t="s">
        <v>104</v>
      </c>
      <c r="B40" t="s">
        <v>492</v>
      </c>
      <c r="C40" t="s">
        <v>39</v>
      </c>
      <c r="D40" s="1">
        <v>7</v>
      </c>
      <c r="E40" s="1" t="s">
        <v>1024</v>
      </c>
      <c r="F40" s="1" t="s">
        <v>765</v>
      </c>
      <c r="G40" t="str">
        <f>HYPERLINK("https://ksn2.faa.gov/ajg/ajg-r/_layouts/userdisp.aspx?ID=7","Northwest Mountain")</f>
        <v>Northwest Mountain</v>
      </c>
      <c r="H40" t="s">
        <v>65</v>
      </c>
      <c r="I40" t="s">
        <v>15</v>
      </c>
      <c r="J40" t="s">
        <v>66</v>
      </c>
      <c r="K40" t="str">
        <f>HYPERLINK("https://ksn2.faa.gov/ajg/ajg-r/_layouts/userdisp.aspx?ID=7","Northwest Mountain Regional Human Resource Services Division")</f>
        <v>Northwest Mountain Regional Human Resource Services Division</v>
      </c>
      <c r="L40" t="s">
        <v>47</v>
      </c>
      <c r="N40" t="str">
        <f>LOOKUP(Table13[[#This Row],[FacilityLevel]], Backend!$E$3:$E$11, Backend!$F$3:$F$11)</f>
        <v>G</v>
      </c>
      <c r="O40">
        <f>LOOKUP(Table13[[#This Row],[FacilityType]], Backend!$J$4:$J$8, Backend!$K$4:$K$8)</f>
        <v>7</v>
      </c>
      <c r="P40" t="str">
        <f>LOOKUP(Table13[[#This Row],[RegionID]], Backend!$L$1:$L$9, Backend!$M$1:$M$9)</f>
        <v>ANM</v>
      </c>
    </row>
    <row r="41" spans="1:16" x14ac:dyDescent="0.25">
      <c r="A41" t="s">
        <v>105</v>
      </c>
      <c r="B41" t="s">
        <v>493</v>
      </c>
      <c r="C41" t="s">
        <v>28</v>
      </c>
      <c r="D41" s="1">
        <v>9</v>
      </c>
      <c r="E41" s="1" t="s">
        <v>863</v>
      </c>
      <c r="F41" s="1" t="s">
        <v>783</v>
      </c>
      <c r="G41" t="str">
        <f>HYPERLINK("https://ksn2.faa.gov/ajg/ajg-r/_layouts/userdisp.aspx?ID=2","Southern")</f>
        <v>Southern</v>
      </c>
      <c r="H41" t="s">
        <v>106</v>
      </c>
      <c r="I41" t="s">
        <v>21</v>
      </c>
      <c r="J41" t="s">
        <v>107</v>
      </c>
      <c r="K41" t="str">
        <f>HYPERLINK("https://ksn2.faa.gov/ajg/ajg-r/_layouts/userdisp.aspx?ID=5","Southwest Regional Human Resource Services Division")</f>
        <v>Southwest Regional Human Resource Services Division</v>
      </c>
      <c r="L41" t="s">
        <v>17</v>
      </c>
      <c r="N41" t="str">
        <f>LOOKUP(Table13[[#This Row],[FacilityLevel]], Backend!$E$3:$E$11, Backend!$F$3:$F$11)</f>
        <v>I</v>
      </c>
      <c r="O41">
        <f>LOOKUP(Table13[[#This Row],[FacilityType]], Backend!$J$4:$J$8, Backend!$K$4:$K$8)</f>
        <v>3</v>
      </c>
      <c r="P41" t="str">
        <f>LOOKUP(Table13[[#This Row],[RegionID]], Backend!$L$1:$L$9, Backend!$M$1:$M$9)</f>
        <v>ASO</v>
      </c>
    </row>
    <row r="42" spans="1:16" x14ac:dyDescent="0.25">
      <c r="A42" t="s">
        <v>108</v>
      </c>
      <c r="B42" t="s">
        <v>494</v>
      </c>
      <c r="C42" t="s">
        <v>28</v>
      </c>
      <c r="D42" s="1">
        <v>8</v>
      </c>
      <c r="E42" s="1" t="s">
        <v>939</v>
      </c>
      <c r="F42" s="1" t="s">
        <v>795</v>
      </c>
      <c r="G42" t="str">
        <f>HYPERLINK("https://ksn2.faa.gov/ajg/ajg-r/_layouts/userdisp.aspx?ID=7","Northwest Mountain")</f>
        <v>Northwest Mountain</v>
      </c>
      <c r="H42" t="s">
        <v>99</v>
      </c>
      <c r="I42" t="s">
        <v>15</v>
      </c>
      <c r="J42" t="s">
        <v>100</v>
      </c>
      <c r="K42" t="str">
        <f>HYPERLINK("https://ksn2.faa.gov/ajg/ajg-r/_layouts/userdisp.aspx?ID=7","Northwest Mountain Regional Human Resource Services Division")</f>
        <v>Northwest Mountain Regional Human Resource Services Division</v>
      </c>
      <c r="L42" t="s">
        <v>17</v>
      </c>
      <c r="N42" t="str">
        <f>LOOKUP(Table13[[#This Row],[FacilityLevel]], Backend!$E$3:$E$11, Backend!$F$3:$F$11)</f>
        <v>H</v>
      </c>
      <c r="O42">
        <f>LOOKUP(Table13[[#This Row],[FacilityType]], Backend!$J$4:$J$8, Backend!$K$4:$K$8)</f>
        <v>3</v>
      </c>
      <c r="P42" t="str">
        <f>LOOKUP(Table13[[#This Row],[RegionID]], Backend!$L$1:$L$9, Backend!$M$1:$M$9)</f>
        <v>ANM</v>
      </c>
    </row>
    <row r="43" spans="1:16" x14ac:dyDescent="0.25">
      <c r="A43" t="s">
        <v>109</v>
      </c>
      <c r="B43" t="s">
        <v>495</v>
      </c>
      <c r="C43" t="s">
        <v>39</v>
      </c>
      <c r="D43" s="1">
        <v>10</v>
      </c>
      <c r="E43" s="1" t="s">
        <v>1025</v>
      </c>
      <c r="F43" s="1" t="s">
        <v>752</v>
      </c>
      <c r="G43" t="str">
        <f>HYPERLINK("https://ksn2.faa.gov/ajg/ajg-r/_layouts/userdisp.aspx?ID=3","New England")</f>
        <v>New England</v>
      </c>
      <c r="H43" t="s">
        <v>25</v>
      </c>
      <c r="I43" t="s">
        <v>21</v>
      </c>
      <c r="J43" t="s">
        <v>26</v>
      </c>
      <c r="K43" t="str">
        <f>HYPERLINK("https://ksn2.faa.gov/ajg/ajg-r/_layouts/userdisp.aspx?ID=3","New England Regional Human Resource Services Division")</f>
        <v>New England Regional Human Resource Services Division</v>
      </c>
      <c r="L43" t="s">
        <v>17</v>
      </c>
      <c r="N43" t="str">
        <f>LOOKUP(Table13[[#This Row],[FacilityLevel]], Backend!$E$3:$E$11, Backend!$F$3:$F$11)</f>
        <v>J</v>
      </c>
      <c r="O43">
        <f>LOOKUP(Table13[[#This Row],[FacilityType]], Backend!$J$4:$J$8, Backend!$K$4:$K$8)</f>
        <v>7</v>
      </c>
      <c r="P43" t="str">
        <f>LOOKUP(Table13[[#This Row],[RegionID]], Backend!$L$1:$L$9, Backend!$M$1:$M$9)</f>
        <v>ANE</v>
      </c>
    </row>
    <row r="44" spans="1:16" x14ac:dyDescent="0.25">
      <c r="A44" t="s">
        <v>110</v>
      </c>
      <c r="B44" t="s">
        <v>496</v>
      </c>
      <c r="C44" t="s">
        <v>39</v>
      </c>
      <c r="D44" s="1">
        <v>4</v>
      </c>
      <c r="E44" s="1" t="s">
        <v>982</v>
      </c>
      <c r="F44" s="1" t="s">
        <v>758</v>
      </c>
      <c r="G44" t="str">
        <f>HYPERLINK("https://ksn2.faa.gov/ajg/ajg-r/_layouts/userdisp.aspx?ID=2","Southern")</f>
        <v>Southern</v>
      </c>
      <c r="H44" t="s">
        <v>79</v>
      </c>
      <c r="I44" t="s">
        <v>33</v>
      </c>
      <c r="J44" t="s">
        <v>80</v>
      </c>
      <c r="K44" t="str">
        <f>HYPERLINK("https://ksn2.faa.gov/ajg/ajg-r/_layouts/userdisp.aspx?ID=2","Southern Regional Human Resource Services Division")</f>
        <v>Southern Regional Human Resource Services Division</v>
      </c>
      <c r="L44" t="s">
        <v>47</v>
      </c>
      <c r="N44" t="str">
        <f>LOOKUP(Table13[[#This Row],[FacilityLevel]], Backend!$E$3:$E$11, Backend!$F$3:$F$11)</f>
        <v>D</v>
      </c>
      <c r="O44">
        <f>LOOKUP(Table13[[#This Row],[FacilityType]], Backend!$J$4:$J$8, Backend!$K$4:$K$8)</f>
        <v>7</v>
      </c>
      <c r="P44" t="str">
        <f>LOOKUP(Table13[[#This Row],[RegionID]], Backend!$L$1:$L$9, Backend!$M$1:$M$9)</f>
        <v>ASO</v>
      </c>
    </row>
    <row r="45" spans="1:16" x14ac:dyDescent="0.25">
      <c r="A45" t="s">
        <v>111</v>
      </c>
      <c r="B45" t="s">
        <v>497</v>
      </c>
      <c r="C45" t="s">
        <v>28</v>
      </c>
      <c r="D45" s="1">
        <v>6</v>
      </c>
      <c r="E45" s="1" t="s">
        <v>912</v>
      </c>
      <c r="F45" s="1" t="s">
        <v>754</v>
      </c>
      <c r="G45" t="str">
        <f>HYPERLINK("https://ksn2.faa.gov/ajg/ajg-r/_layouts/userdisp.aspx?ID=2","Southern")</f>
        <v>Southern</v>
      </c>
      <c r="H45" t="s">
        <v>79</v>
      </c>
      <c r="I45" t="s">
        <v>33</v>
      </c>
      <c r="J45" t="s">
        <v>80</v>
      </c>
      <c r="K45" t="str">
        <f>HYPERLINK("https://ksn2.faa.gov/ajg/ajg-r/_layouts/userdisp.aspx?ID=2","Southern Regional Human Resource Services Division")</f>
        <v>Southern Regional Human Resource Services Division</v>
      </c>
      <c r="L45" t="s">
        <v>112</v>
      </c>
      <c r="N45" t="str">
        <f>LOOKUP(Table13[[#This Row],[FacilityLevel]], Backend!$E$3:$E$11, Backend!$F$3:$F$11)</f>
        <v>F</v>
      </c>
      <c r="O45">
        <f>LOOKUP(Table13[[#This Row],[FacilityType]], Backend!$J$4:$J$8, Backend!$K$4:$K$8)</f>
        <v>3</v>
      </c>
      <c r="P45" t="str">
        <f>LOOKUP(Table13[[#This Row],[RegionID]], Backend!$L$1:$L$9, Backend!$M$1:$M$9)</f>
        <v>ASO</v>
      </c>
    </row>
    <row r="46" spans="1:16" x14ac:dyDescent="0.25">
      <c r="A46" t="s">
        <v>113</v>
      </c>
      <c r="B46" t="s">
        <v>498</v>
      </c>
      <c r="C46" t="s">
        <v>28</v>
      </c>
      <c r="D46" s="1">
        <v>6</v>
      </c>
      <c r="E46" s="1" t="s">
        <v>940</v>
      </c>
      <c r="F46" s="1" t="s">
        <v>796</v>
      </c>
      <c r="G46" t="str">
        <f>HYPERLINK("https://ksn2.faa.gov/ajg/ajg-r/_layouts/userdisp.aspx?ID=3","New England")</f>
        <v>New England</v>
      </c>
      <c r="H46" t="s">
        <v>25</v>
      </c>
      <c r="I46" t="s">
        <v>21</v>
      </c>
      <c r="J46" t="s">
        <v>26</v>
      </c>
      <c r="K46" t="str">
        <f>HYPERLINK("https://ksn2.faa.gov/ajg/ajg-r/_layouts/userdisp.aspx?ID=3","New England Regional Human Resource Services Division")</f>
        <v>New England Regional Human Resource Services Division</v>
      </c>
      <c r="L46" t="s">
        <v>114</v>
      </c>
      <c r="N46" t="str">
        <f>LOOKUP(Table13[[#This Row],[FacilityLevel]], Backend!$E$3:$E$11, Backend!$F$3:$F$11)</f>
        <v>F</v>
      </c>
      <c r="O46">
        <f>LOOKUP(Table13[[#This Row],[FacilityType]], Backend!$J$4:$J$8, Backend!$K$4:$K$8)</f>
        <v>3</v>
      </c>
      <c r="P46" t="str">
        <f>LOOKUP(Table13[[#This Row],[RegionID]], Backend!$L$1:$L$9, Backend!$M$1:$M$9)</f>
        <v>ANE</v>
      </c>
    </row>
    <row r="47" spans="1:16" x14ac:dyDescent="0.25">
      <c r="A47" t="s">
        <v>115</v>
      </c>
      <c r="B47" t="s">
        <v>499</v>
      </c>
      <c r="C47" t="s">
        <v>28</v>
      </c>
      <c r="D47" s="1">
        <v>7</v>
      </c>
      <c r="E47" s="1" t="s">
        <v>941</v>
      </c>
      <c r="F47" s="1" t="s">
        <v>776</v>
      </c>
      <c r="G47" t="str">
        <f>HYPERLINK("https://ksn2.faa.gov/ajg/ajg-r/_layouts/userdisp.aspx?ID=9","Great Lakes")</f>
        <v>Great Lakes</v>
      </c>
      <c r="H47" t="s">
        <v>51</v>
      </c>
      <c r="I47" t="s">
        <v>33</v>
      </c>
      <c r="J47" t="s">
        <v>52</v>
      </c>
      <c r="K47" t="str">
        <f>HYPERLINK("https://ksn2.faa.gov/ajg/ajg-r/_layouts/userdisp.aspx?ID=9","Great Lakes Regional Human Resource Services Division")</f>
        <v>Great Lakes Regional Human Resource Services Division</v>
      </c>
      <c r="L47" t="s">
        <v>17</v>
      </c>
      <c r="N47" t="str">
        <f>LOOKUP(Table13[[#This Row],[FacilityLevel]], Backend!$E$3:$E$11, Backend!$F$3:$F$11)</f>
        <v>G</v>
      </c>
      <c r="O47">
        <f>LOOKUP(Table13[[#This Row],[FacilityType]], Backend!$J$4:$J$8, Backend!$K$4:$K$8)</f>
        <v>3</v>
      </c>
      <c r="P47" t="str">
        <f>LOOKUP(Table13[[#This Row],[RegionID]], Backend!$L$1:$L$9, Backend!$M$1:$M$9)</f>
        <v>AGL</v>
      </c>
    </row>
    <row r="48" spans="1:16" x14ac:dyDescent="0.25">
      <c r="A48" t="s">
        <v>116</v>
      </c>
      <c r="B48" t="s">
        <v>500</v>
      </c>
      <c r="C48" t="s">
        <v>39</v>
      </c>
      <c r="D48" s="1">
        <v>7</v>
      </c>
      <c r="E48" s="1" t="s">
        <v>983</v>
      </c>
      <c r="F48" s="1" t="s">
        <v>753</v>
      </c>
      <c r="G48" t="str">
        <f>HYPERLINK("https://ksn2.faa.gov/ajg/ajg-r/_layouts/userdisp.aspx?ID=8","Western Pacific")</f>
        <v>Western Pacific</v>
      </c>
      <c r="H48" t="s">
        <v>93</v>
      </c>
      <c r="I48" t="s">
        <v>15</v>
      </c>
      <c r="J48" t="s">
        <v>94</v>
      </c>
      <c r="K48" t="str">
        <f>HYPERLINK("https://ksn2.faa.gov/ajg/ajg-r/_layouts/userdisp.aspx?ID=8","Western Pacific Regional Human Resource Services Division")</f>
        <v>Western Pacific Regional Human Resource Services Division</v>
      </c>
      <c r="L48" t="s">
        <v>17</v>
      </c>
      <c r="N48" t="str">
        <f>LOOKUP(Table13[[#This Row],[FacilityLevel]], Backend!$E$3:$E$11, Backend!$F$3:$F$11)</f>
        <v>G</v>
      </c>
      <c r="O48">
        <f>LOOKUP(Table13[[#This Row],[FacilityType]], Backend!$J$4:$J$8, Backend!$K$4:$K$8)</f>
        <v>7</v>
      </c>
      <c r="P48" t="str">
        <f>LOOKUP(Table13[[#This Row],[RegionID]], Backend!$L$1:$L$9, Backend!$M$1:$M$9)</f>
        <v>AWP</v>
      </c>
    </row>
    <row r="49" spans="1:16" x14ac:dyDescent="0.25">
      <c r="A49" t="s">
        <v>117</v>
      </c>
      <c r="B49" t="s">
        <v>501</v>
      </c>
      <c r="C49" t="s">
        <v>39</v>
      </c>
      <c r="D49" s="1">
        <v>8</v>
      </c>
      <c r="E49" s="1" t="s">
        <v>984</v>
      </c>
      <c r="F49" s="1" t="s">
        <v>757</v>
      </c>
      <c r="G49" t="str">
        <f>HYPERLINK("https://ksn2.faa.gov/ajg/ajg-r/_layouts/userdisp.aspx?ID=4","Eastern")</f>
        <v>Eastern</v>
      </c>
      <c r="H49" t="s">
        <v>44</v>
      </c>
      <c r="I49" t="s">
        <v>21</v>
      </c>
      <c r="J49" t="s">
        <v>45</v>
      </c>
      <c r="K49" t="str">
        <f>HYPERLINK("https://ksn2.faa.gov/ajg/ajg-r/_layouts/userdisp.aspx?ID=4","Eastern Regional Human Resource Services Division")</f>
        <v>Eastern Regional Human Resource Services Division</v>
      </c>
      <c r="L49" t="s">
        <v>17</v>
      </c>
      <c r="N49" t="str">
        <f>LOOKUP(Table13[[#This Row],[FacilityLevel]], Backend!$E$3:$E$11, Backend!$F$3:$F$11)</f>
        <v>H</v>
      </c>
      <c r="O49">
        <f>LOOKUP(Table13[[#This Row],[FacilityType]], Backend!$J$4:$J$8, Backend!$K$4:$K$8)</f>
        <v>7</v>
      </c>
      <c r="P49" t="str">
        <f>LOOKUP(Table13[[#This Row],[RegionID]], Backend!$L$1:$L$9, Backend!$M$1:$M$9)</f>
        <v>AEA</v>
      </c>
    </row>
    <row r="50" spans="1:16" x14ac:dyDescent="0.25">
      <c r="A50" t="s">
        <v>118</v>
      </c>
      <c r="B50" t="s">
        <v>119</v>
      </c>
      <c r="C50" t="s">
        <v>13</v>
      </c>
      <c r="D50" s="1">
        <v>12</v>
      </c>
      <c r="E50" s="1" t="s">
        <v>835</v>
      </c>
      <c r="F50" s="1" t="s">
        <v>768</v>
      </c>
      <c r="G50" t="str">
        <f>HYPERLINK("https://ksn2.faa.gov/ajg/ajg-r/_layouts/userdisp.aspx?ID=9","Great Lakes")</f>
        <v>Great Lakes</v>
      </c>
      <c r="H50" t="s">
        <v>57</v>
      </c>
      <c r="I50" t="s">
        <v>33</v>
      </c>
      <c r="J50" t="s">
        <v>58</v>
      </c>
      <c r="K50" t="str">
        <f>HYPERLINK("https://ksn2.faa.gov/ajg/ajg-r/_layouts/userdisp.aspx?ID=9","Great Lakes Regional Human Resource Services Division")</f>
        <v>Great Lakes Regional Human Resource Services Division</v>
      </c>
      <c r="L50" t="s">
        <v>17</v>
      </c>
      <c r="N50" t="str">
        <f>LOOKUP(Table13[[#This Row],[FacilityLevel]], Backend!$E$3:$E$11, Backend!$F$3:$F$11)</f>
        <v>L</v>
      </c>
      <c r="O50">
        <f>LOOKUP(Table13[[#This Row],[FacilityType]], Backend!$J$4:$J$8, Backend!$K$4:$K$8)</f>
        <v>2</v>
      </c>
      <c r="P50" t="str">
        <f>LOOKUP(Table13[[#This Row],[RegionID]], Backend!$L$1:$L$9, Backend!$M$1:$M$9)</f>
        <v>AGL</v>
      </c>
    </row>
    <row r="51" spans="1:16" x14ac:dyDescent="0.25">
      <c r="A51" t="s">
        <v>120</v>
      </c>
      <c r="B51" t="s">
        <v>502</v>
      </c>
      <c r="C51" t="s">
        <v>28</v>
      </c>
      <c r="D51" s="1">
        <v>6</v>
      </c>
      <c r="E51" s="1" t="s">
        <v>942</v>
      </c>
      <c r="F51" s="1" t="s">
        <v>755</v>
      </c>
      <c r="G51" t="str">
        <f>HYPERLINK("https://ksn2.faa.gov/ajg/ajg-r/_layouts/userdisp.aspx?ID=2","Southern")</f>
        <v>Southern</v>
      </c>
      <c r="H51" t="s">
        <v>121</v>
      </c>
      <c r="I51" t="s">
        <v>21</v>
      </c>
      <c r="J51" t="s">
        <v>122</v>
      </c>
      <c r="K51" t="str">
        <f>HYPERLINK("https://ksn2.faa.gov/ajg/ajg-r/_layouts/userdisp.aspx?ID=2","Southern Regional Human Resource Services Division")</f>
        <v>Southern Regional Human Resource Services Division</v>
      </c>
      <c r="L51" t="s">
        <v>17</v>
      </c>
      <c r="N51" t="str">
        <f>LOOKUP(Table13[[#This Row],[FacilityLevel]], Backend!$E$3:$E$11, Backend!$F$3:$F$11)</f>
        <v>F</v>
      </c>
      <c r="O51">
        <f>LOOKUP(Table13[[#This Row],[FacilityType]], Backend!$J$4:$J$8, Backend!$K$4:$K$8)</f>
        <v>3</v>
      </c>
      <c r="P51" t="str">
        <f>LOOKUP(Table13[[#This Row],[RegionID]], Backend!$L$1:$L$9, Backend!$M$1:$M$9)</f>
        <v>ASO</v>
      </c>
    </row>
    <row r="52" spans="1:16" x14ac:dyDescent="0.25">
      <c r="A52" t="s">
        <v>123</v>
      </c>
      <c r="B52" t="s">
        <v>503</v>
      </c>
      <c r="C52" t="s">
        <v>39</v>
      </c>
      <c r="D52" s="1">
        <v>4</v>
      </c>
      <c r="E52" s="1" t="s">
        <v>1026</v>
      </c>
      <c r="F52" s="1" t="s">
        <v>771</v>
      </c>
      <c r="G52" t="str">
        <f>HYPERLINK("https://ksn2.faa.gov/ajg/ajg-r/_layouts/userdisp.aspx?ID=9","Great Lakes")</f>
        <v>Great Lakes</v>
      </c>
      <c r="H52" t="s">
        <v>51</v>
      </c>
      <c r="I52" t="s">
        <v>33</v>
      </c>
      <c r="J52" t="s">
        <v>52</v>
      </c>
      <c r="K52" t="str">
        <f>HYPERLINK("https://ksn2.faa.gov/ajg/ajg-r/_layouts/userdisp.aspx?ID=9","Great Lakes Regional Human Resource Services Division")</f>
        <v>Great Lakes Regional Human Resource Services Division</v>
      </c>
      <c r="L52" t="s">
        <v>124</v>
      </c>
      <c r="N52" t="str">
        <f>LOOKUP(Table13[[#This Row],[FacilityLevel]], Backend!$E$3:$E$11, Backend!$F$3:$F$11)</f>
        <v>D</v>
      </c>
      <c r="O52">
        <f>LOOKUP(Table13[[#This Row],[FacilityType]], Backend!$J$4:$J$8, Backend!$K$4:$K$8)</f>
        <v>7</v>
      </c>
      <c r="P52" t="str">
        <f>LOOKUP(Table13[[#This Row],[RegionID]], Backend!$L$1:$L$9, Backend!$M$1:$M$9)</f>
        <v>AGL</v>
      </c>
    </row>
    <row r="53" spans="1:16" x14ac:dyDescent="0.25">
      <c r="A53" t="s">
        <v>125</v>
      </c>
      <c r="B53" t="s">
        <v>504</v>
      </c>
      <c r="C53" t="s">
        <v>39</v>
      </c>
      <c r="D53" s="1">
        <v>5</v>
      </c>
      <c r="E53" s="1" t="s">
        <v>985</v>
      </c>
      <c r="F53" s="1" t="s">
        <v>753</v>
      </c>
      <c r="G53" t="str">
        <f>HYPERLINK("https://ksn2.faa.gov/ajg/ajg-r/_layouts/userdisp.aspx?ID=8","Western Pacific")</f>
        <v>Western Pacific</v>
      </c>
      <c r="H53" t="s">
        <v>68</v>
      </c>
      <c r="I53" t="s">
        <v>15</v>
      </c>
      <c r="J53" t="s">
        <v>69</v>
      </c>
      <c r="K53" t="str">
        <f>HYPERLINK("https://ksn2.faa.gov/ajg/ajg-r/_layouts/userdisp.aspx?ID=8","Western Pacific Regional Human Resource Services Division")</f>
        <v>Western Pacific Regional Human Resource Services Division</v>
      </c>
      <c r="L53" t="s">
        <v>76</v>
      </c>
      <c r="N53" t="str">
        <f>LOOKUP(Table13[[#This Row],[FacilityLevel]], Backend!$E$3:$E$11, Backend!$F$3:$F$11)</f>
        <v>E</v>
      </c>
      <c r="O53">
        <f>LOOKUP(Table13[[#This Row],[FacilityType]], Backend!$J$4:$J$8, Backend!$K$4:$K$8)</f>
        <v>7</v>
      </c>
      <c r="P53" t="str">
        <f>LOOKUP(Table13[[#This Row],[RegionID]], Backend!$L$1:$L$9, Backend!$M$1:$M$9)</f>
        <v>AWP</v>
      </c>
    </row>
    <row r="54" spans="1:16" x14ac:dyDescent="0.25">
      <c r="A54" t="s">
        <v>126</v>
      </c>
      <c r="B54" t="s">
        <v>505</v>
      </c>
      <c r="C54" t="s">
        <v>39</v>
      </c>
      <c r="D54" s="1">
        <v>5</v>
      </c>
      <c r="E54" s="1" t="s">
        <v>1027</v>
      </c>
      <c r="F54" s="1" t="s">
        <v>772</v>
      </c>
      <c r="G54" t="str">
        <f>HYPERLINK("https://ksn2.faa.gov/ajg/ajg-r/_layouts/userdisp.aspx?ID=4","Eastern")</f>
        <v>Eastern</v>
      </c>
      <c r="H54" t="s">
        <v>29</v>
      </c>
      <c r="I54" t="s">
        <v>21</v>
      </c>
      <c r="J54" t="s">
        <v>30</v>
      </c>
      <c r="K54" t="str">
        <f>HYPERLINK("https://ksn2.faa.gov/ajg/ajg-r/_layouts/userdisp.aspx?ID=4","Eastern Regional Human Resource Services Division")</f>
        <v>Eastern Regional Human Resource Services Division</v>
      </c>
      <c r="L54" t="s">
        <v>88</v>
      </c>
      <c r="N54" t="str">
        <f>LOOKUP(Table13[[#This Row],[FacilityLevel]], Backend!$E$3:$E$11, Backend!$F$3:$F$11)</f>
        <v>E</v>
      </c>
      <c r="O54">
        <f>LOOKUP(Table13[[#This Row],[FacilityType]], Backend!$J$4:$J$8, Backend!$K$4:$K$8)</f>
        <v>7</v>
      </c>
      <c r="P54" t="str">
        <f>LOOKUP(Table13[[#This Row],[RegionID]], Backend!$L$1:$L$9, Backend!$M$1:$M$9)</f>
        <v>AEA</v>
      </c>
    </row>
    <row r="55" spans="1:16" x14ac:dyDescent="0.25">
      <c r="A55" t="s">
        <v>127</v>
      </c>
      <c r="B55" t="s">
        <v>506</v>
      </c>
      <c r="C55" t="s">
        <v>28</v>
      </c>
      <c r="D55" s="1">
        <v>7</v>
      </c>
      <c r="E55" s="1" t="s">
        <v>864</v>
      </c>
      <c r="F55" s="1" t="s">
        <v>783</v>
      </c>
      <c r="G55" t="str">
        <f>HYPERLINK("https://ksn2.faa.gov/ajg/ajg-r/_layouts/userdisp.aspx?ID=2","Southern")</f>
        <v>Southern</v>
      </c>
      <c r="H55" t="s">
        <v>20</v>
      </c>
      <c r="I55" t="s">
        <v>21</v>
      </c>
      <c r="J55" t="s">
        <v>22</v>
      </c>
      <c r="K55" t="str">
        <f>HYPERLINK("https://ksn2.faa.gov/ajg/ajg-r/_layouts/userdisp.aspx?ID=2","Southern Regional Human Resource Services Division")</f>
        <v>Southern Regional Human Resource Services Division</v>
      </c>
      <c r="L55" t="s">
        <v>128</v>
      </c>
      <c r="N55" t="str">
        <f>LOOKUP(Table13[[#This Row],[FacilityLevel]], Backend!$E$3:$E$11, Backend!$F$3:$F$11)</f>
        <v>G</v>
      </c>
      <c r="O55">
        <f>LOOKUP(Table13[[#This Row],[FacilityType]], Backend!$J$4:$J$8, Backend!$K$4:$K$8)</f>
        <v>3</v>
      </c>
      <c r="P55" t="str">
        <f>LOOKUP(Table13[[#This Row],[RegionID]], Backend!$L$1:$L$9, Backend!$M$1:$M$9)</f>
        <v>ASO</v>
      </c>
    </row>
    <row r="56" spans="1:16" x14ac:dyDescent="0.25">
      <c r="A56" t="s">
        <v>129</v>
      </c>
      <c r="B56" t="s">
        <v>507</v>
      </c>
      <c r="C56" t="s">
        <v>28</v>
      </c>
      <c r="D56" s="1">
        <v>8</v>
      </c>
      <c r="E56" s="1" t="s">
        <v>865</v>
      </c>
      <c r="F56" s="1" t="s">
        <v>755</v>
      </c>
      <c r="G56" t="str">
        <f>HYPERLINK("https://ksn2.faa.gov/ajg/ajg-r/_layouts/userdisp.aspx?ID=2","Southern")</f>
        <v>Southern</v>
      </c>
      <c r="H56" t="s">
        <v>121</v>
      </c>
      <c r="I56" t="s">
        <v>21</v>
      </c>
      <c r="J56" t="s">
        <v>122</v>
      </c>
      <c r="K56" t="str">
        <f>HYPERLINK("https://ksn2.faa.gov/ajg/ajg-r/_layouts/userdisp.aspx?ID=2","Southern Regional Human Resource Services Division")</f>
        <v>Southern Regional Human Resource Services Division</v>
      </c>
      <c r="L56" t="s">
        <v>17</v>
      </c>
      <c r="N56" t="str">
        <f>LOOKUP(Table13[[#This Row],[FacilityLevel]], Backend!$E$3:$E$11, Backend!$F$3:$F$11)</f>
        <v>H</v>
      </c>
      <c r="O56">
        <f>LOOKUP(Table13[[#This Row],[FacilityType]], Backend!$J$4:$J$8, Backend!$K$4:$K$8)</f>
        <v>3</v>
      </c>
      <c r="P56" t="str">
        <f>LOOKUP(Table13[[#This Row],[RegionID]], Backend!$L$1:$L$9, Backend!$M$1:$M$9)</f>
        <v>ASO</v>
      </c>
    </row>
    <row r="57" spans="1:16" x14ac:dyDescent="0.25">
      <c r="A57" t="s">
        <v>130</v>
      </c>
      <c r="B57" t="s">
        <v>508</v>
      </c>
      <c r="C57" t="s">
        <v>28</v>
      </c>
      <c r="D57" s="1">
        <v>5</v>
      </c>
      <c r="E57" s="1" t="s">
        <v>913</v>
      </c>
      <c r="F57" s="1" t="s">
        <v>790</v>
      </c>
      <c r="G57" t="str">
        <f>HYPERLINK("https://ksn2.faa.gov/ajg/ajg-r/_layouts/userdisp.aspx?ID=6","Central")</f>
        <v>Central</v>
      </c>
      <c r="H57" t="s">
        <v>57</v>
      </c>
      <c r="I57" t="s">
        <v>33</v>
      </c>
      <c r="J57" t="s">
        <v>58</v>
      </c>
      <c r="K57" t="str">
        <f>HYPERLINK("https://ksn2.faa.gov/ajg/ajg-r/_layouts/userdisp.aspx?ID=6","Central Regional Human Resource Services Division")</f>
        <v>Central Regional Human Resource Services Division</v>
      </c>
      <c r="L57" t="s">
        <v>131</v>
      </c>
      <c r="N57" t="str">
        <f>LOOKUP(Table13[[#This Row],[FacilityLevel]], Backend!$E$3:$E$11, Backend!$F$3:$F$11)</f>
        <v>E</v>
      </c>
      <c r="O57">
        <f>LOOKUP(Table13[[#This Row],[FacilityType]], Backend!$J$4:$J$8, Backend!$K$4:$K$8)</f>
        <v>3</v>
      </c>
      <c r="P57" t="str">
        <f>LOOKUP(Table13[[#This Row],[RegionID]], Backend!$L$1:$L$9, Backend!$M$1:$M$9)</f>
        <v>ACE</v>
      </c>
    </row>
    <row r="58" spans="1:16" x14ac:dyDescent="0.25">
      <c r="A58" t="s">
        <v>132</v>
      </c>
      <c r="B58" t="s">
        <v>509</v>
      </c>
      <c r="C58" t="s">
        <v>28</v>
      </c>
      <c r="D58" s="1">
        <v>5</v>
      </c>
      <c r="E58" s="1" t="s">
        <v>943</v>
      </c>
      <c r="F58" s="1" t="s">
        <v>797</v>
      </c>
      <c r="G58" t="str">
        <f>HYPERLINK("https://ksn2.faa.gov/ajg/ajg-r/_layouts/userdisp.aspx?ID=9","Great Lakes")</f>
        <v>Great Lakes</v>
      </c>
      <c r="H58" t="s">
        <v>51</v>
      </c>
      <c r="I58" t="s">
        <v>33</v>
      </c>
      <c r="J58" t="s">
        <v>52</v>
      </c>
      <c r="K58" t="str">
        <f>HYPERLINK("https://ksn2.faa.gov/ajg/ajg-r/_layouts/userdisp.aspx?ID=9","Great Lakes Regional Human Resource Services Division")</f>
        <v>Great Lakes Regional Human Resource Services Division</v>
      </c>
      <c r="L58" t="s">
        <v>85</v>
      </c>
      <c r="N58" t="str">
        <f>LOOKUP(Table13[[#This Row],[FacilityLevel]], Backend!$E$3:$E$11, Backend!$F$3:$F$11)</f>
        <v>E</v>
      </c>
      <c r="O58">
        <f>LOOKUP(Table13[[#This Row],[FacilityType]], Backend!$J$4:$J$8, Backend!$K$4:$K$8)</f>
        <v>3</v>
      </c>
      <c r="P58" t="str">
        <f>LOOKUP(Table13[[#This Row],[RegionID]], Backend!$L$1:$L$9, Backend!$M$1:$M$9)</f>
        <v>AGL</v>
      </c>
    </row>
    <row r="59" spans="1:16" x14ac:dyDescent="0.25">
      <c r="A59" t="s">
        <v>133</v>
      </c>
      <c r="B59" t="s">
        <v>510</v>
      </c>
      <c r="C59" t="s">
        <v>28</v>
      </c>
      <c r="D59" s="1">
        <v>8</v>
      </c>
      <c r="E59" s="1" t="s">
        <v>52</v>
      </c>
      <c r="F59" s="1" t="s">
        <v>771</v>
      </c>
      <c r="G59" t="str">
        <f>HYPERLINK("https://ksn2.faa.gov/ajg/ajg-r/_layouts/userdisp.aspx?ID=9","Great Lakes")</f>
        <v>Great Lakes</v>
      </c>
      <c r="H59" t="s">
        <v>51</v>
      </c>
      <c r="I59" t="s">
        <v>33</v>
      </c>
      <c r="J59" t="s">
        <v>52</v>
      </c>
      <c r="K59" t="str">
        <f>HYPERLINK("https://ksn2.faa.gov/ajg/ajg-r/_layouts/userdisp.aspx?ID=9","Great Lakes Regional Human Resource Services Division")</f>
        <v>Great Lakes Regional Human Resource Services Division</v>
      </c>
      <c r="L59" t="s">
        <v>17</v>
      </c>
      <c r="N59" t="str">
        <f>LOOKUP(Table13[[#This Row],[FacilityLevel]], Backend!$E$3:$E$11, Backend!$F$3:$F$11)</f>
        <v>H</v>
      </c>
      <c r="O59">
        <f>LOOKUP(Table13[[#This Row],[FacilityType]], Backend!$J$4:$J$8, Backend!$K$4:$K$8)</f>
        <v>3</v>
      </c>
      <c r="P59" t="str">
        <f>LOOKUP(Table13[[#This Row],[RegionID]], Backend!$L$1:$L$9, Backend!$M$1:$M$9)</f>
        <v>AGL</v>
      </c>
    </row>
    <row r="60" spans="1:16" x14ac:dyDescent="0.25">
      <c r="A60" t="s">
        <v>134</v>
      </c>
      <c r="B60" t="s">
        <v>511</v>
      </c>
      <c r="C60" t="s">
        <v>28</v>
      </c>
      <c r="D60" s="1">
        <v>12</v>
      </c>
      <c r="E60" s="1" t="s">
        <v>866</v>
      </c>
      <c r="F60" s="1" t="s">
        <v>791</v>
      </c>
      <c r="G60" t="str">
        <f>HYPERLINK("https://ksn2.faa.gov/ajg/ajg-r/_layouts/userdisp.aspx?ID=2","Southern")</f>
        <v>Southern</v>
      </c>
      <c r="H60" t="s">
        <v>20</v>
      </c>
      <c r="I60" t="s">
        <v>21</v>
      </c>
      <c r="J60" t="s">
        <v>22</v>
      </c>
      <c r="K60" t="str">
        <f>HYPERLINK("https://ksn2.faa.gov/ajg/ajg-r/_layouts/userdisp.aspx?ID=2","Southern Regional Human Resource Services Division")</f>
        <v>Southern Regional Human Resource Services Division</v>
      </c>
      <c r="L60" t="s">
        <v>17</v>
      </c>
      <c r="N60" t="str">
        <f>LOOKUP(Table13[[#This Row],[FacilityLevel]], Backend!$E$3:$E$11, Backend!$F$3:$F$11)</f>
        <v>L</v>
      </c>
      <c r="O60">
        <f>LOOKUP(Table13[[#This Row],[FacilityType]], Backend!$J$4:$J$8, Backend!$K$4:$K$8)</f>
        <v>3</v>
      </c>
      <c r="P60" t="str">
        <f>LOOKUP(Table13[[#This Row],[RegionID]], Backend!$L$1:$L$9, Backend!$M$1:$M$9)</f>
        <v>ASO</v>
      </c>
    </row>
    <row r="61" spans="1:16" x14ac:dyDescent="0.25">
      <c r="A61" t="s">
        <v>135</v>
      </c>
      <c r="B61" t="s">
        <v>512</v>
      </c>
      <c r="C61" t="s">
        <v>39</v>
      </c>
      <c r="D61" s="1">
        <v>6</v>
      </c>
      <c r="E61" s="1" t="s">
        <v>986</v>
      </c>
      <c r="F61" s="1" t="s">
        <v>753</v>
      </c>
      <c r="G61" t="str">
        <f>HYPERLINK("https://ksn2.faa.gov/ajg/ajg-r/_layouts/userdisp.aspx?ID=8","Western Pacific")</f>
        <v>Western Pacific</v>
      </c>
      <c r="H61" t="s">
        <v>93</v>
      </c>
      <c r="I61" t="s">
        <v>15</v>
      </c>
      <c r="J61" t="s">
        <v>94</v>
      </c>
      <c r="K61" t="str">
        <f>HYPERLINK("https://ksn2.faa.gov/ajg/ajg-r/_layouts/userdisp.aspx?ID=8","Western Pacific Regional Human Resource Services Division")</f>
        <v>Western Pacific Regional Human Resource Services Division</v>
      </c>
      <c r="L61" t="s">
        <v>74</v>
      </c>
      <c r="N61" t="str">
        <f>LOOKUP(Table13[[#This Row],[FacilityLevel]], Backend!$E$3:$E$11, Backend!$F$3:$F$11)</f>
        <v>F</v>
      </c>
      <c r="O61">
        <f>LOOKUP(Table13[[#This Row],[FacilityType]], Backend!$J$4:$J$8, Backend!$K$4:$K$8)</f>
        <v>7</v>
      </c>
      <c r="P61" t="str">
        <f>LOOKUP(Table13[[#This Row],[RegionID]], Backend!$L$1:$L$9, Backend!$M$1:$M$9)</f>
        <v>AWP</v>
      </c>
    </row>
    <row r="62" spans="1:16" x14ac:dyDescent="0.25">
      <c r="A62" t="s">
        <v>136</v>
      </c>
      <c r="B62" t="s">
        <v>513</v>
      </c>
      <c r="C62" t="s">
        <v>28</v>
      </c>
      <c r="D62" s="1">
        <v>8</v>
      </c>
      <c r="E62" s="1" t="s">
        <v>867</v>
      </c>
      <c r="F62" s="1" t="s">
        <v>771</v>
      </c>
      <c r="G62" t="str">
        <f>HYPERLINK("https://ksn2.faa.gov/ajg/ajg-r/_layouts/userdisp.aspx?ID=5","Southwest")</f>
        <v>Southwest</v>
      </c>
      <c r="H62" t="s">
        <v>137</v>
      </c>
      <c r="I62" t="s">
        <v>33</v>
      </c>
      <c r="J62" t="s">
        <v>138</v>
      </c>
      <c r="K62" t="str">
        <f>HYPERLINK("https://ksn2.faa.gov/ajg/ajg-r/_layouts/userdisp.aspx?ID=5","Southwest Regional Human Resource Services Division")</f>
        <v>Southwest Regional Human Resource Services Division</v>
      </c>
      <c r="L62" t="s">
        <v>17</v>
      </c>
      <c r="N62" t="str">
        <f>LOOKUP(Table13[[#This Row],[FacilityLevel]], Backend!$E$3:$E$11, Backend!$F$3:$F$11)</f>
        <v>H</v>
      </c>
      <c r="O62">
        <f>LOOKUP(Table13[[#This Row],[FacilityType]], Backend!$J$4:$J$8, Backend!$K$4:$K$8)</f>
        <v>3</v>
      </c>
      <c r="P62" t="str">
        <f>LOOKUP(Table13[[#This Row],[RegionID]], Backend!$L$1:$L$9, Backend!$M$1:$M$9)</f>
        <v>ASW</v>
      </c>
    </row>
    <row r="63" spans="1:16" x14ac:dyDescent="0.25">
      <c r="A63" t="s">
        <v>139</v>
      </c>
      <c r="B63" t="s">
        <v>514</v>
      </c>
      <c r="C63" t="s">
        <v>28</v>
      </c>
      <c r="D63" s="1">
        <v>5</v>
      </c>
      <c r="E63" s="1" t="s">
        <v>944</v>
      </c>
      <c r="F63" s="1" t="s">
        <v>768</v>
      </c>
      <c r="G63" t="str">
        <f>HYPERLINK("https://ksn2.faa.gov/ajg/ajg-r/_layouts/userdisp.aspx?ID=9","Great Lakes")</f>
        <v>Great Lakes</v>
      </c>
      <c r="H63" t="s">
        <v>57</v>
      </c>
      <c r="I63" t="s">
        <v>33</v>
      </c>
      <c r="J63" t="s">
        <v>58</v>
      </c>
      <c r="K63" t="str">
        <f>HYPERLINK("https://ksn2.faa.gov/ajg/ajg-r/_layouts/userdisp.aspx?ID=9","Great Lakes Regional Human Resource Services Division")</f>
        <v>Great Lakes Regional Human Resource Services Division</v>
      </c>
      <c r="L63" t="s">
        <v>85</v>
      </c>
      <c r="N63" t="str">
        <f>LOOKUP(Table13[[#This Row],[FacilityLevel]], Backend!$E$3:$E$11, Backend!$F$3:$F$11)</f>
        <v>E</v>
      </c>
      <c r="O63">
        <f>LOOKUP(Table13[[#This Row],[FacilityType]], Backend!$J$4:$J$8, Backend!$K$4:$K$8)</f>
        <v>3</v>
      </c>
      <c r="P63" t="str">
        <f>LOOKUP(Table13[[#This Row],[RegionID]], Backend!$L$1:$L$9, Backend!$M$1:$M$9)</f>
        <v>AGL</v>
      </c>
    </row>
    <row r="64" spans="1:16" x14ac:dyDescent="0.25">
      <c r="A64" t="s">
        <v>140</v>
      </c>
      <c r="B64" t="s">
        <v>515</v>
      </c>
      <c r="C64" t="s">
        <v>39</v>
      </c>
      <c r="D64" s="1">
        <v>7</v>
      </c>
      <c r="E64" s="1" t="s">
        <v>987</v>
      </c>
      <c r="F64" s="1" t="s">
        <v>753</v>
      </c>
      <c r="G64" t="str">
        <f>HYPERLINK("https://ksn2.faa.gov/ajg/ajg-r/_layouts/userdisp.aspx?ID=8","Western Pacific")</f>
        <v>Western Pacific</v>
      </c>
      <c r="H64" t="s">
        <v>93</v>
      </c>
      <c r="I64" t="s">
        <v>15</v>
      </c>
      <c r="J64" t="s">
        <v>94</v>
      </c>
      <c r="K64" t="str">
        <f>HYPERLINK("https://ksn2.faa.gov/ajg/ajg-r/_layouts/userdisp.aspx?ID=8","Western Pacific Regional Human Resource Services Division")</f>
        <v>Western Pacific Regional Human Resource Services Division</v>
      </c>
      <c r="L64" t="s">
        <v>74</v>
      </c>
      <c r="N64" t="str">
        <f>LOOKUP(Table13[[#This Row],[FacilityLevel]], Backend!$E$3:$E$11, Backend!$F$3:$F$11)</f>
        <v>G</v>
      </c>
      <c r="O64">
        <f>LOOKUP(Table13[[#This Row],[FacilityType]], Backend!$J$4:$J$8, Backend!$K$4:$K$8)</f>
        <v>7</v>
      </c>
      <c r="P64" t="str">
        <f>LOOKUP(Table13[[#This Row],[RegionID]], Backend!$L$1:$L$9, Backend!$M$1:$M$9)</f>
        <v>AWP</v>
      </c>
    </row>
    <row r="65" spans="1:16" x14ac:dyDescent="0.25">
      <c r="A65" t="s">
        <v>141</v>
      </c>
      <c r="B65" t="s">
        <v>516</v>
      </c>
      <c r="C65" t="s">
        <v>28</v>
      </c>
      <c r="D65" s="1">
        <v>8</v>
      </c>
      <c r="E65" s="1" t="s">
        <v>945</v>
      </c>
      <c r="F65" s="1" t="s">
        <v>765</v>
      </c>
      <c r="G65" t="str">
        <f>HYPERLINK("https://ksn2.faa.gov/ajg/ajg-r/_layouts/userdisp.aspx?ID=7","Northwest Mountain")</f>
        <v>Northwest Mountain</v>
      </c>
      <c r="H65" t="s">
        <v>65</v>
      </c>
      <c r="I65" t="s">
        <v>15</v>
      </c>
      <c r="J65" t="s">
        <v>66</v>
      </c>
      <c r="K65" t="str">
        <f>HYPERLINK("https://ksn2.faa.gov/ajg/ajg-r/_layouts/userdisp.aspx?ID=7","Northwest Mountain Regional Human Resource Services Division")</f>
        <v>Northwest Mountain Regional Human Resource Services Division</v>
      </c>
      <c r="L65" t="s">
        <v>17</v>
      </c>
      <c r="N65" t="str">
        <f>LOOKUP(Table13[[#This Row],[FacilityLevel]], Backend!$E$3:$E$11, Backend!$F$3:$F$11)</f>
        <v>H</v>
      </c>
      <c r="O65">
        <f>LOOKUP(Table13[[#This Row],[FacilityType]], Backend!$J$4:$J$8, Backend!$K$4:$K$8)</f>
        <v>3</v>
      </c>
      <c r="P65" t="str">
        <f>LOOKUP(Table13[[#This Row],[RegionID]], Backend!$L$1:$L$9, Backend!$M$1:$M$9)</f>
        <v>ANM</v>
      </c>
    </row>
    <row r="66" spans="1:16" x14ac:dyDescent="0.25">
      <c r="A66" t="s">
        <v>142</v>
      </c>
      <c r="B66" t="s">
        <v>517</v>
      </c>
      <c r="C66" t="s">
        <v>28</v>
      </c>
      <c r="D66" s="1">
        <v>5</v>
      </c>
      <c r="E66" s="1" t="s">
        <v>868</v>
      </c>
      <c r="F66" s="1" t="s">
        <v>798</v>
      </c>
      <c r="G66" t="str">
        <f>HYPERLINK("https://ksn2.faa.gov/ajg/ajg-r/_layouts/userdisp.aspx?ID=7","Northwest Mountain")</f>
        <v>Northwest Mountain</v>
      </c>
      <c r="H66" t="s">
        <v>65</v>
      </c>
      <c r="I66" t="s">
        <v>15</v>
      </c>
      <c r="J66" t="s">
        <v>66</v>
      </c>
      <c r="K66" t="str">
        <f>HYPERLINK("https://ksn2.faa.gov/ajg/ajg-r/_layouts/userdisp.aspx?ID=7","Northwest Mountain Regional Human Resource Services Division")</f>
        <v>Northwest Mountain Regional Human Resource Services Division</v>
      </c>
      <c r="L66" t="s">
        <v>143</v>
      </c>
      <c r="N66" t="str">
        <f>LOOKUP(Table13[[#This Row],[FacilityLevel]], Backend!$E$3:$E$11, Backend!$F$3:$F$11)</f>
        <v>E</v>
      </c>
      <c r="O66">
        <f>LOOKUP(Table13[[#This Row],[FacilityType]], Backend!$J$4:$J$8, Backend!$K$4:$K$8)</f>
        <v>3</v>
      </c>
      <c r="P66" t="str">
        <f>LOOKUP(Table13[[#This Row],[RegionID]], Backend!$L$1:$L$9, Backend!$M$1:$M$9)</f>
        <v>ANM</v>
      </c>
    </row>
    <row r="67" spans="1:16" x14ac:dyDescent="0.25">
      <c r="A67" t="s">
        <v>144</v>
      </c>
      <c r="B67" t="s">
        <v>518</v>
      </c>
      <c r="C67" t="s">
        <v>39</v>
      </c>
      <c r="D67" s="1">
        <v>5</v>
      </c>
      <c r="E67" s="1" t="s">
        <v>1028</v>
      </c>
      <c r="F67" s="1" t="s">
        <v>768</v>
      </c>
      <c r="G67" t="str">
        <f>HYPERLINK("https://ksn2.faa.gov/ajg/ajg-r/_layouts/userdisp.aspx?ID=9","Great Lakes")</f>
        <v>Great Lakes</v>
      </c>
      <c r="H67" t="s">
        <v>145</v>
      </c>
      <c r="I67" t="s">
        <v>33</v>
      </c>
      <c r="J67" t="s">
        <v>146</v>
      </c>
      <c r="K67" t="str">
        <f>HYPERLINK("https://ksn2.faa.gov/ajg/ajg-r/_layouts/userdisp.aspx?ID=9","Great Lakes Regional Human Resource Services Division")</f>
        <v>Great Lakes Regional Human Resource Services Division</v>
      </c>
      <c r="L67" t="s">
        <v>147</v>
      </c>
      <c r="N67" t="str">
        <f>LOOKUP(Table13[[#This Row],[FacilityLevel]], Backend!$E$3:$E$11, Backend!$F$3:$F$11)</f>
        <v>E</v>
      </c>
      <c r="O67">
        <f>LOOKUP(Table13[[#This Row],[FacilityType]], Backend!$J$4:$J$8, Backend!$K$4:$K$8)</f>
        <v>7</v>
      </c>
      <c r="P67" t="str">
        <f>LOOKUP(Table13[[#This Row],[RegionID]], Backend!$L$1:$L$9, Backend!$M$1:$M$9)</f>
        <v>AGL</v>
      </c>
    </row>
    <row r="68" spans="1:16" x14ac:dyDescent="0.25">
      <c r="A68" t="s">
        <v>148</v>
      </c>
      <c r="B68" t="s">
        <v>519</v>
      </c>
      <c r="C68" t="s">
        <v>28</v>
      </c>
      <c r="D68" s="1">
        <v>9</v>
      </c>
      <c r="E68" s="1" t="s">
        <v>914</v>
      </c>
      <c r="F68" s="1" t="s">
        <v>758</v>
      </c>
      <c r="G68" t="str">
        <f>HYPERLINK("https://ksn2.faa.gov/ajg/ajg-r/_layouts/userdisp.aspx?ID=2","Southern")</f>
        <v>Southern</v>
      </c>
      <c r="H68" t="s">
        <v>79</v>
      </c>
      <c r="I68" t="s">
        <v>33</v>
      </c>
      <c r="J68" t="s">
        <v>80</v>
      </c>
      <c r="K68" t="str">
        <f>HYPERLINK("https://ksn2.faa.gov/ajg/ajg-r/_layouts/userdisp.aspx?ID=2","Southern Regional Human Resource Services Division")</f>
        <v>Southern Regional Human Resource Services Division</v>
      </c>
      <c r="L68" t="s">
        <v>17</v>
      </c>
      <c r="N68" t="str">
        <f>LOOKUP(Table13[[#This Row],[FacilityLevel]], Backend!$E$3:$E$11, Backend!$F$3:$F$11)</f>
        <v>I</v>
      </c>
      <c r="O68">
        <f>LOOKUP(Table13[[#This Row],[FacilityType]], Backend!$J$4:$J$8, Backend!$K$4:$K$8)</f>
        <v>3</v>
      </c>
      <c r="P68" t="str">
        <f>LOOKUP(Table13[[#This Row],[RegionID]], Backend!$L$1:$L$9, Backend!$M$1:$M$9)</f>
        <v>ASO</v>
      </c>
    </row>
    <row r="69" spans="1:16" x14ac:dyDescent="0.25">
      <c r="A69" t="s">
        <v>149</v>
      </c>
      <c r="B69" t="s">
        <v>520</v>
      </c>
      <c r="C69" t="s">
        <v>39</v>
      </c>
      <c r="D69" s="1">
        <v>6</v>
      </c>
      <c r="E69" s="1" t="s">
        <v>1029</v>
      </c>
      <c r="F69" s="1" t="s">
        <v>753</v>
      </c>
      <c r="G69" t="str">
        <f>HYPERLINK("https://ksn2.faa.gov/ajg/ajg-r/_layouts/userdisp.aspx?ID=5","Southwest")</f>
        <v>Southwest</v>
      </c>
      <c r="H69" t="s">
        <v>93</v>
      </c>
      <c r="I69" t="s">
        <v>15</v>
      </c>
      <c r="J69" t="s">
        <v>94</v>
      </c>
      <c r="K69" t="str">
        <f>HYPERLINK("https://ksn2.faa.gov/ajg/ajg-r/_layouts/userdisp.aspx?ID=8","Western Pacific Regional Human Resource Services Division")</f>
        <v>Western Pacific Regional Human Resource Services Division</v>
      </c>
      <c r="L69" t="s">
        <v>76</v>
      </c>
      <c r="N69" t="str">
        <f>LOOKUP(Table13[[#This Row],[FacilityLevel]], Backend!$E$3:$E$11, Backend!$F$3:$F$11)</f>
        <v>F</v>
      </c>
      <c r="O69">
        <f>LOOKUP(Table13[[#This Row],[FacilityType]], Backend!$J$4:$J$8, Backend!$K$4:$K$8)</f>
        <v>7</v>
      </c>
      <c r="P69" t="str">
        <f>LOOKUP(Table13[[#This Row],[RegionID]], Backend!$L$1:$L$9, Backend!$M$1:$M$9)</f>
        <v>ASW</v>
      </c>
    </row>
    <row r="70" spans="1:16" x14ac:dyDescent="0.25">
      <c r="A70" t="s">
        <v>150</v>
      </c>
      <c r="B70" t="s">
        <v>507</v>
      </c>
      <c r="C70" t="s">
        <v>28</v>
      </c>
      <c r="D70" s="1">
        <v>5</v>
      </c>
      <c r="E70" s="1" t="s">
        <v>865</v>
      </c>
      <c r="F70" s="1" t="s">
        <v>797</v>
      </c>
      <c r="G70" t="str">
        <f>HYPERLINK("https://ksn2.faa.gov/ajg/ajg-r/_layouts/userdisp.aspx?ID=5","Southwest")</f>
        <v>Southwest</v>
      </c>
      <c r="H70" t="s">
        <v>137</v>
      </c>
      <c r="I70" t="s">
        <v>33</v>
      </c>
      <c r="J70" t="s">
        <v>138</v>
      </c>
      <c r="K70" t="str">
        <f>HYPERLINK("https://ksn2.faa.gov/ajg/ajg-r/_layouts/userdisp.aspx?ID=5","Southwest Regional Human Resource Services Division")</f>
        <v>Southwest Regional Human Resource Services Division</v>
      </c>
      <c r="L70" t="s">
        <v>17</v>
      </c>
      <c r="N70" t="str">
        <f>LOOKUP(Table13[[#This Row],[FacilityLevel]], Backend!$E$3:$E$11, Backend!$F$3:$F$11)</f>
        <v>E</v>
      </c>
      <c r="O70">
        <f>LOOKUP(Table13[[#This Row],[FacilityType]], Backend!$J$4:$J$8, Backend!$K$4:$K$8)</f>
        <v>3</v>
      </c>
      <c r="P70" t="str">
        <f>LOOKUP(Table13[[#This Row],[RegionID]], Backend!$L$1:$L$9, Backend!$M$1:$M$9)</f>
        <v>ASW</v>
      </c>
    </row>
    <row r="71" spans="1:16" x14ac:dyDescent="0.25">
      <c r="A71" t="s">
        <v>151</v>
      </c>
      <c r="B71" t="s">
        <v>513</v>
      </c>
      <c r="C71" t="s">
        <v>39</v>
      </c>
      <c r="D71" s="1">
        <v>4</v>
      </c>
      <c r="E71" s="1" t="s">
        <v>867</v>
      </c>
      <c r="F71" s="1" t="s">
        <v>764</v>
      </c>
      <c r="G71" t="str">
        <f>HYPERLINK("https://ksn2.faa.gov/ajg/ajg-r/_layouts/userdisp.aspx?ID=2","Southern")</f>
        <v>Southern</v>
      </c>
      <c r="H71" t="s">
        <v>20</v>
      </c>
      <c r="I71" t="s">
        <v>21</v>
      </c>
      <c r="J71" t="s">
        <v>22</v>
      </c>
      <c r="K71" t="str">
        <f>HYPERLINK("https://ksn2.faa.gov/ajg/ajg-r/_layouts/userdisp.aspx?ID=2","Southern Regional Human Resource Services Division")</f>
        <v>Southern Regional Human Resource Services Division</v>
      </c>
      <c r="L71" t="s">
        <v>152</v>
      </c>
      <c r="N71" t="str">
        <f>LOOKUP(Table13[[#This Row],[FacilityLevel]], Backend!$E$3:$E$11, Backend!$F$3:$F$11)</f>
        <v>D</v>
      </c>
      <c r="O71">
        <f>LOOKUP(Table13[[#This Row],[FacilityType]], Backend!$J$4:$J$8, Backend!$K$4:$K$8)</f>
        <v>7</v>
      </c>
      <c r="P71" t="str">
        <f>LOOKUP(Table13[[#This Row],[RegionID]], Backend!$L$1:$L$9, Backend!$M$1:$M$9)</f>
        <v>ASO</v>
      </c>
    </row>
    <row r="72" spans="1:16" x14ac:dyDescent="0.25">
      <c r="A72" t="s">
        <v>153</v>
      </c>
      <c r="B72" t="s">
        <v>521</v>
      </c>
      <c r="C72" t="s">
        <v>28</v>
      </c>
      <c r="D72" s="1">
        <v>9</v>
      </c>
      <c r="E72" s="1" t="s">
        <v>946</v>
      </c>
      <c r="F72" s="1" t="s">
        <v>782</v>
      </c>
      <c r="G72" t="str">
        <f>HYPERLINK("https://ksn2.faa.gov/ajg/ajg-r/_layouts/userdisp.aspx?ID=5","Southwest")</f>
        <v>Southwest</v>
      </c>
      <c r="H72" t="s">
        <v>137</v>
      </c>
      <c r="I72" t="s">
        <v>33</v>
      </c>
      <c r="J72" t="s">
        <v>138</v>
      </c>
      <c r="K72" t="str">
        <f>HYPERLINK("https://ksn2.faa.gov/ajg/ajg-r/_layouts/userdisp.aspx?ID=5","Southwest Regional Human Resource Services Division")</f>
        <v>Southwest Regional Human Resource Services Division</v>
      </c>
      <c r="L72" t="s">
        <v>17</v>
      </c>
      <c r="N72" t="str">
        <f>LOOKUP(Table13[[#This Row],[FacilityLevel]], Backend!$E$3:$E$11, Backend!$F$3:$F$11)</f>
        <v>I</v>
      </c>
      <c r="O72">
        <f>LOOKUP(Table13[[#This Row],[FacilityType]], Backend!$J$4:$J$8, Backend!$K$4:$K$8)</f>
        <v>3</v>
      </c>
      <c r="P72" t="str">
        <f>LOOKUP(Table13[[#This Row],[RegionID]], Backend!$L$1:$L$9, Backend!$M$1:$M$9)</f>
        <v>ASW</v>
      </c>
    </row>
    <row r="73" spans="1:16" x14ac:dyDescent="0.25">
      <c r="A73" t="s">
        <v>154</v>
      </c>
      <c r="B73" t="s">
        <v>155</v>
      </c>
      <c r="C73" t="s">
        <v>13</v>
      </c>
      <c r="D73" s="1">
        <v>12</v>
      </c>
      <c r="E73" s="1" t="s">
        <v>66</v>
      </c>
      <c r="F73" s="1" t="s">
        <v>765</v>
      </c>
      <c r="G73" t="str">
        <f>HYPERLINK("https://ksn2.faa.gov/ajg/ajg-r/_layouts/userdisp.aspx?ID=7","Northwest Mountain")</f>
        <v>Northwest Mountain</v>
      </c>
      <c r="H73" t="s">
        <v>65</v>
      </c>
      <c r="I73" t="s">
        <v>15</v>
      </c>
      <c r="J73" t="s">
        <v>66</v>
      </c>
      <c r="K73" t="str">
        <f>HYPERLINK("https://ksn2.faa.gov/ajg/ajg-r/_layouts/userdisp.aspx?ID=7","Northwest Mountain Regional Human Resource Services Division")</f>
        <v>Northwest Mountain Regional Human Resource Services Division</v>
      </c>
      <c r="L73" t="s">
        <v>17</v>
      </c>
      <c r="N73" t="str">
        <f>LOOKUP(Table13[[#This Row],[FacilityLevel]], Backend!$E$3:$E$11, Backend!$F$3:$F$11)</f>
        <v>L</v>
      </c>
      <c r="O73">
        <f>LOOKUP(Table13[[#This Row],[FacilityType]], Backend!$J$4:$J$8, Backend!$K$4:$K$8)</f>
        <v>2</v>
      </c>
      <c r="P73" t="str">
        <f>LOOKUP(Table13[[#This Row],[RegionID]], Backend!$L$1:$L$9, Backend!$M$1:$M$9)</f>
        <v>ANM</v>
      </c>
    </row>
    <row r="74" spans="1:16" x14ac:dyDescent="0.25">
      <c r="A74" t="s">
        <v>156</v>
      </c>
      <c r="B74" t="s">
        <v>157</v>
      </c>
      <c r="C74" t="s">
        <v>13</v>
      </c>
      <c r="D74" s="1">
        <v>12</v>
      </c>
      <c r="E74" s="1" t="s">
        <v>836</v>
      </c>
      <c r="F74" s="1" t="s">
        <v>758</v>
      </c>
      <c r="G74" t="str">
        <f>HYPERLINK("https://ksn2.faa.gov/ajg/ajg-r/_layouts/userdisp.aspx?ID=5","Southwest")</f>
        <v>Southwest</v>
      </c>
      <c r="H74" t="s">
        <v>32</v>
      </c>
      <c r="I74" t="s">
        <v>33</v>
      </c>
      <c r="J74" t="s">
        <v>34</v>
      </c>
      <c r="K74" t="str">
        <f>HYPERLINK("https://ksn2.faa.gov/ajg/ajg-r/_layouts/userdisp.aspx?ID=5","Southwest Regional Human Resource Services Division")</f>
        <v>Southwest Regional Human Resource Services Division</v>
      </c>
      <c r="L74" t="s">
        <v>17</v>
      </c>
      <c r="N74" t="str">
        <f>LOOKUP(Table13[[#This Row],[FacilityLevel]], Backend!$E$3:$E$11, Backend!$F$3:$F$11)</f>
        <v>L</v>
      </c>
      <c r="O74">
        <f>LOOKUP(Table13[[#This Row],[FacilityType]], Backend!$J$4:$J$8, Backend!$K$4:$K$8)</f>
        <v>2</v>
      </c>
      <c r="P74" t="str">
        <f>LOOKUP(Table13[[#This Row],[RegionID]], Backend!$L$1:$L$9, Backend!$M$1:$M$9)</f>
        <v>ASW</v>
      </c>
    </row>
    <row r="75" spans="1:16" x14ac:dyDescent="0.25">
      <c r="A75" t="s">
        <v>158</v>
      </c>
      <c r="B75" t="s">
        <v>159</v>
      </c>
      <c r="C75" t="s">
        <v>13</v>
      </c>
      <c r="D75" s="1">
        <v>11</v>
      </c>
      <c r="E75" s="1" t="s">
        <v>828</v>
      </c>
      <c r="F75" s="1" t="s">
        <v>766</v>
      </c>
      <c r="G75" t="str">
        <f>HYPERLINK("https://ksn2.faa.gov/ajg/ajg-r/_layouts/userdisp.aspx?ID=9","Great Lakes")</f>
        <v>Great Lakes</v>
      </c>
      <c r="H75" t="s">
        <v>51</v>
      </c>
      <c r="I75" t="s">
        <v>33</v>
      </c>
      <c r="J75" t="s">
        <v>52</v>
      </c>
      <c r="K75" t="str">
        <f>HYPERLINK("https://ksn2.faa.gov/ajg/ajg-r/_layouts/userdisp.aspx?ID=9","Great Lakes Regional Human Resource Services Division")</f>
        <v>Great Lakes Regional Human Resource Services Division</v>
      </c>
      <c r="L75" t="s">
        <v>17</v>
      </c>
      <c r="N75" t="str">
        <f>LOOKUP(Table13[[#This Row],[FacilityLevel]], Backend!$E$3:$E$11, Backend!$F$3:$F$11)</f>
        <v>K</v>
      </c>
      <c r="O75">
        <f>LOOKUP(Table13[[#This Row],[FacilityType]], Backend!$J$4:$J$8, Backend!$K$4:$K$8)</f>
        <v>2</v>
      </c>
      <c r="P75" t="str">
        <f>LOOKUP(Table13[[#This Row],[RegionID]], Backend!$L$1:$L$9, Backend!$M$1:$M$9)</f>
        <v>AGL</v>
      </c>
    </row>
    <row r="76" spans="1:16" x14ac:dyDescent="0.25">
      <c r="A76" t="s">
        <v>160</v>
      </c>
      <c r="B76" t="s">
        <v>522</v>
      </c>
      <c r="C76" t="s">
        <v>28</v>
      </c>
      <c r="D76" s="1">
        <v>10</v>
      </c>
      <c r="E76" s="1" t="s">
        <v>915</v>
      </c>
      <c r="F76" s="1" t="s">
        <v>775</v>
      </c>
      <c r="G76" t="str">
        <f>HYPERLINK("https://ksn2.faa.gov/ajg/ajg-r/_layouts/userdisp.aspx?ID=2","Southern")</f>
        <v>Southern</v>
      </c>
      <c r="H76" t="s">
        <v>121</v>
      </c>
      <c r="I76" t="s">
        <v>21</v>
      </c>
      <c r="J76" t="s">
        <v>122</v>
      </c>
      <c r="K76" t="str">
        <f>HYPERLINK("https://ksn2.faa.gov/ajg/ajg-r/_layouts/userdisp.aspx?ID=2","Southern Regional Human Resource Services Division")</f>
        <v>Southern Regional Human Resource Services Division</v>
      </c>
      <c r="L76" t="s">
        <v>17</v>
      </c>
      <c r="N76" t="str">
        <f>LOOKUP(Table13[[#This Row],[FacilityLevel]], Backend!$E$3:$E$11, Backend!$F$3:$F$11)</f>
        <v>J</v>
      </c>
      <c r="O76">
        <f>LOOKUP(Table13[[#This Row],[FacilityType]], Backend!$J$4:$J$8, Backend!$K$4:$K$8)</f>
        <v>3</v>
      </c>
      <c r="P76" t="str">
        <f>LOOKUP(Table13[[#This Row],[RegionID]], Backend!$L$1:$L$9, Backend!$M$1:$M$9)</f>
        <v>ASO</v>
      </c>
    </row>
    <row r="77" spans="1:16" x14ac:dyDescent="0.25">
      <c r="A77" t="s">
        <v>161</v>
      </c>
      <c r="B77" t="s">
        <v>523</v>
      </c>
      <c r="C77" t="s">
        <v>39</v>
      </c>
      <c r="D77" s="1">
        <v>8</v>
      </c>
      <c r="E77" s="1" t="s">
        <v>827</v>
      </c>
      <c r="F77" s="1" t="s">
        <v>758</v>
      </c>
      <c r="G77" t="str">
        <f>HYPERLINK("https://ksn2.faa.gov/ajg/ajg-r/_layouts/userdisp.aspx?ID=5","Southwest")</f>
        <v>Southwest</v>
      </c>
      <c r="H77" t="s">
        <v>32</v>
      </c>
      <c r="I77" t="s">
        <v>33</v>
      </c>
      <c r="J77" t="s">
        <v>34</v>
      </c>
      <c r="K77" t="str">
        <f>HYPERLINK("https://ksn2.faa.gov/ajg/ajg-r/_layouts/userdisp.aspx?ID=5","Southwest Regional Human Resource Services Division")</f>
        <v>Southwest Regional Human Resource Services Division</v>
      </c>
      <c r="L77" t="s">
        <v>17</v>
      </c>
      <c r="N77" t="str">
        <f>LOOKUP(Table13[[#This Row],[FacilityLevel]], Backend!$E$3:$E$11, Backend!$F$3:$F$11)</f>
        <v>H</v>
      </c>
      <c r="O77">
        <f>LOOKUP(Table13[[#This Row],[FacilityType]], Backend!$J$4:$J$8, Backend!$K$4:$K$8)</f>
        <v>7</v>
      </c>
      <c r="P77" t="str">
        <f>LOOKUP(Table13[[#This Row],[RegionID]], Backend!$L$1:$L$9, Backend!$M$1:$M$9)</f>
        <v>ASW</v>
      </c>
    </row>
    <row r="78" spans="1:16" x14ac:dyDescent="0.25">
      <c r="A78" t="s">
        <v>162</v>
      </c>
      <c r="B78" t="s">
        <v>524</v>
      </c>
      <c r="C78" t="s">
        <v>39</v>
      </c>
      <c r="D78" s="1">
        <v>4</v>
      </c>
      <c r="E78" s="1" t="s">
        <v>947</v>
      </c>
      <c r="F78" s="1" t="s">
        <v>771</v>
      </c>
      <c r="G78" t="str">
        <f>HYPERLINK("https://ksn2.faa.gov/ajg/ajg-r/_layouts/userdisp.aspx?ID=5","Southwest")</f>
        <v>Southwest</v>
      </c>
      <c r="H78" t="s">
        <v>137</v>
      </c>
      <c r="I78" t="s">
        <v>33</v>
      </c>
      <c r="J78" t="s">
        <v>138</v>
      </c>
      <c r="K78" t="str">
        <f>HYPERLINK("https://ksn2.faa.gov/ajg/ajg-r/_layouts/userdisp.aspx?ID=5","Southwest Regional Human Resource Services Division")</f>
        <v>Southwest Regional Human Resource Services Division</v>
      </c>
      <c r="L78" t="s">
        <v>17</v>
      </c>
      <c r="N78" t="str">
        <f>LOOKUP(Table13[[#This Row],[FacilityLevel]], Backend!$E$3:$E$11, Backend!$F$3:$F$11)</f>
        <v>D</v>
      </c>
      <c r="O78">
        <f>LOOKUP(Table13[[#This Row],[FacilityType]], Backend!$J$4:$J$8, Backend!$K$4:$K$8)</f>
        <v>7</v>
      </c>
      <c r="P78" t="str">
        <f>LOOKUP(Table13[[#This Row],[RegionID]], Backend!$L$1:$L$9, Backend!$M$1:$M$9)</f>
        <v>ASW</v>
      </c>
    </row>
    <row r="79" spans="1:16" x14ac:dyDescent="0.25">
      <c r="A79" t="s">
        <v>163</v>
      </c>
      <c r="B79" t="s">
        <v>525</v>
      </c>
      <c r="C79" t="s">
        <v>39</v>
      </c>
      <c r="D79" s="1">
        <v>9</v>
      </c>
      <c r="E79" s="1" t="s">
        <v>45</v>
      </c>
      <c r="F79" s="1" t="s">
        <v>756</v>
      </c>
      <c r="G79" t="str">
        <f>HYPERLINK("https://ksn2.faa.gov/ajg/ajg-r/_layouts/userdisp.aspx?ID=4","Eastern")</f>
        <v>Eastern</v>
      </c>
      <c r="H79" t="s">
        <v>44</v>
      </c>
      <c r="I79" t="s">
        <v>21</v>
      </c>
      <c r="J79" t="s">
        <v>45</v>
      </c>
      <c r="K79" t="str">
        <f>HYPERLINK("https://ksn2.faa.gov/ajg/ajg-r/_layouts/userdisp.aspx?ID=4","Eastern Regional Human Resource Services Division")</f>
        <v>Eastern Regional Human Resource Services Division</v>
      </c>
      <c r="L79" t="s">
        <v>17</v>
      </c>
      <c r="N79" t="str">
        <f>LOOKUP(Table13[[#This Row],[FacilityLevel]], Backend!$E$3:$E$11, Backend!$F$3:$F$11)</f>
        <v>I</v>
      </c>
      <c r="O79">
        <f>LOOKUP(Table13[[#This Row],[FacilityType]], Backend!$J$4:$J$8, Backend!$K$4:$K$8)</f>
        <v>7</v>
      </c>
      <c r="P79" t="str">
        <f>LOOKUP(Table13[[#This Row],[RegionID]], Backend!$L$1:$L$9, Backend!$M$1:$M$9)</f>
        <v>AEA</v>
      </c>
    </row>
    <row r="80" spans="1:16" x14ac:dyDescent="0.25">
      <c r="A80" t="s">
        <v>164</v>
      </c>
      <c r="B80" t="s">
        <v>526</v>
      </c>
      <c r="C80" t="s">
        <v>39</v>
      </c>
      <c r="D80" s="1">
        <v>12</v>
      </c>
      <c r="E80" s="1" t="s">
        <v>66</v>
      </c>
      <c r="F80" s="1" t="s">
        <v>765</v>
      </c>
      <c r="G80" t="str">
        <f>HYPERLINK("https://ksn2.faa.gov/ajg/ajg-r/_layouts/userdisp.aspx?ID=7","Northwest Mountain")</f>
        <v>Northwest Mountain</v>
      </c>
      <c r="H80" t="s">
        <v>65</v>
      </c>
      <c r="I80" t="s">
        <v>15</v>
      </c>
      <c r="J80" t="s">
        <v>66</v>
      </c>
      <c r="K80" t="str">
        <f>HYPERLINK("https://ksn2.faa.gov/ajg/ajg-r/_layouts/userdisp.aspx?ID=7","Northwest Mountain Regional Human Resource Services Division")</f>
        <v>Northwest Mountain Regional Human Resource Services Division</v>
      </c>
      <c r="L80" t="s">
        <v>17</v>
      </c>
      <c r="N80" t="str">
        <f>LOOKUP(Table13[[#This Row],[FacilityLevel]], Backend!$E$3:$E$11, Backend!$F$3:$F$11)</f>
        <v>L</v>
      </c>
      <c r="O80">
        <f>LOOKUP(Table13[[#This Row],[FacilityType]], Backend!$J$4:$J$8, Backend!$K$4:$K$8)</f>
        <v>7</v>
      </c>
      <c r="P80" t="str">
        <f>LOOKUP(Table13[[#This Row],[RegionID]], Backend!$L$1:$L$9, Backend!$M$1:$M$9)</f>
        <v>ANM</v>
      </c>
    </row>
    <row r="81" spans="1:16" x14ac:dyDescent="0.25">
      <c r="A81" t="s">
        <v>165</v>
      </c>
      <c r="B81" t="s">
        <v>527</v>
      </c>
      <c r="C81" t="s">
        <v>39</v>
      </c>
      <c r="D81" s="1">
        <v>12</v>
      </c>
      <c r="E81" s="1" t="s">
        <v>836</v>
      </c>
      <c r="F81" s="1" t="s">
        <v>758</v>
      </c>
      <c r="G81" t="str">
        <f>HYPERLINK("https://ksn2.faa.gov/ajg/ajg-r/_layouts/userdisp.aspx?ID=5","Southwest")</f>
        <v>Southwest</v>
      </c>
      <c r="H81" t="s">
        <v>32</v>
      </c>
      <c r="I81" t="s">
        <v>33</v>
      </c>
      <c r="J81" t="s">
        <v>34</v>
      </c>
      <c r="K81" t="str">
        <f>HYPERLINK("https://ksn2.faa.gov/ajg/ajg-r/_layouts/userdisp.aspx?ID=5","Southwest Regional Human Resource Services Division")</f>
        <v>Southwest Regional Human Resource Services Division</v>
      </c>
      <c r="L81" t="s">
        <v>17</v>
      </c>
      <c r="N81" t="str">
        <f>LOOKUP(Table13[[#This Row],[FacilityLevel]], Backend!$E$3:$E$11, Backend!$F$3:$F$11)</f>
        <v>L</v>
      </c>
      <c r="O81">
        <f>LOOKUP(Table13[[#This Row],[FacilityType]], Backend!$J$4:$J$8, Backend!$K$4:$K$8)</f>
        <v>7</v>
      </c>
      <c r="P81" t="str">
        <f>LOOKUP(Table13[[#This Row],[RegionID]], Backend!$L$1:$L$9, Backend!$M$1:$M$9)</f>
        <v>ASW</v>
      </c>
    </row>
    <row r="82" spans="1:16" x14ac:dyDescent="0.25">
      <c r="A82" t="s">
        <v>166</v>
      </c>
      <c r="B82" t="s">
        <v>528</v>
      </c>
      <c r="C82" t="s">
        <v>28</v>
      </c>
      <c r="D82" s="1">
        <v>5</v>
      </c>
      <c r="E82" s="1" t="s">
        <v>869</v>
      </c>
      <c r="F82" s="1" t="s">
        <v>774</v>
      </c>
      <c r="G82" t="str">
        <f>HYPERLINK("https://ksn2.faa.gov/ajg/ajg-r/_layouts/userdisp.aspx?ID=9","Great Lakes")</f>
        <v>Great Lakes</v>
      </c>
      <c r="H82" t="s">
        <v>102</v>
      </c>
      <c r="I82" t="s">
        <v>33</v>
      </c>
      <c r="J82" t="s">
        <v>103</v>
      </c>
      <c r="K82" t="str">
        <f>HYPERLINK("https://ksn2.faa.gov/ajg/ajg-r/_layouts/userdisp.aspx?ID=9","Great Lakes Regional Human Resource Services Division")</f>
        <v>Great Lakes Regional Human Resource Services Division</v>
      </c>
      <c r="L82" t="s">
        <v>17</v>
      </c>
      <c r="N82" t="str">
        <f>LOOKUP(Table13[[#This Row],[FacilityLevel]], Backend!$E$3:$E$11, Backend!$F$3:$F$11)</f>
        <v>E</v>
      </c>
      <c r="O82">
        <f>LOOKUP(Table13[[#This Row],[FacilityType]], Backend!$J$4:$J$8, Backend!$K$4:$K$8)</f>
        <v>3</v>
      </c>
      <c r="P82" t="str">
        <f>LOOKUP(Table13[[#This Row],[RegionID]], Backend!$L$1:$L$9, Backend!$M$1:$M$9)</f>
        <v>AGL</v>
      </c>
    </row>
    <row r="83" spans="1:16" x14ac:dyDescent="0.25">
      <c r="A83" t="s">
        <v>167</v>
      </c>
      <c r="B83" t="s">
        <v>529</v>
      </c>
      <c r="C83" t="s">
        <v>39</v>
      </c>
      <c r="D83" s="1">
        <v>6</v>
      </c>
      <c r="E83" s="1" t="s">
        <v>1030</v>
      </c>
      <c r="F83" s="1" t="s">
        <v>768</v>
      </c>
      <c r="G83" t="str">
        <f>HYPERLINK("https://ksn2.faa.gov/ajg/ajg-r/_layouts/userdisp.aspx?ID=9","Great Lakes")</f>
        <v>Great Lakes</v>
      </c>
      <c r="H83" t="s">
        <v>57</v>
      </c>
      <c r="I83" t="s">
        <v>33</v>
      </c>
      <c r="J83" t="s">
        <v>58</v>
      </c>
      <c r="K83" t="str">
        <f>HYPERLINK("https://ksn2.faa.gov/ajg/ajg-r/_layouts/userdisp.aspx?ID=9","Great Lakes Regional Human Resource Services Division")</f>
        <v>Great Lakes Regional Human Resource Services Division</v>
      </c>
      <c r="L83" t="s">
        <v>17</v>
      </c>
      <c r="N83" t="str">
        <f>LOOKUP(Table13[[#This Row],[FacilityLevel]], Backend!$E$3:$E$11, Backend!$F$3:$F$11)</f>
        <v>F</v>
      </c>
      <c r="O83">
        <f>LOOKUP(Table13[[#This Row],[FacilityType]], Backend!$J$4:$J$8, Backend!$K$4:$K$8)</f>
        <v>7</v>
      </c>
      <c r="P83" t="str">
        <f>LOOKUP(Table13[[#This Row],[RegionID]], Backend!$L$1:$L$9, Backend!$M$1:$M$9)</f>
        <v>AGL</v>
      </c>
    </row>
    <row r="84" spans="1:16" x14ac:dyDescent="0.25">
      <c r="A84" t="s">
        <v>168</v>
      </c>
      <c r="B84" t="s">
        <v>530</v>
      </c>
      <c r="C84" t="s">
        <v>28</v>
      </c>
      <c r="D84" s="1">
        <v>7</v>
      </c>
      <c r="E84" s="1" t="s">
        <v>916</v>
      </c>
      <c r="F84" s="1" t="s">
        <v>790</v>
      </c>
      <c r="G84" t="str">
        <f>HYPERLINK("https://ksn2.faa.gov/ajg/ajg-r/_layouts/userdisp.aspx?ID=6","Central")</f>
        <v>Central</v>
      </c>
      <c r="H84" t="s">
        <v>102</v>
      </c>
      <c r="I84" t="s">
        <v>33</v>
      </c>
      <c r="J84" t="s">
        <v>103</v>
      </c>
      <c r="K84" t="str">
        <f>HYPERLINK("https://ksn2.faa.gov/ajg/ajg-r/_layouts/userdisp.aspx?ID=6","Central Regional Human Resource Services Division")</f>
        <v>Central Regional Human Resource Services Division</v>
      </c>
      <c r="L84" t="s">
        <v>17</v>
      </c>
      <c r="N84" t="str">
        <f>LOOKUP(Table13[[#This Row],[FacilityLevel]], Backend!$E$3:$E$11, Backend!$F$3:$F$11)</f>
        <v>G</v>
      </c>
      <c r="O84">
        <f>LOOKUP(Table13[[#This Row],[FacilityType]], Backend!$J$4:$J$8, Backend!$K$4:$K$8)</f>
        <v>3</v>
      </c>
      <c r="P84" t="str">
        <f>LOOKUP(Table13[[#This Row],[RegionID]], Backend!$L$1:$L$9, Backend!$M$1:$M$9)</f>
        <v>ACE</v>
      </c>
    </row>
    <row r="85" spans="1:16" x14ac:dyDescent="0.25">
      <c r="A85" t="s">
        <v>169</v>
      </c>
      <c r="B85" t="s">
        <v>531</v>
      </c>
      <c r="C85" t="s">
        <v>39</v>
      </c>
      <c r="D85" s="1">
        <v>11</v>
      </c>
      <c r="E85" s="1" t="s">
        <v>828</v>
      </c>
      <c r="F85" s="1" t="s">
        <v>766</v>
      </c>
      <c r="G85" t="str">
        <f>HYPERLINK("https://ksn2.faa.gov/ajg/ajg-r/_layouts/userdisp.aspx?ID=9","Great Lakes")</f>
        <v>Great Lakes</v>
      </c>
      <c r="H85" t="s">
        <v>51</v>
      </c>
      <c r="I85" t="s">
        <v>33</v>
      </c>
      <c r="J85" t="s">
        <v>52</v>
      </c>
      <c r="K85" t="str">
        <f>HYPERLINK("https://ksn2.faa.gov/ajg/ajg-r/_layouts/userdisp.aspx?ID=9","Great Lakes Regional Human Resource Services Division")</f>
        <v>Great Lakes Regional Human Resource Services Division</v>
      </c>
      <c r="L85" t="s">
        <v>17</v>
      </c>
      <c r="N85" t="str">
        <f>LOOKUP(Table13[[#This Row],[FacilityLevel]], Backend!$E$3:$E$11, Backend!$F$3:$F$11)</f>
        <v>K</v>
      </c>
      <c r="O85">
        <f>LOOKUP(Table13[[#This Row],[FacilityType]], Backend!$J$4:$J$8, Backend!$K$4:$K$8)</f>
        <v>7</v>
      </c>
      <c r="P85" t="str">
        <f>LOOKUP(Table13[[#This Row],[RegionID]], Backend!$L$1:$L$9, Backend!$M$1:$M$9)</f>
        <v>AGL</v>
      </c>
    </row>
    <row r="86" spans="1:16" x14ac:dyDescent="0.25">
      <c r="A86" t="s">
        <v>170</v>
      </c>
      <c r="B86" t="s">
        <v>532</v>
      </c>
      <c r="C86" t="s">
        <v>39</v>
      </c>
      <c r="D86" s="1">
        <v>9</v>
      </c>
      <c r="E86" s="1" t="s">
        <v>831</v>
      </c>
      <c r="F86" s="1" t="s">
        <v>773</v>
      </c>
      <c r="G86" t="str">
        <f>HYPERLINK("https://ksn2.faa.gov/ajg/ajg-r/_layouts/userdisp.aspx?ID=8","Western Pacific")</f>
        <v>Western Pacific</v>
      </c>
      <c r="H86" t="s">
        <v>36</v>
      </c>
      <c r="I86" t="s">
        <v>33</v>
      </c>
      <c r="J86" t="s">
        <v>37</v>
      </c>
      <c r="K86" t="str">
        <f>HYPERLINK("https://ksn2.faa.gov/ajg/ajg-r/_layouts/userdisp.aspx?ID=8","Western Pacific Regional Human Resource Services Division")</f>
        <v>Western Pacific Regional Human Resource Services Division</v>
      </c>
      <c r="L86" t="s">
        <v>62</v>
      </c>
      <c r="N86" t="str">
        <f>LOOKUP(Table13[[#This Row],[FacilityLevel]], Backend!$E$3:$E$11, Backend!$F$3:$F$11)</f>
        <v>I</v>
      </c>
      <c r="O86">
        <f>LOOKUP(Table13[[#This Row],[FacilityType]], Backend!$J$4:$J$8, Backend!$K$4:$K$8)</f>
        <v>7</v>
      </c>
      <c r="P86" t="str">
        <f>LOOKUP(Table13[[#This Row],[RegionID]], Backend!$L$1:$L$9, Backend!$M$1:$M$9)</f>
        <v>AWP</v>
      </c>
    </row>
    <row r="87" spans="1:16" x14ac:dyDescent="0.25">
      <c r="A87" t="s">
        <v>171</v>
      </c>
      <c r="B87" t="s">
        <v>533</v>
      </c>
      <c r="C87" t="s">
        <v>39</v>
      </c>
      <c r="D87" s="1">
        <v>6</v>
      </c>
      <c r="E87" s="1" t="s">
        <v>1031</v>
      </c>
      <c r="F87" s="1" t="s">
        <v>758</v>
      </c>
      <c r="G87" t="str">
        <f>HYPERLINK("https://ksn2.faa.gov/ajg/ajg-r/_layouts/userdisp.aspx?ID=2","Southern")</f>
        <v>Southern</v>
      </c>
      <c r="H87" t="s">
        <v>79</v>
      </c>
      <c r="I87" t="s">
        <v>33</v>
      </c>
      <c r="J87" t="s">
        <v>80</v>
      </c>
      <c r="K87" t="str">
        <f>HYPERLINK("https://ksn2.faa.gov/ajg/ajg-r/_layouts/userdisp.aspx?ID=2","Southern Regional Human Resource Services Division")</f>
        <v>Southern Regional Human Resource Services Division</v>
      </c>
      <c r="L87" t="s">
        <v>76</v>
      </c>
      <c r="N87" t="str">
        <f>LOOKUP(Table13[[#This Row],[FacilityLevel]], Backend!$E$3:$E$11, Backend!$F$3:$F$11)</f>
        <v>F</v>
      </c>
      <c r="O87">
        <f>LOOKUP(Table13[[#This Row],[FacilityType]], Backend!$J$4:$J$8, Backend!$K$4:$K$8)</f>
        <v>7</v>
      </c>
      <c r="P87" t="str">
        <f>LOOKUP(Table13[[#This Row],[RegionID]], Backend!$L$1:$L$9, Backend!$M$1:$M$9)</f>
        <v>ASO</v>
      </c>
    </row>
    <row r="88" spans="1:16" x14ac:dyDescent="0.25">
      <c r="A88" t="s">
        <v>172</v>
      </c>
      <c r="B88" t="s">
        <v>534</v>
      </c>
      <c r="C88" t="s">
        <v>28</v>
      </c>
      <c r="D88" s="1">
        <v>5</v>
      </c>
      <c r="E88" s="1" t="s">
        <v>870</v>
      </c>
      <c r="F88" s="1" t="s">
        <v>776</v>
      </c>
      <c r="G88" t="str">
        <f>HYPERLINK("https://ksn2.faa.gov/ajg/ajg-r/_layouts/userdisp.aspx?ID=4","Eastern")</f>
        <v>Eastern</v>
      </c>
      <c r="H88" t="s">
        <v>29</v>
      </c>
      <c r="I88" t="s">
        <v>21</v>
      </c>
      <c r="J88" t="s">
        <v>30</v>
      </c>
      <c r="K88" t="str">
        <f>HYPERLINK("https://ksn2.faa.gov/ajg/ajg-r/_layouts/userdisp.aspx?ID=4","Eastern Regional Human Resource Services Division")</f>
        <v>Eastern Regional Human Resource Services Division</v>
      </c>
      <c r="L88" t="s">
        <v>62</v>
      </c>
      <c r="N88" t="str">
        <f>LOOKUP(Table13[[#This Row],[FacilityLevel]], Backend!$E$3:$E$11, Backend!$F$3:$F$11)</f>
        <v>E</v>
      </c>
      <c r="O88">
        <f>LOOKUP(Table13[[#This Row],[FacilityType]], Backend!$J$4:$J$8, Backend!$K$4:$K$8)</f>
        <v>3</v>
      </c>
      <c r="P88" t="str">
        <f>LOOKUP(Table13[[#This Row],[RegionID]], Backend!$L$1:$L$9, Backend!$M$1:$M$9)</f>
        <v>AEA</v>
      </c>
    </row>
    <row r="89" spans="1:16" x14ac:dyDescent="0.25">
      <c r="A89" t="s">
        <v>173</v>
      </c>
      <c r="B89" t="s">
        <v>535</v>
      </c>
      <c r="C89" t="s">
        <v>28</v>
      </c>
      <c r="D89" s="1">
        <v>7</v>
      </c>
      <c r="E89" s="1" t="s">
        <v>917</v>
      </c>
      <c r="F89" s="1" t="s">
        <v>758</v>
      </c>
      <c r="G89" t="str">
        <f>HYPERLINK("https://ksn2.faa.gov/ajg/ajg-r/_layouts/userdisp.aspx?ID=8","Western Pacific")</f>
        <v>Western Pacific</v>
      </c>
      <c r="H89" t="s">
        <v>36</v>
      </c>
      <c r="I89" t="s">
        <v>33</v>
      </c>
      <c r="J89" t="s">
        <v>37</v>
      </c>
      <c r="K89" t="str">
        <f>HYPERLINK("https://ksn2.faa.gov/ajg/ajg-r/_layouts/userdisp.aspx?ID=8","Western Pacific Regional Human Resource Services Division")</f>
        <v>Western Pacific Regional Human Resource Services Division</v>
      </c>
      <c r="L89" t="s">
        <v>17</v>
      </c>
      <c r="N89" t="str">
        <f>LOOKUP(Table13[[#This Row],[FacilityLevel]], Backend!$E$3:$E$11, Backend!$F$3:$F$11)</f>
        <v>G</v>
      </c>
      <c r="O89">
        <f>LOOKUP(Table13[[#This Row],[FacilityType]], Backend!$J$4:$J$8, Backend!$K$4:$K$8)</f>
        <v>3</v>
      </c>
      <c r="P89" t="str">
        <f>LOOKUP(Table13[[#This Row],[RegionID]], Backend!$L$1:$L$9, Backend!$M$1:$M$9)</f>
        <v>AWP</v>
      </c>
    </row>
    <row r="90" spans="1:16" x14ac:dyDescent="0.25">
      <c r="A90" t="s">
        <v>174</v>
      </c>
      <c r="B90" t="s">
        <v>536</v>
      </c>
      <c r="C90" t="s">
        <v>39</v>
      </c>
      <c r="D90" s="1">
        <v>5</v>
      </c>
      <c r="E90" s="1" t="s">
        <v>1032</v>
      </c>
      <c r="F90" s="1" t="s">
        <v>753</v>
      </c>
      <c r="G90" t="str">
        <f>HYPERLINK("https://ksn2.faa.gov/ajg/ajg-r/_layouts/userdisp.aspx?ID=8","Western Pacific")</f>
        <v>Western Pacific</v>
      </c>
      <c r="H90" t="s">
        <v>93</v>
      </c>
      <c r="I90" t="s">
        <v>15</v>
      </c>
      <c r="J90" t="s">
        <v>94</v>
      </c>
      <c r="K90" t="str">
        <f>HYPERLINK("https://ksn2.faa.gov/ajg/ajg-r/_layouts/userdisp.aspx?ID=8","Western Pacific Regional Human Resource Services Division")</f>
        <v>Western Pacific Regional Human Resource Services Division</v>
      </c>
      <c r="L90" t="s">
        <v>72</v>
      </c>
      <c r="N90" t="str">
        <f>LOOKUP(Table13[[#This Row],[FacilityLevel]], Backend!$E$3:$E$11, Backend!$F$3:$F$11)</f>
        <v>E</v>
      </c>
      <c r="O90">
        <f>LOOKUP(Table13[[#This Row],[FacilityType]], Backend!$J$4:$J$8, Backend!$K$4:$K$8)</f>
        <v>7</v>
      </c>
      <c r="P90" t="str">
        <f>LOOKUP(Table13[[#This Row],[RegionID]], Backend!$L$1:$L$9, Backend!$M$1:$M$9)</f>
        <v>AWP</v>
      </c>
    </row>
    <row r="91" spans="1:16" x14ac:dyDescent="0.25">
      <c r="A91" t="s">
        <v>175</v>
      </c>
      <c r="B91" t="s">
        <v>537</v>
      </c>
      <c r="C91" t="s">
        <v>39</v>
      </c>
      <c r="D91" s="1">
        <v>4</v>
      </c>
      <c r="E91" s="1" t="s">
        <v>988</v>
      </c>
      <c r="F91" s="1" t="s">
        <v>759</v>
      </c>
      <c r="G91" t="str">
        <f>HYPERLINK("https://ksn2.faa.gov/ajg/ajg-r/_layouts/userdisp.aspx?ID=9","Great Lakes")</f>
        <v>Great Lakes</v>
      </c>
      <c r="H91" t="s">
        <v>51</v>
      </c>
      <c r="I91" t="s">
        <v>33</v>
      </c>
      <c r="J91" t="s">
        <v>52</v>
      </c>
      <c r="K91" t="str">
        <f>HYPERLINK("https://ksn2.faa.gov/ajg/ajg-r/_layouts/userdisp.aspx?ID=9","Great Lakes Regional Human Resource Services Division")</f>
        <v>Great Lakes Regional Human Resource Services Division</v>
      </c>
      <c r="L91" t="s">
        <v>62</v>
      </c>
      <c r="N91" t="str">
        <f>LOOKUP(Table13[[#This Row],[FacilityLevel]], Backend!$E$3:$E$11, Backend!$F$3:$F$11)</f>
        <v>D</v>
      </c>
      <c r="O91">
        <f>LOOKUP(Table13[[#This Row],[FacilityType]], Backend!$J$4:$J$8, Backend!$K$4:$K$8)</f>
        <v>7</v>
      </c>
      <c r="P91" t="str">
        <f>LOOKUP(Table13[[#This Row],[RegionID]], Backend!$L$1:$L$9, Backend!$M$1:$M$9)</f>
        <v>AGL</v>
      </c>
    </row>
    <row r="92" spans="1:16" x14ac:dyDescent="0.25">
      <c r="A92" t="s">
        <v>176</v>
      </c>
      <c r="B92" t="s">
        <v>538</v>
      </c>
      <c r="C92" t="s">
        <v>28</v>
      </c>
      <c r="D92" s="1">
        <v>6</v>
      </c>
      <c r="E92" s="1" t="s">
        <v>449</v>
      </c>
      <c r="F92" s="1" t="s">
        <v>779</v>
      </c>
      <c r="G92" t="str">
        <f>HYPERLINK("https://ksn2.faa.gov/ajg/ajg-r/_layouts/userdisp.aspx?ID=7","Northwest Mountain")</f>
        <v>Northwest Mountain</v>
      </c>
      <c r="H92" t="s">
        <v>90</v>
      </c>
      <c r="I92" t="s">
        <v>15</v>
      </c>
      <c r="J92" t="s">
        <v>91</v>
      </c>
      <c r="K92" t="str">
        <f>HYPERLINK("https://ksn2.faa.gov/ajg/ajg-r/_layouts/userdisp.aspx?ID=7","Northwest Mountain Regional Human Resource Services Division")</f>
        <v>Northwest Mountain Regional Human Resource Services Division</v>
      </c>
      <c r="L92" t="s">
        <v>177</v>
      </c>
      <c r="N92" t="str">
        <f>LOOKUP(Table13[[#This Row],[FacilityLevel]], Backend!$E$3:$E$11, Backend!$F$3:$F$11)</f>
        <v>F</v>
      </c>
      <c r="O92">
        <f>LOOKUP(Table13[[#This Row],[FacilityType]], Backend!$J$4:$J$8, Backend!$K$4:$K$8)</f>
        <v>3</v>
      </c>
      <c r="P92" t="str">
        <f>LOOKUP(Table13[[#This Row],[RegionID]], Backend!$L$1:$L$9, Backend!$M$1:$M$9)</f>
        <v>ANM</v>
      </c>
    </row>
    <row r="93" spans="1:16" x14ac:dyDescent="0.25">
      <c r="A93" t="s">
        <v>178</v>
      </c>
      <c r="B93" t="s">
        <v>539</v>
      </c>
      <c r="C93" t="s">
        <v>28</v>
      </c>
      <c r="D93" s="1">
        <v>5</v>
      </c>
      <c r="E93" s="1" t="s">
        <v>871</v>
      </c>
      <c r="F93" s="1" t="s">
        <v>760</v>
      </c>
      <c r="G93" t="str">
        <f>HYPERLINK("https://ksn2.faa.gov/ajg/ajg-r/_layouts/userdisp.aspx?ID=5","Southwest")</f>
        <v>Southwest</v>
      </c>
      <c r="H93" t="s">
        <v>137</v>
      </c>
      <c r="I93" t="s">
        <v>33</v>
      </c>
      <c r="J93" t="s">
        <v>138</v>
      </c>
      <c r="K93" t="str">
        <f>HYPERLINK("https://ksn2.faa.gov/ajg/ajg-r/_layouts/userdisp.aspx?ID=5","Southwest Regional Human Resource Services Division")</f>
        <v>Southwest Regional Human Resource Services Division</v>
      </c>
      <c r="L93" t="s">
        <v>85</v>
      </c>
      <c r="N93" t="str">
        <f>LOOKUP(Table13[[#This Row],[FacilityLevel]], Backend!$E$3:$E$11, Backend!$F$3:$F$11)</f>
        <v>E</v>
      </c>
      <c r="O93">
        <f>LOOKUP(Table13[[#This Row],[FacilityType]], Backend!$J$4:$J$8, Backend!$K$4:$K$8)</f>
        <v>3</v>
      </c>
      <c r="P93" t="str">
        <f>LOOKUP(Table13[[#This Row],[RegionID]], Backend!$L$1:$L$9, Backend!$M$1:$M$9)</f>
        <v>ASW</v>
      </c>
    </row>
    <row r="94" spans="1:16" x14ac:dyDescent="0.25">
      <c r="A94" t="s">
        <v>179</v>
      </c>
      <c r="B94" t="s">
        <v>540</v>
      </c>
      <c r="C94" t="s">
        <v>39</v>
      </c>
      <c r="D94" s="1">
        <v>11</v>
      </c>
      <c r="E94" s="1" t="s">
        <v>989</v>
      </c>
      <c r="F94" s="1" t="s">
        <v>772</v>
      </c>
      <c r="G94" t="str">
        <f>HYPERLINK("https://ksn2.faa.gov/ajg/ajg-r/_layouts/userdisp.aspx?ID=4","Eastern")</f>
        <v>Eastern</v>
      </c>
      <c r="H94" t="s">
        <v>29</v>
      </c>
      <c r="I94" t="s">
        <v>21</v>
      </c>
      <c r="J94" t="s">
        <v>30</v>
      </c>
      <c r="K94" t="str">
        <f>HYPERLINK("https://ksn2.faa.gov/ajg/ajg-r/_layouts/userdisp.aspx?ID=4","Eastern Regional Human Resource Services Division")</f>
        <v>Eastern Regional Human Resource Services Division</v>
      </c>
      <c r="L94" t="s">
        <v>17</v>
      </c>
      <c r="N94" t="str">
        <f>LOOKUP(Table13[[#This Row],[FacilityLevel]], Backend!$E$3:$E$11, Backend!$F$3:$F$11)</f>
        <v>K</v>
      </c>
      <c r="O94">
        <f>LOOKUP(Table13[[#This Row],[FacilityType]], Backend!$J$4:$J$8, Backend!$K$4:$K$8)</f>
        <v>7</v>
      </c>
      <c r="P94" t="str">
        <f>LOOKUP(Table13[[#This Row],[RegionID]], Backend!$L$1:$L$9, Backend!$M$1:$M$9)</f>
        <v>AEA</v>
      </c>
    </row>
    <row r="95" spans="1:16" x14ac:dyDescent="0.25">
      <c r="A95" t="s">
        <v>180</v>
      </c>
      <c r="B95" t="s">
        <v>181</v>
      </c>
      <c r="C95" t="s">
        <v>13</v>
      </c>
      <c r="D95" s="1">
        <v>11</v>
      </c>
      <c r="E95" s="1" t="s">
        <v>837</v>
      </c>
      <c r="F95" s="1" t="s">
        <v>775</v>
      </c>
      <c r="G95" t="str">
        <f>HYPERLINK("https://ksn2.faa.gov/ajg/ajg-r/_layouts/userdisp.aspx?ID=2","Southern")</f>
        <v>Southern</v>
      </c>
      <c r="H95" t="s">
        <v>121</v>
      </c>
      <c r="I95" t="s">
        <v>21</v>
      </c>
      <c r="J95" t="s">
        <v>122</v>
      </c>
      <c r="K95" t="str">
        <f>HYPERLINK("https://ksn2.faa.gov/ajg/ajg-r/_layouts/userdisp.aspx?ID=2","Southern Regional Human Resource Services Division")</f>
        <v>Southern Regional Human Resource Services Division</v>
      </c>
      <c r="L95" t="s">
        <v>17</v>
      </c>
      <c r="N95" t="str">
        <f>LOOKUP(Table13[[#This Row],[FacilityLevel]], Backend!$E$3:$E$11, Backend!$F$3:$F$11)</f>
        <v>K</v>
      </c>
      <c r="O95">
        <f>LOOKUP(Table13[[#This Row],[FacilityType]], Backend!$J$4:$J$8, Backend!$K$4:$K$8)</f>
        <v>2</v>
      </c>
      <c r="P95" t="str">
        <f>LOOKUP(Table13[[#This Row],[RegionID]], Backend!$L$1:$L$9, Backend!$M$1:$M$9)</f>
        <v>ASO</v>
      </c>
    </row>
    <row r="96" spans="1:16" x14ac:dyDescent="0.25">
      <c r="A96" t="s">
        <v>182</v>
      </c>
      <c r="B96" t="s">
        <v>541</v>
      </c>
      <c r="C96" t="s">
        <v>28</v>
      </c>
      <c r="D96" s="1">
        <v>7</v>
      </c>
      <c r="E96" s="1" t="s">
        <v>872</v>
      </c>
      <c r="F96" s="1" t="s">
        <v>762</v>
      </c>
      <c r="G96" t="s">
        <v>1221</v>
      </c>
      <c r="H96" t="s">
        <v>14</v>
      </c>
      <c r="I96" t="s">
        <v>15</v>
      </c>
      <c r="J96" t="s">
        <v>16</v>
      </c>
      <c r="K96" t="str">
        <f>HYPERLINK("https://ksn2.faa.gov/ajg/ajg-r/_layouts/userdisp.aspx?ID=7","Northwest Mountain Regional Human Resource Services Division")</f>
        <v>Northwest Mountain Regional Human Resource Services Division</v>
      </c>
      <c r="L96" t="s">
        <v>183</v>
      </c>
      <c r="N96" t="str">
        <f>LOOKUP(Table13[[#This Row],[FacilityLevel]], Backend!$E$3:$E$11, Backend!$F$3:$F$11)</f>
        <v>G</v>
      </c>
      <c r="O96">
        <f>LOOKUP(Table13[[#This Row],[FacilityType]], Backend!$J$4:$J$8, Backend!$K$4:$K$8)</f>
        <v>3</v>
      </c>
      <c r="P96" t="str">
        <f>LOOKUP(Table13[[#This Row],[RegionID]], Backend!$L$1:$L$9, Backend!$M$1:$M$9)</f>
        <v>AAL</v>
      </c>
    </row>
    <row r="97" spans="1:16" x14ac:dyDescent="0.25">
      <c r="A97" t="s">
        <v>184</v>
      </c>
      <c r="B97" t="s">
        <v>542</v>
      </c>
      <c r="C97" t="s">
        <v>28</v>
      </c>
      <c r="D97" s="1">
        <v>6</v>
      </c>
      <c r="E97" s="1" t="s">
        <v>873</v>
      </c>
      <c r="F97" s="1" t="s">
        <v>777</v>
      </c>
      <c r="G97" t="str">
        <f>HYPERLINK("https://ksn2.faa.gov/ajg/ajg-r/_layouts/userdisp.aspx?ID=9","Great Lakes")</f>
        <v>Great Lakes</v>
      </c>
      <c r="H97" t="s">
        <v>102</v>
      </c>
      <c r="I97" t="s">
        <v>33</v>
      </c>
      <c r="J97" t="s">
        <v>103</v>
      </c>
      <c r="K97" t="str">
        <f>HYPERLINK("https://ksn2.faa.gov/ajg/ajg-r/_layouts/userdisp.aspx?ID=9","Great Lakes Regional Human Resource Services Division")</f>
        <v>Great Lakes Regional Human Resource Services Division</v>
      </c>
      <c r="L97" t="s">
        <v>17</v>
      </c>
      <c r="N97" t="str">
        <f>LOOKUP(Table13[[#This Row],[FacilityLevel]], Backend!$E$3:$E$11, Backend!$F$3:$F$11)</f>
        <v>F</v>
      </c>
      <c r="O97">
        <f>LOOKUP(Table13[[#This Row],[FacilityType]], Backend!$J$4:$J$8, Backend!$K$4:$K$8)</f>
        <v>3</v>
      </c>
      <c r="P97" t="str">
        <f>LOOKUP(Table13[[#This Row],[RegionID]], Backend!$L$1:$L$9, Backend!$M$1:$M$9)</f>
        <v>AGL</v>
      </c>
    </row>
    <row r="98" spans="1:16" x14ac:dyDescent="0.25">
      <c r="A98" t="s">
        <v>185</v>
      </c>
      <c r="B98" t="s">
        <v>543</v>
      </c>
      <c r="C98" t="s">
        <v>28</v>
      </c>
      <c r="D98" s="1">
        <v>7</v>
      </c>
      <c r="E98" s="1" t="s">
        <v>874</v>
      </c>
      <c r="F98" s="1" t="s">
        <v>753</v>
      </c>
      <c r="G98" t="str">
        <f>HYPERLINK("https://ksn2.faa.gov/ajg/ajg-r/_layouts/userdisp.aspx?ID=8","Western Pacific")</f>
        <v>Western Pacific</v>
      </c>
      <c r="H98" t="s">
        <v>68</v>
      </c>
      <c r="I98" t="s">
        <v>15</v>
      </c>
      <c r="J98" t="s">
        <v>69</v>
      </c>
      <c r="K98" t="str">
        <f>HYPERLINK("https://ksn2.faa.gov/ajg/ajg-r/_layouts/userdisp.aspx?ID=8","Western Pacific Regional Human Resource Services Division")</f>
        <v>Western Pacific Regional Human Resource Services Division</v>
      </c>
      <c r="L98" t="s">
        <v>17</v>
      </c>
      <c r="N98" t="str">
        <f>LOOKUP(Table13[[#This Row],[FacilityLevel]], Backend!$E$3:$E$11, Backend!$F$3:$F$11)</f>
        <v>G</v>
      </c>
      <c r="O98">
        <f>LOOKUP(Table13[[#This Row],[FacilityType]], Backend!$J$4:$J$8, Backend!$K$4:$K$8)</f>
        <v>3</v>
      </c>
      <c r="P98" t="str">
        <f>LOOKUP(Table13[[#This Row],[RegionID]], Backend!$L$1:$L$9, Backend!$M$1:$M$9)</f>
        <v>AWP</v>
      </c>
    </row>
    <row r="99" spans="1:16" x14ac:dyDescent="0.25">
      <c r="A99" t="s">
        <v>186</v>
      </c>
      <c r="B99" t="s">
        <v>544</v>
      </c>
      <c r="C99" t="s">
        <v>28</v>
      </c>
      <c r="D99" s="1">
        <v>6</v>
      </c>
      <c r="E99" s="1" t="s">
        <v>875</v>
      </c>
      <c r="F99" s="1" t="s">
        <v>791</v>
      </c>
      <c r="G99" t="str">
        <f>HYPERLINK("https://ksn2.faa.gov/ajg/ajg-r/_layouts/userdisp.aspx?ID=4","Eastern")</f>
        <v>Eastern</v>
      </c>
      <c r="H99" t="s">
        <v>44</v>
      </c>
      <c r="I99" t="s">
        <v>21</v>
      </c>
      <c r="J99" t="s">
        <v>45</v>
      </c>
      <c r="K99" t="str">
        <f>HYPERLINK("https://ksn2.faa.gov/ajg/ajg-r/_layouts/userdisp.aspx?ID=4","Eastern Regional Human Resource Services Division")</f>
        <v>Eastern Regional Human Resource Services Division</v>
      </c>
      <c r="L99" t="s">
        <v>17</v>
      </c>
      <c r="N99" t="str">
        <f>LOOKUP(Table13[[#This Row],[FacilityLevel]], Backend!$E$3:$E$11, Backend!$F$3:$F$11)</f>
        <v>F</v>
      </c>
      <c r="O99">
        <f>LOOKUP(Table13[[#This Row],[FacilityType]], Backend!$J$4:$J$8, Backend!$K$4:$K$8)</f>
        <v>3</v>
      </c>
      <c r="P99" t="str">
        <f>LOOKUP(Table13[[#This Row],[RegionID]], Backend!$L$1:$L$9, Backend!$M$1:$M$9)</f>
        <v>AEA</v>
      </c>
    </row>
    <row r="100" spans="1:16" x14ac:dyDescent="0.25">
      <c r="A100" t="s">
        <v>187</v>
      </c>
      <c r="B100" t="s">
        <v>545</v>
      </c>
      <c r="C100" t="s">
        <v>39</v>
      </c>
      <c r="D100" s="1">
        <v>6</v>
      </c>
      <c r="E100" s="1" t="s">
        <v>1033</v>
      </c>
      <c r="F100" s="1" t="s">
        <v>774</v>
      </c>
      <c r="G100" t="str">
        <f>HYPERLINK("https://ksn2.faa.gov/ajg/ajg-r/_layouts/userdisp.aspx?ID=9","Great Lakes")</f>
        <v>Great Lakes</v>
      </c>
      <c r="H100" t="s">
        <v>102</v>
      </c>
      <c r="I100" t="s">
        <v>33</v>
      </c>
      <c r="J100" t="s">
        <v>103</v>
      </c>
      <c r="K100" t="str">
        <f>HYPERLINK("https://ksn2.faa.gov/ajg/ajg-r/_layouts/userdisp.aspx?ID=9","Great Lakes Regional Human Resource Services Division")</f>
        <v>Great Lakes Regional Human Resource Services Division</v>
      </c>
      <c r="L100" t="s">
        <v>188</v>
      </c>
      <c r="N100" t="str">
        <f>LOOKUP(Table13[[#This Row],[FacilityLevel]], Backend!$E$3:$E$11, Backend!$F$3:$F$11)</f>
        <v>F</v>
      </c>
      <c r="O100">
        <f>LOOKUP(Table13[[#This Row],[FacilityType]], Backend!$J$4:$J$8, Backend!$K$4:$K$8)</f>
        <v>7</v>
      </c>
      <c r="P100" t="str">
        <f>LOOKUP(Table13[[#This Row],[RegionID]], Backend!$L$1:$L$9, Backend!$M$1:$M$9)</f>
        <v>AGL</v>
      </c>
    </row>
    <row r="101" spans="1:16" x14ac:dyDescent="0.25">
      <c r="A101" t="s">
        <v>189</v>
      </c>
      <c r="B101" t="s">
        <v>546</v>
      </c>
      <c r="C101" t="s">
        <v>39</v>
      </c>
      <c r="D101" s="1">
        <v>8</v>
      </c>
      <c r="E101" s="1" t="s">
        <v>1034</v>
      </c>
      <c r="F101" s="1" t="s">
        <v>773</v>
      </c>
      <c r="G101" t="str">
        <f>HYPERLINK("https://ksn2.faa.gov/ajg/ajg-r/_layouts/userdisp.aspx?ID=8","Western Pacific")</f>
        <v>Western Pacific</v>
      </c>
      <c r="H101" t="s">
        <v>36</v>
      </c>
      <c r="I101" t="s">
        <v>33</v>
      </c>
      <c r="J101" t="s">
        <v>37</v>
      </c>
      <c r="K101" t="str">
        <f>HYPERLINK("https://ksn2.faa.gov/ajg/ajg-r/_layouts/userdisp.aspx?ID=8","Western Pacific Regional Human Resource Services Division")</f>
        <v>Western Pacific Regional Human Resource Services Division</v>
      </c>
      <c r="L101" t="s">
        <v>190</v>
      </c>
      <c r="N101" t="str">
        <f>LOOKUP(Table13[[#This Row],[FacilityLevel]], Backend!$E$3:$E$11, Backend!$F$3:$F$11)</f>
        <v>H</v>
      </c>
      <c r="O101">
        <f>LOOKUP(Table13[[#This Row],[FacilityType]], Backend!$J$4:$J$8, Backend!$K$4:$K$8)</f>
        <v>7</v>
      </c>
      <c r="P101" t="str">
        <f>LOOKUP(Table13[[#This Row],[RegionID]], Backend!$L$1:$L$9, Backend!$M$1:$M$9)</f>
        <v>AWP</v>
      </c>
    </row>
    <row r="102" spans="1:16" x14ac:dyDescent="0.25">
      <c r="A102" t="s">
        <v>191</v>
      </c>
      <c r="B102" t="s">
        <v>547</v>
      </c>
      <c r="C102" t="s">
        <v>39</v>
      </c>
      <c r="D102" s="1">
        <v>8</v>
      </c>
      <c r="E102" s="1" t="s">
        <v>1035</v>
      </c>
      <c r="F102" s="1" t="s">
        <v>775</v>
      </c>
      <c r="G102" t="str">
        <f>HYPERLINK("https://ksn2.faa.gov/ajg/ajg-r/_layouts/userdisp.aspx?ID=2","Southern")</f>
        <v>Southern</v>
      </c>
      <c r="H102" t="s">
        <v>192</v>
      </c>
      <c r="I102" t="s">
        <v>21</v>
      </c>
      <c r="J102" t="s">
        <v>193</v>
      </c>
      <c r="K102" t="str">
        <f>HYPERLINK("https://ksn2.faa.gov/ajg/ajg-r/_layouts/userdisp.aspx?ID=2","Southern Regional Human Resource Services Division")</f>
        <v>Southern Regional Human Resource Services Division</v>
      </c>
      <c r="L102" t="s">
        <v>17</v>
      </c>
      <c r="N102" t="str">
        <f>LOOKUP(Table13[[#This Row],[FacilityLevel]], Backend!$E$3:$E$11, Backend!$F$3:$F$11)</f>
        <v>H</v>
      </c>
      <c r="O102">
        <f>LOOKUP(Table13[[#This Row],[FacilityType]], Backend!$J$4:$J$8, Backend!$K$4:$K$8)</f>
        <v>7</v>
      </c>
      <c r="P102" t="str">
        <f>LOOKUP(Table13[[#This Row],[RegionID]], Backend!$L$1:$L$9, Backend!$M$1:$M$9)</f>
        <v>ASO</v>
      </c>
    </row>
    <row r="103" spans="1:16" x14ac:dyDescent="0.25">
      <c r="A103" t="s">
        <v>194</v>
      </c>
      <c r="B103" t="s">
        <v>548</v>
      </c>
      <c r="C103" t="s">
        <v>28</v>
      </c>
      <c r="D103" s="1">
        <v>5</v>
      </c>
      <c r="E103" s="1" t="s">
        <v>876</v>
      </c>
      <c r="F103" s="1" t="s">
        <v>755</v>
      </c>
      <c r="G103" t="str">
        <f>HYPERLINK("https://ksn2.faa.gov/ajg/ajg-r/_layouts/userdisp.aspx?ID=2","Southern")</f>
        <v>Southern</v>
      </c>
      <c r="H103" t="s">
        <v>121</v>
      </c>
      <c r="I103" t="s">
        <v>21</v>
      </c>
      <c r="J103" t="s">
        <v>122</v>
      </c>
      <c r="K103" t="str">
        <f>HYPERLINK("https://ksn2.faa.gov/ajg/ajg-r/_layouts/userdisp.aspx?ID=2","Southern Regional Human Resource Services Division")</f>
        <v>Southern Regional Human Resource Services Division</v>
      </c>
      <c r="L103" t="s">
        <v>147</v>
      </c>
      <c r="N103" t="str">
        <f>LOOKUP(Table13[[#This Row],[FacilityLevel]], Backend!$E$3:$E$11, Backend!$F$3:$F$11)</f>
        <v>E</v>
      </c>
      <c r="O103">
        <f>LOOKUP(Table13[[#This Row],[FacilityType]], Backend!$J$4:$J$8, Backend!$K$4:$K$8)</f>
        <v>3</v>
      </c>
      <c r="P103" t="str">
        <f>LOOKUP(Table13[[#This Row],[RegionID]], Backend!$L$1:$L$9, Backend!$M$1:$M$9)</f>
        <v>ASO</v>
      </c>
    </row>
    <row r="104" spans="1:16" x14ac:dyDescent="0.25">
      <c r="A104" t="s">
        <v>195</v>
      </c>
      <c r="B104" t="s">
        <v>549</v>
      </c>
      <c r="C104" t="s">
        <v>39</v>
      </c>
      <c r="D104" s="1">
        <v>4</v>
      </c>
      <c r="E104" s="1" t="s">
        <v>990</v>
      </c>
      <c r="F104" s="1" t="s">
        <v>766</v>
      </c>
      <c r="G104" t="str">
        <f>HYPERLINK("https://ksn2.faa.gov/ajg/ajg-r/_layouts/userdisp.aspx?ID=9","Great Lakes")</f>
        <v>Great Lakes</v>
      </c>
      <c r="H104" t="s">
        <v>51</v>
      </c>
      <c r="I104" t="s">
        <v>33</v>
      </c>
      <c r="J104" t="s">
        <v>52</v>
      </c>
      <c r="K104" t="str">
        <f>HYPERLINK("https://ksn2.faa.gov/ajg/ajg-r/_layouts/userdisp.aspx?ID=9","Great Lakes Regional Human Resource Services Division")</f>
        <v>Great Lakes Regional Human Resource Services Division</v>
      </c>
      <c r="L104" t="s">
        <v>196</v>
      </c>
      <c r="N104" t="str">
        <f>LOOKUP(Table13[[#This Row],[FacilityLevel]], Backend!$E$3:$E$11, Backend!$F$3:$F$11)</f>
        <v>D</v>
      </c>
      <c r="O104">
        <f>LOOKUP(Table13[[#This Row],[FacilityType]], Backend!$J$4:$J$8, Backend!$K$4:$K$8)</f>
        <v>7</v>
      </c>
      <c r="P104" t="str">
        <f>LOOKUP(Table13[[#This Row],[RegionID]], Backend!$L$1:$L$9, Backend!$M$1:$M$9)</f>
        <v>AGL</v>
      </c>
    </row>
    <row r="105" spans="1:16" x14ac:dyDescent="0.25">
      <c r="A105" t="s">
        <v>197</v>
      </c>
      <c r="B105" t="s">
        <v>550</v>
      </c>
      <c r="C105" t="s">
        <v>39</v>
      </c>
      <c r="D105" s="1">
        <v>7</v>
      </c>
      <c r="E105" s="1" t="s">
        <v>1036</v>
      </c>
      <c r="F105" s="1" t="s">
        <v>775</v>
      </c>
      <c r="G105" t="str">
        <f>HYPERLINK("https://ksn2.faa.gov/ajg/ajg-r/_layouts/userdisp.aspx?ID=2","Southern")</f>
        <v>Southern</v>
      </c>
      <c r="H105" t="s">
        <v>192</v>
      </c>
      <c r="I105" t="s">
        <v>21</v>
      </c>
      <c r="J105" t="s">
        <v>193</v>
      </c>
      <c r="K105" t="str">
        <f>HYPERLINK("https://ksn2.faa.gov/ajg/ajg-r/_layouts/userdisp.aspx?ID=2","Southern Regional Human Resource Services Division")</f>
        <v>Southern Regional Human Resource Services Division</v>
      </c>
      <c r="L105" t="s">
        <v>74</v>
      </c>
      <c r="N105" t="str">
        <f>LOOKUP(Table13[[#This Row],[FacilityLevel]], Backend!$E$3:$E$11, Backend!$F$3:$F$11)</f>
        <v>G</v>
      </c>
      <c r="O105">
        <f>LOOKUP(Table13[[#This Row],[FacilityType]], Backend!$J$4:$J$8, Backend!$K$4:$K$8)</f>
        <v>7</v>
      </c>
      <c r="P105" t="str">
        <f>LOOKUP(Table13[[#This Row],[RegionID]], Backend!$L$1:$L$9, Backend!$M$1:$M$9)</f>
        <v>ASO</v>
      </c>
    </row>
    <row r="106" spans="1:16" x14ac:dyDescent="0.25">
      <c r="A106" t="s">
        <v>198</v>
      </c>
      <c r="B106" t="s">
        <v>551</v>
      </c>
      <c r="C106" t="s">
        <v>39</v>
      </c>
      <c r="D106" s="1">
        <v>7</v>
      </c>
      <c r="E106" s="1" t="s">
        <v>991</v>
      </c>
      <c r="F106" s="1" t="s">
        <v>776</v>
      </c>
      <c r="G106" t="str">
        <f>HYPERLINK("https://ksn2.faa.gov/ajg/ajg-r/_layouts/userdisp.aspx?ID=4","Eastern")</f>
        <v>Eastern</v>
      </c>
      <c r="H106" t="s">
        <v>29</v>
      </c>
      <c r="I106" t="s">
        <v>21</v>
      </c>
      <c r="J106" t="s">
        <v>30</v>
      </c>
      <c r="K106" t="str">
        <f>HYPERLINK("https://ksn2.faa.gov/ajg/ajg-r/_layouts/userdisp.aspx?ID=4","Eastern Regional Human Resource Services Division")</f>
        <v>Eastern Regional Human Resource Services Division</v>
      </c>
      <c r="L106" t="s">
        <v>88</v>
      </c>
      <c r="N106" t="str">
        <f>LOOKUP(Table13[[#This Row],[FacilityLevel]], Backend!$E$3:$E$11, Backend!$F$3:$F$11)</f>
        <v>G</v>
      </c>
      <c r="O106">
        <f>LOOKUP(Table13[[#This Row],[FacilityType]], Backend!$J$4:$J$8, Backend!$K$4:$K$8)</f>
        <v>7</v>
      </c>
      <c r="P106" t="str">
        <f>LOOKUP(Table13[[#This Row],[RegionID]], Backend!$L$1:$L$9, Backend!$M$1:$M$9)</f>
        <v>AEA</v>
      </c>
    </row>
    <row r="107" spans="1:16" x14ac:dyDescent="0.25">
      <c r="A107" t="s">
        <v>199</v>
      </c>
      <c r="B107" t="s">
        <v>552</v>
      </c>
      <c r="C107" t="s">
        <v>28</v>
      </c>
      <c r="D107" s="1">
        <v>6</v>
      </c>
      <c r="E107" s="1" t="s">
        <v>918</v>
      </c>
      <c r="F107" s="1" t="s">
        <v>748</v>
      </c>
      <c r="G107" t="str">
        <f>HYPERLINK("https://ksn2.faa.gov/ajg/ajg-r/_layouts/userdisp.aspx?ID=9","Great Lakes")</f>
        <v>Great Lakes</v>
      </c>
      <c r="H107" t="s">
        <v>102</v>
      </c>
      <c r="I107" t="s">
        <v>33</v>
      </c>
      <c r="J107" t="s">
        <v>103</v>
      </c>
      <c r="K107" t="str">
        <f>HYPERLINK("https://ksn2.faa.gov/ajg/ajg-r/_layouts/userdisp.aspx?ID=9","Great Lakes Regional Human Resource Services Division")</f>
        <v>Great Lakes Regional Human Resource Services Division</v>
      </c>
      <c r="L107" t="s">
        <v>112</v>
      </c>
      <c r="N107" t="str">
        <f>LOOKUP(Table13[[#This Row],[FacilityLevel]], Backend!$E$3:$E$11, Backend!$F$3:$F$11)</f>
        <v>F</v>
      </c>
      <c r="O107">
        <f>LOOKUP(Table13[[#This Row],[FacilityType]], Backend!$J$4:$J$8, Backend!$K$4:$K$8)</f>
        <v>3</v>
      </c>
      <c r="P107" t="str">
        <f>LOOKUP(Table13[[#This Row],[RegionID]], Backend!$L$1:$L$9, Backend!$M$1:$M$9)</f>
        <v>AGL</v>
      </c>
    </row>
    <row r="108" spans="1:16" x14ac:dyDescent="0.25">
      <c r="A108" t="s">
        <v>200</v>
      </c>
      <c r="B108" t="s">
        <v>553</v>
      </c>
      <c r="C108" t="s">
        <v>28</v>
      </c>
      <c r="D108" s="1">
        <v>7</v>
      </c>
      <c r="E108" s="1" t="s">
        <v>919</v>
      </c>
      <c r="F108" s="1" t="s">
        <v>799</v>
      </c>
      <c r="G108" t="str">
        <f>HYPERLINK("https://ksn2.faa.gov/ajg/ajg-r/_layouts/userdisp.aspx?ID=5","Southwest")</f>
        <v>Southwest</v>
      </c>
      <c r="H108" t="s">
        <v>106</v>
      </c>
      <c r="I108" t="s">
        <v>21</v>
      </c>
      <c r="J108" t="s">
        <v>107</v>
      </c>
      <c r="K108" t="str">
        <f>HYPERLINK("https://ksn2.faa.gov/ajg/ajg-r/_layouts/userdisp.aspx?ID=5","Southwest Regional Human Resource Services Division")</f>
        <v>Southwest Regional Human Resource Services Division</v>
      </c>
      <c r="L108" t="s">
        <v>201</v>
      </c>
      <c r="N108" t="str">
        <f>LOOKUP(Table13[[#This Row],[FacilityLevel]], Backend!$E$3:$E$11, Backend!$F$3:$F$11)</f>
        <v>G</v>
      </c>
      <c r="O108">
        <f>LOOKUP(Table13[[#This Row],[FacilityType]], Backend!$J$4:$J$8, Backend!$K$4:$K$8)</f>
        <v>3</v>
      </c>
      <c r="P108" t="str">
        <f>LOOKUP(Table13[[#This Row],[RegionID]], Backend!$L$1:$L$9, Backend!$M$1:$M$9)</f>
        <v>ASW</v>
      </c>
    </row>
    <row r="109" spans="1:16" x14ac:dyDescent="0.25">
      <c r="A109" t="s">
        <v>202</v>
      </c>
      <c r="B109" t="s">
        <v>554</v>
      </c>
      <c r="C109" t="s">
        <v>39</v>
      </c>
      <c r="D109" s="1">
        <v>6</v>
      </c>
      <c r="E109" s="1" t="s">
        <v>34</v>
      </c>
      <c r="F109" s="1" t="s">
        <v>758</v>
      </c>
      <c r="G109" t="str">
        <f>HYPERLINK("https://ksn2.faa.gov/ajg/ajg-r/_layouts/userdisp.aspx?ID=5","Southwest")</f>
        <v>Southwest</v>
      </c>
      <c r="H109" t="s">
        <v>32</v>
      </c>
      <c r="I109" t="s">
        <v>33</v>
      </c>
      <c r="J109" t="s">
        <v>34</v>
      </c>
      <c r="K109" t="str">
        <f>HYPERLINK("https://ksn2.faa.gov/ajg/ajg-r/_layouts/userdisp.aspx?ID=5","Southwest Regional Human Resource Services Division")</f>
        <v>Southwest Regional Human Resource Services Division</v>
      </c>
      <c r="L109" t="s">
        <v>17</v>
      </c>
      <c r="N109" t="str">
        <f>LOOKUP(Table13[[#This Row],[FacilityLevel]], Backend!$E$3:$E$11, Backend!$F$3:$F$11)</f>
        <v>F</v>
      </c>
      <c r="O109">
        <f>LOOKUP(Table13[[#This Row],[FacilityType]], Backend!$J$4:$J$8, Backend!$K$4:$K$8)</f>
        <v>7</v>
      </c>
      <c r="P109" t="str">
        <f>LOOKUP(Table13[[#This Row],[RegionID]], Backend!$L$1:$L$9, Backend!$M$1:$M$9)</f>
        <v>ASW</v>
      </c>
    </row>
    <row r="110" spans="1:16" x14ac:dyDescent="0.25">
      <c r="A110" t="s">
        <v>203</v>
      </c>
      <c r="B110" t="s">
        <v>555</v>
      </c>
      <c r="C110" t="s">
        <v>28</v>
      </c>
      <c r="D110" s="1">
        <v>5</v>
      </c>
      <c r="E110" s="1" t="s">
        <v>920</v>
      </c>
      <c r="F110" s="1" t="s">
        <v>760</v>
      </c>
      <c r="G110" t="str">
        <f>HYPERLINK("https://ksn2.faa.gov/ajg/ajg-r/_layouts/userdisp.aspx?ID=9","Great Lakes")</f>
        <v>Great Lakes</v>
      </c>
      <c r="H110" t="s">
        <v>57</v>
      </c>
      <c r="I110" t="s">
        <v>33</v>
      </c>
      <c r="J110" t="s">
        <v>58</v>
      </c>
      <c r="K110" t="str">
        <f>HYPERLINK("https://ksn2.faa.gov/ajg/ajg-r/_layouts/userdisp.aspx?ID=9","Great Lakes Regional Human Resource Services Division")</f>
        <v>Great Lakes Regional Human Resource Services Division</v>
      </c>
      <c r="L110" t="s">
        <v>17</v>
      </c>
      <c r="N110" t="str">
        <f>LOOKUP(Table13[[#This Row],[FacilityLevel]], Backend!$E$3:$E$11, Backend!$F$3:$F$11)</f>
        <v>E</v>
      </c>
      <c r="O110">
        <f>LOOKUP(Table13[[#This Row],[FacilityType]], Backend!$J$4:$J$8, Backend!$K$4:$K$8)</f>
        <v>3</v>
      </c>
      <c r="P110" t="str">
        <f>LOOKUP(Table13[[#This Row],[RegionID]], Backend!$L$1:$L$9, Backend!$M$1:$M$9)</f>
        <v>AGL</v>
      </c>
    </row>
    <row r="111" spans="1:16" x14ac:dyDescent="0.25">
      <c r="A111" t="s">
        <v>204</v>
      </c>
      <c r="B111" t="s">
        <v>556</v>
      </c>
      <c r="C111" t="s">
        <v>39</v>
      </c>
      <c r="D111" s="1">
        <v>7</v>
      </c>
      <c r="E111" s="1" t="s">
        <v>1035</v>
      </c>
      <c r="F111" s="1" t="s">
        <v>775</v>
      </c>
      <c r="G111" t="str">
        <f>HYPERLINK("https://ksn2.faa.gov/ajg/ajg-r/_layouts/userdisp.aspx?ID=2","Southern")</f>
        <v>Southern</v>
      </c>
      <c r="H111" t="s">
        <v>192</v>
      </c>
      <c r="I111" t="s">
        <v>21</v>
      </c>
      <c r="J111" t="s">
        <v>193</v>
      </c>
      <c r="K111" t="str">
        <f>HYPERLINK("https://ksn2.faa.gov/ajg/ajg-r/_layouts/userdisp.aspx?ID=2","Southern Regional Human Resource Services Division")</f>
        <v>Southern Regional Human Resource Services Division</v>
      </c>
      <c r="L111" t="s">
        <v>17</v>
      </c>
      <c r="N111" t="str">
        <f>LOOKUP(Table13[[#This Row],[FacilityLevel]], Backend!$E$3:$E$11, Backend!$F$3:$F$11)</f>
        <v>G</v>
      </c>
      <c r="O111">
        <f>LOOKUP(Table13[[#This Row],[FacilityType]], Backend!$J$4:$J$8, Backend!$K$4:$K$8)</f>
        <v>7</v>
      </c>
      <c r="P111" t="str">
        <f>LOOKUP(Table13[[#This Row],[RegionID]], Backend!$L$1:$L$9, Backend!$M$1:$M$9)</f>
        <v>ASO</v>
      </c>
    </row>
    <row r="112" spans="1:16" x14ac:dyDescent="0.25">
      <c r="A112" t="s">
        <v>205</v>
      </c>
      <c r="B112" t="s">
        <v>557</v>
      </c>
      <c r="C112" t="s">
        <v>39</v>
      </c>
      <c r="D112" s="1">
        <v>5</v>
      </c>
      <c r="E112" s="1" t="s">
        <v>1037</v>
      </c>
      <c r="F112" s="1" t="s">
        <v>773</v>
      </c>
      <c r="G112" t="str">
        <f>HYPERLINK("https://ksn2.faa.gov/ajg/ajg-r/_layouts/userdisp.aspx?ID=8","Western Pacific")</f>
        <v>Western Pacific</v>
      </c>
      <c r="H112" t="s">
        <v>93</v>
      </c>
      <c r="I112" t="s">
        <v>15</v>
      </c>
      <c r="J112" t="s">
        <v>94</v>
      </c>
      <c r="K112" t="str">
        <f>HYPERLINK("https://ksn2.faa.gov/ajg/ajg-r/_layouts/userdisp.aspx?ID=8","Western Pacific Regional Human Resource Services Division")</f>
        <v>Western Pacific Regional Human Resource Services Division</v>
      </c>
      <c r="L112" t="s">
        <v>206</v>
      </c>
      <c r="M112" t="s">
        <v>207</v>
      </c>
      <c r="N112" t="str">
        <f>LOOKUP(Table13[[#This Row],[FacilityLevel]], Backend!$E$3:$E$11, Backend!$F$3:$F$11)</f>
        <v>E</v>
      </c>
      <c r="O112">
        <f>LOOKUP(Table13[[#This Row],[FacilityType]], Backend!$J$4:$J$8, Backend!$K$4:$K$8)</f>
        <v>7</v>
      </c>
      <c r="P112" t="str">
        <f>LOOKUP(Table13[[#This Row],[RegionID]], Backend!$L$1:$L$9, Backend!$M$1:$M$9)</f>
        <v>AWP</v>
      </c>
    </row>
    <row r="113" spans="1:16" x14ac:dyDescent="0.25">
      <c r="A113" t="s">
        <v>208</v>
      </c>
      <c r="B113" t="s">
        <v>558</v>
      </c>
      <c r="C113" t="s">
        <v>28</v>
      </c>
      <c r="D113" s="1">
        <v>7</v>
      </c>
      <c r="E113" s="1" t="s">
        <v>877</v>
      </c>
      <c r="F113" s="1" t="s">
        <v>770</v>
      </c>
      <c r="G113" t="str">
        <f>HYPERLINK("https://ksn2.faa.gov/ajg/ajg-r/_layouts/userdisp.aspx?ID=7","Northwest Mountain")</f>
        <v>Northwest Mountain</v>
      </c>
      <c r="H113" t="s">
        <v>90</v>
      </c>
      <c r="I113" t="s">
        <v>15</v>
      </c>
      <c r="J113" t="s">
        <v>91</v>
      </c>
      <c r="K113" t="str">
        <f>HYPERLINK("https://ksn2.faa.gov/ajg/ajg-r/_layouts/userdisp.aspx?ID=7","Northwest Mountain Regional Human Resource Services Division")</f>
        <v>Northwest Mountain Regional Human Resource Services Division</v>
      </c>
      <c r="L113" t="s">
        <v>17</v>
      </c>
      <c r="N113" t="str">
        <f>LOOKUP(Table13[[#This Row],[FacilityLevel]], Backend!$E$3:$E$11, Backend!$F$3:$F$11)</f>
        <v>G</v>
      </c>
      <c r="O113">
        <f>LOOKUP(Table13[[#This Row],[FacilityType]], Backend!$J$4:$J$8, Backend!$K$4:$K$8)</f>
        <v>3</v>
      </c>
      <c r="P113" t="str">
        <f>LOOKUP(Table13[[#This Row],[RegionID]], Backend!$L$1:$L$9, Backend!$M$1:$M$9)</f>
        <v>ANM</v>
      </c>
    </row>
    <row r="114" spans="1:16" x14ac:dyDescent="0.25">
      <c r="A114" t="s">
        <v>209</v>
      </c>
      <c r="B114" t="s">
        <v>559</v>
      </c>
      <c r="C114" t="s">
        <v>39</v>
      </c>
      <c r="D114" s="1">
        <v>9</v>
      </c>
      <c r="E114" s="1" t="s">
        <v>1038</v>
      </c>
      <c r="F114" s="1" t="s">
        <v>777</v>
      </c>
      <c r="G114" t="str">
        <f>HYPERLINK("https://ksn2.faa.gov/ajg/ajg-r/_layouts/userdisp.aspx?ID=9","Great Lakes")</f>
        <v>Great Lakes</v>
      </c>
      <c r="H114" t="s">
        <v>102</v>
      </c>
      <c r="I114" t="s">
        <v>33</v>
      </c>
      <c r="J114" t="s">
        <v>103</v>
      </c>
      <c r="K114" t="str">
        <f>HYPERLINK("https://ksn2.faa.gov/ajg/ajg-r/_layouts/userdisp.aspx?ID=9","Great Lakes Regional Human Resource Services Division")</f>
        <v>Great Lakes Regional Human Resource Services Division</v>
      </c>
      <c r="L114" t="s">
        <v>177</v>
      </c>
      <c r="N114" t="str">
        <f>LOOKUP(Table13[[#This Row],[FacilityLevel]], Backend!$E$3:$E$11, Backend!$F$3:$F$11)</f>
        <v>I</v>
      </c>
      <c r="O114">
        <f>LOOKUP(Table13[[#This Row],[FacilityType]], Backend!$J$4:$J$8, Backend!$K$4:$K$8)</f>
        <v>7</v>
      </c>
      <c r="P114" t="str">
        <f>LOOKUP(Table13[[#This Row],[RegionID]], Backend!$L$1:$L$9, Backend!$M$1:$M$9)</f>
        <v>AGL</v>
      </c>
    </row>
    <row r="115" spans="1:16" x14ac:dyDescent="0.25">
      <c r="A115" t="s">
        <v>210</v>
      </c>
      <c r="B115" t="s">
        <v>560</v>
      </c>
      <c r="C115" t="s">
        <v>28</v>
      </c>
      <c r="D115" s="1">
        <v>6</v>
      </c>
      <c r="E115" s="1" t="s">
        <v>878</v>
      </c>
      <c r="F115" s="1" t="s">
        <v>758</v>
      </c>
      <c r="G115" t="str">
        <f>HYPERLINK("https://ksn2.faa.gov/ajg/ajg-r/_layouts/userdisp.aspx?ID=5","Southwest")</f>
        <v>Southwest</v>
      </c>
      <c r="H115" t="s">
        <v>32</v>
      </c>
      <c r="I115" t="s">
        <v>33</v>
      </c>
      <c r="J115" t="s">
        <v>34</v>
      </c>
      <c r="K115" t="str">
        <f>HYPERLINK("https://ksn2.faa.gov/ajg/ajg-r/_layouts/userdisp.aspx?ID=5","Southwest Regional Human Resource Services Division")</f>
        <v>Southwest Regional Human Resource Services Division</v>
      </c>
      <c r="L115" t="s">
        <v>47</v>
      </c>
      <c r="N115" t="str">
        <f>LOOKUP(Table13[[#This Row],[FacilityLevel]], Backend!$E$3:$E$11, Backend!$F$3:$F$11)</f>
        <v>F</v>
      </c>
      <c r="O115">
        <f>LOOKUP(Table13[[#This Row],[FacilityType]], Backend!$J$4:$J$8, Backend!$K$4:$K$8)</f>
        <v>3</v>
      </c>
      <c r="P115" t="str">
        <f>LOOKUP(Table13[[#This Row],[RegionID]], Backend!$L$1:$L$9, Backend!$M$1:$M$9)</f>
        <v>ASW</v>
      </c>
    </row>
    <row r="116" spans="1:16" x14ac:dyDescent="0.25">
      <c r="A116" t="s">
        <v>211</v>
      </c>
      <c r="B116" t="s">
        <v>561</v>
      </c>
      <c r="C116" t="s">
        <v>28</v>
      </c>
      <c r="D116" s="1">
        <v>7</v>
      </c>
      <c r="E116" s="1" t="s">
        <v>879</v>
      </c>
      <c r="F116" s="1" t="s">
        <v>800</v>
      </c>
      <c r="G116" t="str">
        <f>HYPERLINK("https://ksn2.faa.gov/ajg/ajg-r/_layouts/userdisp.aspx?ID=2","Southern")</f>
        <v>Southern</v>
      </c>
      <c r="H116" t="s">
        <v>79</v>
      </c>
      <c r="I116" t="s">
        <v>33</v>
      </c>
      <c r="J116" t="s">
        <v>80</v>
      </c>
      <c r="K116" t="str">
        <f>HYPERLINK("https://ksn2.faa.gov/ajg/ajg-r/_layouts/userdisp.aspx?ID=2","Southern Regional Human Resource Services Division")</f>
        <v>Southern Regional Human Resource Services Division</v>
      </c>
      <c r="L116" t="s">
        <v>85</v>
      </c>
      <c r="N116" t="str">
        <f>LOOKUP(Table13[[#This Row],[FacilityLevel]], Backend!$E$3:$E$11, Backend!$F$3:$F$11)</f>
        <v>G</v>
      </c>
      <c r="O116">
        <f>LOOKUP(Table13[[#This Row],[FacilityType]], Backend!$J$4:$J$8, Backend!$K$4:$K$8)</f>
        <v>3</v>
      </c>
      <c r="P116" t="str">
        <f>LOOKUP(Table13[[#This Row],[RegionID]], Backend!$L$1:$L$9, Backend!$M$1:$M$9)</f>
        <v>ASO</v>
      </c>
    </row>
    <row r="117" spans="1:16" x14ac:dyDescent="0.25">
      <c r="A117" t="s">
        <v>212</v>
      </c>
      <c r="B117" t="s">
        <v>562</v>
      </c>
      <c r="C117" t="s">
        <v>28</v>
      </c>
      <c r="D117" s="1">
        <v>6</v>
      </c>
      <c r="E117" s="1" t="s">
        <v>921</v>
      </c>
      <c r="F117" s="1" t="s">
        <v>801</v>
      </c>
      <c r="G117" t="str">
        <f>HYPERLINK("https://ksn2.faa.gov/ajg/ajg-r/_layouts/userdisp.aspx?ID=9","Great Lakes")</f>
        <v>Great Lakes</v>
      </c>
      <c r="H117" t="s">
        <v>102</v>
      </c>
      <c r="I117" t="s">
        <v>33</v>
      </c>
      <c r="J117" t="s">
        <v>103</v>
      </c>
      <c r="K117" t="str">
        <f>HYPERLINK("https://ksn2.faa.gov/ajg/ajg-r/_layouts/userdisp.aspx?ID=9","Great Lakes Regional Human Resource Services Division")</f>
        <v>Great Lakes Regional Human Resource Services Division</v>
      </c>
      <c r="L117" t="s">
        <v>213</v>
      </c>
      <c r="N117" t="str">
        <f>LOOKUP(Table13[[#This Row],[FacilityLevel]], Backend!$E$3:$E$11, Backend!$F$3:$F$11)</f>
        <v>F</v>
      </c>
      <c r="O117">
        <f>LOOKUP(Table13[[#This Row],[FacilityType]], Backend!$J$4:$J$8, Backend!$K$4:$K$8)</f>
        <v>3</v>
      </c>
      <c r="P117" t="str">
        <f>LOOKUP(Table13[[#This Row],[RegionID]], Backend!$L$1:$L$9, Backend!$M$1:$M$9)</f>
        <v>AGL</v>
      </c>
    </row>
    <row r="118" spans="1:16" x14ac:dyDescent="0.25">
      <c r="A118" t="s">
        <v>214</v>
      </c>
      <c r="B118" t="s">
        <v>563</v>
      </c>
      <c r="C118" t="s">
        <v>39</v>
      </c>
      <c r="D118" s="1">
        <v>5</v>
      </c>
      <c r="E118" s="1" t="s">
        <v>1039</v>
      </c>
      <c r="F118" s="1" t="s">
        <v>766</v>
      </c>
      <c r="G118" t="str">
        <f>HYPERLINK("https://ksn2.faa.gov/ajg/ajg-r/_layouts/userdisp.aspx?ID=9","Great Lakes")</f>
        <v>Great Lakes</v>
      </c>
      <c r="H118" t="s">
        <v>57</v>
      </c>
      <c r="I118" t="s">
        <v>33</v>
      </c>
      <c r="J118" t="s">
        <v>58</v>
      </c>
      <c r="K118" t="str">
        <f>HYPERLINK("https://ksn2.faa.gov/ajg/ajg-r/_layouts/userdisp.aspx?ID=9","Great Lakes Regional Human Resource Services Division")</f>
        <v>Great Lakes Regional Human Resource Services Division</v>
      </c>
      <c r="L118" t="s">
        <v>114</v>
      </c>
      <c r="N118" t="str">
        <f>LOOKUP(Table13[[#This Row],[FacilityLevel]], Backend!$E$3:$E$11, Backend!$F$3:$F$11)</f>
        <v>E</v>
      </c>
      <c r="O118">
        <f>LOOKUP(Table13[[#This Row],[FacilityType]], Backend!$J$4:$J$8, Backend!$K$4:$K$8)</f>
        <v>7</v>
      </c>
      <c r="P118" t="str">
        <f>LOOKUP(Table13[[#This Row],[RegionID]], Backend!$L$1:$L$9, Backend!$M$1:$M$9)</f>
        <v>AGL</v>
      </c>
    </row>
    <row r="119" spans="1:16" x14ac:dyDescent="0.25">
      <c r="A119" t="s">
        <v>215</v>
      </c>
      <c r="B119" t="s">
        <v>564</v>
      </c>
      <c r="C119" t="s">
        <v>28</v>
      </c>
      <c r="D119" s="1">
        <v>7</v>
      </c>
      <c r="E119" s="1" t="s">
        <v>880</v>
      </c>
      <c r="F119" s="1" t="s">
        <v>791</v>
      </c>
      <c r="G119" t="str">
        <f>HYPERLINK("https://ksn2.faa.gov/ajg/ajg-r/_layouts/userdisp.aspx?ID=2","Southern")</f>
        <v>Southern</v>
      </c>
      <c r="H119" t="s">
        <v>20</v>
      </c>
      <c r="I119" t="s">
        <v>21</v>
      </c>
      <c r="J119" t="s">
        <v>22</v>
      </c>
      <c r="K119" t="str">
        <f>HYPERLINK("https://ksn2.faa.gov/ajg/ajg-r/_layouts/userdisp.aspx?ID=2","Southern Regional Human Resource Services Division")</f>
        <v>Southern Regional Human Resource Services Division</v>
      </c>
      <c r="L119" t="s">
        <v>17</v>
      </c>
      <c r="N119" t="str">
        <f>LOOKUP(Table13[[#This Row],[FacilityLevel]], Backend!$E$3:$E$11, Backend!$F$3:$F$11)</f>
        <v>G</v>
      </c>
      <c r="O119">
        <f>LOOKUP(Table13[[#This Row],[FacilityType]], Backend!$J$4:$J$8, Backend!$K$4:$K$8)</f>
        <v>3</v>
      </c>
      <c r="P119" t="str">
        <f>LOOKUP(Table13[[#This Row],[RegionID]], Backend!$L$1:$L$9, Backend!$M$1:$M$9)</f>
        <v>ASO</v>
      </c>
    </row>
    <row r="120" spans="1:16" x14ac:dyDescent="0.25">
      <c r="A120" t="s">
        <v>216</v>
      </c>
      <c r="B120" t="s">
        <v>565</v>
      </c>
      <c r="C120" t="s">
        <v>28</v>
      </c>
      <c r="D120" s="1">
        <v>7</v>
      </c>
      <c r="E120" s="1" t="s">
        <v>881</v>
      </c>
      <c r="F120" s="1" t="s">
        <v>755</v>
      </c>
      <c r="G120" t="str">
        <f>HYPERLINK("https://ksn2.faa.gov/ajg/ajg-r/_layouts/userdisp.aspx?ID=2","Southern")</f>
        <v>Southern</v>
      </c>
      <c r="H120" t="s">
        <v>20</v>
      </c>
      <c r="I120" t="s">
        <v>21</v>
      </c>
      <c r="J120" t="s">
        <v>22</v>
      </c>
      <c r="K120" t="str">
        <f>HYPERLINK("https://ksn2.faa.gov/ajg/ajg-r/_layouts/userdisp.aspx?ID=2","Southern Regional Human Resource Services Division")</f>
        <v>Southern Regional Human Resource Services Division</v>
      </c>
      <c r="L120" t="s">
        <v>217</v>
      </c>
      <c r="N120" t="str">
        <f>LOOKUP(Table13[[#This Row],[FacilityLevel]], Backend!$E$3:$E$11, Backend!$F$3:$F$11)</f>
        <v>G</v>
      </c>
      <c r="O120">
        <f>LOOKUP(Table13[[#This Row],[FacilityType]], Backend!$J$4:$J$8, Backend!$K$4:$K$8)</f>
        <v>3</v>
      </c>
      <c r="P120" t="str">
        <f>LOOKUP(Table13[[#This Row],[RegionID]], Backend!$L$1:$L$9, Backend!$M$1:$M$9)</f>
        <v>ASO</v>
      </c>
    </row>
    <row r="121" spans="1:16" x14ac:dyDescent="0.25">
      <c r="A121" t="s">
        <v>218</v>
      </c>
      <c r="B121" t="s">
        <v>566</v>
      </c>
      <c r="C121" t="s">
        <v>28</v>
      </c>
      <c r="D121" s="1">
        <v>5</v>
      </c>
      <c r="E121" s="1" t="s">
        <v>922</v>
      </c>
      <c r="F121" s="1" t="s">
        <v>794</v>
      </c>
      <c r="G121" t="str">
        <f>HYPERLINK("https://ksn2.faa.gov/ajg/ajg-r/_layouts/userdisp.aspx?ID=7","Northwest Mountain")</f>
        <v>Northwest Mountain</v>
      </c>
      <c r="H121" t="s">
        <v>99</v>
      </c>
      <c r="I121" t="s">
        <v>15</v>
      </c>
      <c r="J121" t="s">
        <v>100</v>
      </c>
      <c r="K121" t="str">
        <f>HYPERLINK("https://ksn2.faa.gov/ajg/ajg-r/_layouts/userdisp.aspx?ID=7","Northwest Mountain Regional Human Resource Services Division")</f>
        <v>Northwest Mountain Regional Human Resource Services Division</v>
      </c>
      <c r="L121" t="s">
        <v>17</v>
      </c>
      <c r="N121" t="str">
        <f>LOOKUP(Table13[[#This Row],[FacilityLevel]], Backend!$E$3:$E$11, Backend!$F$3:$F$11)</f>
        <v>E</v>
      </c>
      <c r="O121">
        <f>LOOKUP(Table13[[#This Row],[FacilityType]], Backend!$J$4:$J$8, Backend!$K$4:$K$8)</f>
        <v>3</v>
      </c>
      <c r="P121" t="str">
        <f>LOOKUP(Table13[[#This Row],[RegionID]], Backend!$L$1:$L$9, Backend!$M$1:$M$9)</f>
        <v>ANM</v>
      </c>
    </row>
    <row r="122" spans="1:16" x14ac:dyDescent="0.25">
      <c r="A122" t="s">
        <v>61</v>
      </c>
      <c r="B122" t="s">
        <v>219</v>
      </c>
      <c r="C122" t="s">
        <v>220</v>
      </c>
      <c r="D122" s="1">
        <v>11</v>
      </c>
      <c r="E122" s="1" t="s">
        <v>829</v>
      </c>
      <c r="F122" s="1" t="s">
        <v>786</v>
      </c>
      <c r="G122" t="str">
        <f>HYPERLINK("https://ksn2.faa.gov/ajg/ajg-r/_layouts/userdisp.aspx?ID=8","Western Pacific")</f>
        <v>Western Pacific</v>
      </c>
      <c r="H122" t="s">
        <v>61</v>
      </c>
      <c r="I122" t="s">
        <v>15</v>
      </c>
      <c r="J122" t="s">
        <v>221</v>
      </c>
      <c r="K122" t="str">
        <f>HYPERLINK("https://ksn2.faa.gov/ajg/ajg-r/_layouts/userdisp.aspx?ID=8","Western Pacific Regional Human Resource Services Division")</f>
        <v>Western Pacific Regional Human Resource Services Division</v>
      </c>
      <c r="L122" t="s">
        <v>17</v>
      </c>
      <c r="N122" t="str">
        <f>LOOKUP(Table13[[#This Row],[FacilityLevel]], Backend!$E$3:$E$11, Backend!$F$3:$F$11)</f>
        <v>K</v>
      </c>
      <c r="O122">
        <f>LOOKUP(Table13[[#This Row],[FacilityType]], Backend!$J$4:$J$8, Backend!$K$4:$K$8)</f>
        <v>6</v>
      </c>
      <c r="P122" t="str">
        <f>LOOKUP(Table13[[#This Row],[RegionID]], Backend!$L$1:$L$9, Backend!$M$1:$M$9)</f>
        <v>AWP</v>
      </c>
    </row>
    <row r="123" spans="1:16" x14ac:dyDescent="0.25">
      <c r="A123" t="s">
        <v>222</v>
      </c>
      <c r="B123" t="s">
        <v>567</v>
      </c>
      <c r="C123" t="s">
        <v>39</v>
      </c>
      <c r="D123" s="1">
        <v>5</v>
      </c>
      <c r="E123" s="1" t="s">
        <v>992</v>
      </c>
      <c r="F123" s="1" t="s">
        <v>778</v>
      </c>
      <c r="G123" t="str">
        <f>HYPERLINK("https://ksn2.faa.gov/ajg/ajg-r/_layouts/userdisp.aspx?ID=4","Eastern")</f>
        <v>Eastern</v>
      </c>
      <c r="H123" t="s">
        <v>44</v>
      </c>
      <c r="I123" t="s">
        <v>21</v>
      </c>
      <c r="J123" t="s">
        <v>45</v>
      </c>
      <c r="K123" t="str">
        <f>HYPERLINK("https://ksn2.faa.gov/ajg/ajg-r/_layouts/userdisp.aspx?ID=4","Eastern Regional Human Resource Services Division")</f>
        <v>Eastern Regional Human Resource Services Division</v>
      </c>
      <c r="L123" t="s">
        <v>223</v>
      </c>
      <c r="N123" t="str">
        <f>LOOKUP(Table13[[#This Row],[FacilityLevel]], Backend!$E$3:$E$11, Backend!$F$3:$F$11)</f>
        <v>E</v>
      </c>
      <c r="O123">
        <f>LOOKUP(Table13[[#This Row],[FacilityType]], Backend!$J$4:$J$8, Backend!$K$4:$K$8)</f>
        <v>7</v>
      </c>
      <c r="P123" t="str">
        <f>LOOKUP(Table13[[#This Row],[RegionID]], Backend!$L$1:$L$9, Backend!$M$1:$M$9)</f>
        <v>AEA</v>
      </c>
    </row>
    <row r="124" spans="1:16" x14ac:dyDescent="0.25">
      <c r="A124" t="s">
        <v>224</v>
      </c>
      <c r="B124" t="s">
        <v>568</v>
      </c>
      <c r="C124" t="s">
        <v>39</v>
      </c>
      <c r="D124" s="1">
        <v>7</v>
      </c>
      <c r="E124" s="1" t="s">
        <v>993</v>
      </c>
      <c r="F124" s="1" t="s">
        <v>779</v>
      </c>
      <c r="G124" t="str">
        <f>HYPERLINK("https://ksn2.faa.gov/ajg/ajg-r/_layouts/userdisp.aspx?ID=7","Northwest Mountain")</f>
        <v>Northwest Mountain</v>
      </c>
      <c r="H124" t="s">
        <v>90</v>
      </c>
      <c r="I124" t="s">
        <v>15</v>
      </c>
      <c r="J124" t="s">
        <v>91</v>
      </c>
      <c r="K124" t="str">
        <f>HYPERLINK("https://ksn2.faa.gov/ajg/ajg-r/_layouts/userdisp.aspx?ID=7","Northwest Mountain Regional Human Resource Services Division")</f>
        <v>Northwest Mountain Regional Human Resource Services Division</v>
      </c>
      <c r="L124" t="s">
        <v>47</v>
      </c>
      <c r="N124" t="str">
        <f>LOOKUP(Table13[[#This Row],[FacilityLevel]], Backend!$E$3:$E$11, Backend!$F$3:$F$11)</f>
        <v>G</v>
      </c>
      <c r="O124">
        <f>LOOKUP(Table13[[#This Row],[FacilityType]], Backend!$J$4:$J$8, Backend!$K$4:$K$8)</f>
        <v>7</v>
      </c>
      <c r="P124" t="str">
        <f>LOOKUP(Table13[[#This Row],[RegionID]], Backend!$L$1:$L$9, Backend!$M$1:$M$9)</f>
        <v>ANM</v>
      </c>
    </row>
    <row r="125" spans="1:16" x14ac:dyDescent="0.25">
      <c r="A125" t="s">
        <v>225</v>
      </c>
      <c r="B125" t="s">
        <v>569</v>
      </c>
      <c r="C125" t="s">
        <v>28</v>
      </c>
      <c r="D125" s="1">
        <v>5</v>
      </c>
      <c r="E125" s="1" t="s">
        <v>882</v>
      </c>
      <c r="F125" s="1" t="s">
        <v>794</v>
      </c>
      <c r="G125" t="str">
        <f>HYPERLINK("https://ksn2.faa.gov/ajg/ajg-r/_layouts/userdisp.aspx?ID=7","Northwest Mountain")</f>
        <v>Northwest Mountain</v>
      </c>
      <c r="H125" t="s">
        <v>99</v>
      </c>
      <c r="I125" t="s">
        <v>15</v>
      </c>
      <c r="J125" t="s">
        <v>100</v>
      </c>
      <c r="K125" t="str">
        <f>HYPERLINK("https://ksn2.faa.gov/ajg/ajg-r/_layouts/userdisp.aspx?ID=7","Northwest Mountain Regional Human Resource Services Division")</f>
        <v>Northwest Mountain Regional Human Resource Services Division</v>
      </c>
      <c r="L125" t="s">
        <v>47</v>
      </c>
      <c r="N125" t="str">
        <f>LOOKUP(Table13[[#This Row],[FacilityLevel]], Backend!$E$3:$E$11, Backend!$F$3:$F$11)</f>
        <v>E</v>
      </c>
      <c r="O125">
        <f>LOOKUP(Table13[[#This Row],[FacilityType]], Backend!$J$4:$J$8, Backend!$K$4:$K$8)</f>
        <v>3</v>
      </c>
      <c r="P125" t="str">
        <f>LOOKUP(Table13[[#This Row],[RegionID]], Backend!$L$1:$L$9, Backend!$M$1:$M$9)</f>
        <v>ANM</v>
      </c>
    </row>
    <row r="126" spans="1:16" x14ac:dyDescent="0.25">
      <c r="A126" t="s">
        <v>226</v>
      </c>
      <c r="B126" t="s">
        <v>570</v>
      </c>
      <c r="C126" t="s">
        <v>39</v>
      </c>
      <c r="D126" s="1">
        <v>8</v>
      </c>
      <c r="E126" s="1" t="s">
        <v>80</v>
      </c>
      <c r="F126" s="1" t="s">
        <v>758</v>
      </c>
      <c r="G126" t="str">
        <f>HYPERLINK("https://ksn2.faa.gov/ajg/ajg-r/_layouts/userdisp.aspx?ID=2","Southern")</f>
        <v>Southern</v>
      </c>
      <c r="H126" t="s">
        <v>79</v>
      </c>
      <c r="I126" t="s">
        <v>33</v>
      </c>
      <c r="J126" t="s">
        <v>80</v>
      </c>
      <c r="K126" t="str">
        <f>HYPERLINK("https://ksn2.faa.gov/ajg/ajg-r/_layouts/userdisp.aspx?ID=2","Southern Regional Human Resource Services Division")</f>
        <v>Southern Regional Human Resource Services Division</v>
      </c>
      <c r="L126" t="s">
        <v>17</v>
      </c>
      <c r="N126" t="str">
        <f>LOOKUP(Table13[[#This Row],[FacilityLevel]], Backend!$E$3:$E$11, Backend!$F$3:$F$11)</f>
        <v>H</v>
      </c>
      <c r="O126">
        <f>LOOKUP(Table13[[#This Row],[FacilityType]], Backend!$J$4:$J$8, Backend!$K$4:$K$8)</f>
        <v>7</v>
      </c>
      <c r="P126" t="str">
        <f>LOOKUP(Table13[[#This Row],[RegionID]], Backend!$L$1:$L$9, Backend!$M$1:$M$9)</f>
        <v>ASO</v>
      </c>
    </row>
    <row r="127" spans="1:16" x14ac:dyDescent="0.25">
      <c r="A127" t="s">
        <v>227</v>
      </c>
      <c r="B127" t="s">
        <v>571</v>
      </c>
      <c r="C127" t="s">
        <v>39</v>
      </c>
      <c r="D127" s="1">
        <v>7</v>
      </c>
      <c r="E127" s="1" t="s">
        <v>1040</v>
      </c>
      <c r="F127" s="1" t="s">
        <v>776</v>
      </c>
      <c r="G127" t="str">
        <f>HYPERLINK("https://ksn2.faa.gov/ajg/ajg-r/_layouts/userdisp.aspx?ID=4","Eastern")</f>
        <v>Eastern</v>
      </c>
      <c r="H127" t="s">
        <v>29</v>
      </c>
      <c r="I127" t="s">
        <v>21</v>
      </c>
      <c r="J127" t="s">
        <v>30</v>
      </c>
      <c r="K127" t="str">
        <f>HYPERLINK("https://ksn2.faa.gov/ajg/ajg-r/_layouts/userdisp.aspx?ID=4","Eastern Regional Human Resource Services Division")</f>
        <v>Eastern Regional Human Resource Services Division</v>
      </c>
      <c r="L127" t="s">
        <v>85</v>
      </c>
      <c r="N127" t="str">
        <f>LOOKUP(Table13[[#This Row],[FacilityLevel]], Backend!$E$3:$E$11, Backend!$F$3:$F$11)</f>
        <v>G</v>
      </c>
      <c r="O127">
        <f>LOOKUP(Table13[[#This Row],[FacilityType]], Backend!$J$4:$J$8, Backend!$K$4:$K$8)</f>
        <v>7</v>
      </c>
      <c r="P127" t="str">
        <f>LOOKUP(Table13[[#This Row],[RegionID]], Backend!$L$1:$L$9, Backend!$M$1:$M$9)</f>
        <v>AEA</v>
      </c>
    </row>
    <row r="128" spans="1:16" x14ac:dyDescent="0.25">
      <c r="A128" t="s">
        <v>228</v>
      </c>
      <c r="B128" t="s">
        <v>572</v>
      </c>
      <c r="C128" t="s">
        <v>28</v>
      </c>
      <c r="D128" s="1">
        <v>7</v>
      </c>
      <c r="E128" s="1" t="s">
        <v>883</v>
      </c>
      <c r="F128" s="1" t="s">
        <v>793</v>
      </c>
      <c r="G128" t="str">
        <f>HYPERLINK("https://ksn2.faa.gov/ajg/ajg-r/_layouts/userdisp.aspx?ID=5","Southwest")</f>
        <v>Southwest</v>
      </c>
      <c r="H128" t="s">
        <v>106</v>
      </c>
      <c r="I128" t="s">
        <v>21</v>
      </c>
      <c r="J128" t="s">
        <v>107</v>
      </c>
      <c r="K128" t="str">
        <f>HYPERLINK("https://ksn2.faa.gov/ajg/ajg-r/_layouts/userdisp.aspx?ID=5","Southwest Regional Human Resource Services Division")</f>
        <v>Southwest Regional Human Resource Services Division</v>
      </c>
      <c r="L128" t="s">
        <v>62</v>
      </c>
      <c r="N128" t="str">
        <f>LOOKUP(Table13[[#This Row],[FacilityLevel]], Backend!$E$3:$E$11, Backend!$F$3:$F$11)</f>
        <v>G</v>
      </c>
      <c r="O128">
        <f>LOOKUP(Table13[[#This Row],[FacilityType]], Backend!$J$4:$J$8, Backend!$K$4:$K$8)</f>
        <v>3</v>
      </c>
      <c r="P128" t="str">
        <f>LOOKUP(Table13[[#This Row],[RegionID]], Backend!$L$1:$L$9, Backend!$M$1:$M$9)</f>
        <v>ASW</v>
      </c>
    </row>
    <row r="129" spans="1:16" x14ac:dyDescent="0.25">
      <c r="A129" t="s">
        <v>229</v>
      </c>
      <c r="B129" t="s">
        <v>573</v>
      </c>
      <c r="C129" t="s">
        <v>28</v>
      </c>
      <c r="D129" s="1">
        <v>5</v>
      </c>
      <c r="E129" s="1" t="s">
        <v>884</v>
      </c>
      <c r="F129" s="1" t="s">
        <v>797</v>
      </c>
      <c r="G129" t="str">
        <f>HYPERLINK("https://ksn2.faa.gov/ajg/ajg-r/_layouts/userdisp.aspx?ID=5","Southwest")</f>
        <v>Southwest</v>
      </c>
      <c r="H129" t="s">
        <v>137</v>
      </c>
      <c r="I129" t="s">
        <v>33</v>
      </c>
      <c r="J129" t="s">
        <v>138</v>
      </c>
      <c r="K129" t="str">
        <f>HYPERLINK("https://ksn2.faa.gov/ajg/ajg-r/_layouts/userdisp.aspx?ID=5","Southwest Regional Human Resource Services Division")</f>
        <v>Southwest Regional Human Resource Services Division</v>
      </c>
      <c r="L129" t="s">
        <v>17</v>
      </c>
      <c r="N129" t="str">
        <f>LOOKUP(Table13[[#This Row],[FacilityLevel]], Backend!$E$3:$E$11, Backend!$F$3:$F$11)</f>
        <v>E</v>
      </c>
      <c r="O129">
        <f>LOOKUP(Table13[[#This Row],[FacilityType]], Backend!$J$4:$J$8, Backend!$K$4:$K$8)</f>
        <v>3</v>
      </c>
      <c r="P129" t="str">
        <f>LOOKUP(Table13[[#This Row],[RegionID]], Backend!$L$1:$L$9, Backend!$M$1:$M$9)</f>
        <v>ASW</v>
      </c>
    </row>
    <row r="130" spans="1:16" x14ac:dyDescent="0.25">
      <c r="A130" t="s">
        <v>230</v>
      </c>
      <c r="B130" t="s">
        <v>574</v>
      </c>
      <c r="C130" t="s">
        <v>28</v>
      </c>
      <c r="D130" s="1">
        <v>5</v>
      </c>
      <c r="E130" s="1" t="s">
        <v>923</v>
      </c>
      <c r="F130" s="1" t="s">
        <v>760</v>
      </c>
      <c r="G130" t="str">
        <f>HYPERLINK("https://ksn2.faa.gov/ajg/ajg-r/_layouts/userdisp.aspx?ID=5","Southwest")</f>
        <v>Southwest</v>
      </c>
      <c r="H130" t="s">
        <v>137</v>
      </c>
      <c r="I130" t="s">
        <v>33</v>
      </c>
      <c r="J130" t="s">
        <v>138</v>
      </c>
      <c r="K130" t="str">
        <f>HYPERLINK("https://ksn2.faa.gov/ajg/ajg-r/_layouts/userdisp.aspx?ID=5","Southwest Regional Human Resource Services Division")</f>
        <v>Southwest Regional Human Resource Services Division</v>
      </c>
      <c r="L130" t="s">
        <v>17</v>
      </c>
      <c r="N130" t="str">
        <f>LOOKUP(Table13[[#This Row],[FacilityLevel]], Backend!$E$3:$E$11, Backend!$F$3:$F$11)</f>
        <v>E</v>
      </c>
      <c r="O130">
        <f>LOOKUP(Table13[[#This Row],[FacilityType]], Backend!$J$4:$J$8, Backend!$K$4:$K$8)</f>
        <v>3</v>
      </c>
      <c r="P130" t="str">
        <f>LOOKUP(Table13[[#This Row],[RegionID]], Backend!$L$1:$L$9, Backend!$M$1:$M$9)</f>
        <v>ASW</v>
      </c>
    </row>
    <row r="131" spans="1:16" x14ac:dyDescent="0.25">
      <c r="A131" t="s">
        <v>231</v>
      </c>
      <c r="B131" t="s">
        <v>575</v>
      </c>
      <c r="C131" t="s">
        <v>39</v>
      </c>
      <c r="D131" s="1">
        <v>6</v>
      </c>
      <c r="E131" s="1" t="s">
        <v>994</v>
      </c>
      <c r="F131" s="1" t="s">
        <v>753</v>
      </c>
      <c r="G131" t="str">
        <f>HYPERLINK("https://ksn2.faa.gov/ajg/ajg-r/_layouts/userdisp.aspx?ID=8","Western Pacific")</f>
        <v>Western Pacific</v>
      </c>
      <c r="H131" t="s">
        <v>68</v>
      </c>
      <c r="I131" t="s">
        <v>15</v>
      </c>
      <c r="J131" t="s">
        <v>69</v>
      </c>
      <c r="K131" t="str">
        <f>HYPERLINK("https://ksn2.faa.gov/ajg/ajg-r/_layouts/userdisp.aspx?ID=8","Western Pacific Regional Human Resource Services Division")</f>
        <v>Western Pacific Regional Human Resource Services Division</v>
      </c>
      <c r="L131" t="s">
        <v>74</v>
      </c>
      <c r="N131" t="str">
        <f>LOOKUP(Table13[[#This Row],[FacilityLevel]], Backend!$E$3:$E$11, Backend!$F$3:$F$11)</f>
        <v>F</v>
      </c>
      <c r="O131">
        <f>LOOKUP(Table13[[#This Row],[FacilityType]], Backend!$J$4:$J$8, Backend!$K$4:$K$8)</f>
        <v>7</v>
      </c>
      <c r="P131" t="str">
        <f>LOOKUP(Table13[[#This Row],[RegionID]], Backend!$L$1:$L$9, Backend!$M$1:$M$9)</f>
        <v>AWP</v>
      </c>
    </row>
    <row r="132" spans="1:16" x14ac:dyDescent="0.25">
      <c r="A132" t="s">
        <v>232</v>
      </c>
      <c r="B132" t="s">
        <v>233</v>
      </c>
      <c r="C132" t="s">
        <v>13</v>
      </c>
      <c r="D132" s="1">
        <v>12</v>
      </c>
      <c r="E132" s="1" t="s">
        <v>80</v>
      </c>
      <c r="F132" s="1" t="s">
        <v>758</v>
      </c>
      <c r="G132" t="str">
        <f>HYPERLINK("https://ksn2.faa.gov/ajg/ajg-r/_layouts/userdisp.aspx?ID=2","Southern")</f>
        <v>Southern</v>
      </c>
      <c r="H132" t="s">
        <v>79</v>
      </c>
      <c r="I132" t="s">
        <v>33</v>
      </c>
      <c r="J132" t="s">
        <v>80</v>
      </c>
      <c r="K132" t="str">
        <f>HYPERLINK("https://ksn2.faa.gov/ajg/ajg-r/_layouts/userdisp.aspx?ID=2","Southern Regional Human Resource Services Division")</f>
        <v>Southern Regional Human Resource Services Division</v>
      </c>
      <c r="L132" t="s">
        <v>17</v>
      </c>
      <c r="N132" t="str">
        <f>LOOKUP(Table13[[#This Row],[FacilityLevel]], Backend!$E$3:$E$11, Backend!$F$3:$F$11)</f>
        <v>L</v>
      </c>
      <c r="O132">
        <f>LOOKUP(Table13[[#This Row],[FacilityType]], Backend!$J$4:$J$8, Backend!$K$4:$K$8)</f>
        <v>2</v>
      </c>
      <c r="P132" t="str">
        <f>LOOKUP(Table13[[#This Row],[RegionID]], Backend!$L$1:$L$9, Backend!$M$1:$M$9)</f>
        <v>ASO</v>
      </c>
    </row>
    <row r="133" spans="1:16" x14ac:dyDescent="0.25">
      <c r="A133" t="s">
        <v>234</v>
      </c>
      <c r="B133" t="s">
        <v>576</v>
      </c>
      <c r="C133" t="s">
        <v>39</v>
      </c>
      <c r="D133" s="1">
        <v>9</v>
      </c>
      <c r="E133" s="1" t="s">
        <v>995</v>
      </c>
      <c r="F133" s="1" t="s">
        <v>778</v>
      </c>
      <c r="G133" t="str">
        <f>HYPERLINK("https://ksn2.faa.gov/ajg/ajg-r/_layouts/userdisp.aspx?ID=4","Eastern")</f>
        <v>Eastern</v>
      </c>
      <c r="H133" t="s">
        <v>44</v>
      </c>
      <c r="I133" t="s">
        <v>21</v>
      </c>
      <c r="J133" t="s">
        <v>45</v>
      </c>
      <c r="K133" t="str">
        <f>HYPERLINK("https://ksn2.faa.gov/ajg/ajg-r/_layouts/userdisp.aspx?ID=4","Eastern Regional Human Resource Services Division")</f>
        <v>Eastern Regional Human Resource Services Division</v>
      </c>
      <c r="L133" t="s">
        <v>17</v>
      </c>
      <c r="N133" t="str">
        <f>LOOKUP(Table13[[#This Row],[FacilityLevel]], Backend!$E$3:$E$11, Backend!$F$3:$F$11)</f>
        <v>I</v>
      </c>
      <c r="O133">
        <f>LOOKUP(Table13[[#This Row],[FacilityType]], Backend!$J$4:$J$8, Backend!$K$4:$K$8)</f>
        <v>7</v>
      </c>
      <c r="P133" t="str">
        <f>LOOKUP(Table13[[#This Row],[RegionID]], Backend!$L$1:$L$9, Backend!$M$1:$M$9)</f>
        <v>AEA</v>
      </c>
    </row>
    <row r="134" spans="1:16" x14ac:dyDescent="0.25">
      <c r="A134" t="s">
        <v>235</v>
      </c>
      <c r="B134" t="s">
        <v>577</v>
      </c>
      <c r="C134" t="s">
        <v>39</v>
      </c>
      <c r="D134" s="1">
        <v>11</v>
      </c>
      <c r="E134" s="1" t="s">
        <v>80</v>
      </c>
      <c r="F134" s="1" t="s">
        <v>758</v>
      </c>
      <c r="G134" t="str">
        <f>HYPERLINK("https://ksn2.faa.gov/ajg/ajg-r/_layouts/userdisp.aspx?ID=2","Southern")</f>
        <v>Southern</v>
      </c>
      <c r="H134" t="s">
        <v>79</v>
      </c>
      <c r="I134" t="s">
        <v>33</v>
      </c>
      <c r="J134" t="s">
        <v>80</v>
      </c>
      <c r="K134" t="str">
        <f>HYPERLINK("https://ksn2.faa.gov/ajg/ajg-r/_layouts/userdisp.aspx?ID=2","Southern Regional Human Resource Services Division")</f>
        <v>Southern Regional Human Resource Services Division</v>
      </c>
      <c r="L134" t="s">
        <v>17</v>
      </c>
      <c r="N134" t="str">
        <f>LOOKUP(Table13[[#This Row],[FacilityLevel]], Backend!$E$3:$E$11, Backend!$F$3:$F$11)</f>
        <v>K</v>
      </c>
      <c r="O134">
        <f>LOOKUP(Table13[[#This Row],[FacilityType]], Backend!$J$4:$J$8, Backend!$K$4:$K$8)</f>
        <v>7</v>
      </c>
      <c r="P134" t="str">
        <f>LOOKUP(Table13[[#This Row],[RegionID]], Backend!$L$1:$L$9, Backend!$M$1:$M$9)</f>
        <v>ASO</v>
      </c>
    </row>
    <row r="135" spans="1:16" x14ac:dyDescent="0.25">
      <c r="A135" t="s">
        <v>236</v>
      </c>
      <c r="B135" t="s">
        <v>578</v>
      </c>
      <c r="C135" t="s">
        <v>28</v>
      </c>
      <c r="D135" s="1">
        <v>8</v>
      </c>
      <c r="E135" s="1" t="s">
        <v>885</v>
      </c>
      <c r="F135" s="1" t="s">
        <v>802</v>
      </c>
      <c r="G135" t="str">
        <f>HYPERLINK("https://ksn2.faa.gov/ajg/ajg-r/_layouts/userdisp.aspx?ID=6","Central")</f>
        <v>Central</v>
      </c>
      <c r="H135" t="s">
        <v>145</v>
      </c>
      <c r="I135" t="s">
        <v>33</v>
      </c>
      <c r="J135" t="s">
        <v>146</v>
      </c>
      <c r="K135" t="str">
        <f>HYPERLINK("https://ksn2.faa.gov/ajg/ajg-r/_layouts/userdisp.aspx?ID=6","Central Regional Human Resource Services Division")</f>
        <v>Central Regional Human Resource Services Division</v>
      </c>
      <c r="L135" t="s">
        <v>17</v>
      </c>
      <c r="N135" t="str">
        <f>LOOKUP(Table13[[#This Row],[FacilityLevel]], Backend!$E$3:$E$11, Backend!$F$3:$F$11)</f>
        <v>H</v>
      </c>
      <c r="O135">
        <f>LOOKUP(Table13[[#This Row],[FacilityType]], Backend!$J$4:$J$8, Backend!$K$4:$K$8)</f>
        <v>3</v>
      </c>
      <c r="P135" t="str">
        <f>LOOKUP(Table13[[#This Row],[RegionID]], Backend!$L$1:$L$9, Backend!$M$1:$M$9)</f>
        <v>ACE</v>
      </c>
    </row>
    <row r="136" spans="1:16" x14ac:dyDescent="0.25">
      <c r="A136" t="s">
        <v>237</v>
      </c>
      <c r="B136" t="s">
        <v>579</v>
      </c>
      <c r="C136" t="s">
        <v>39</v>
      </c>
      <c r="D136" s="1">
        <v>4</v>
      </c>
      <c r="E136" s="1" t="s">
        <v>1041</v>
      </c>
      <c r="F136" s="1" t="s">
        <v>763</v>
      </c>
      <c r="G136" t="str">
        <f>HYPERLINK("https://ksn2.faa.gov/ajg/ajg-r/_layouts/userdisp.aspx?ID=4","Eastern")</f>
        <v>Eastern</v>
      </c>
      <c r="H136" t="s">
        <v>29</v>
      </c>
      <c r="I136" t="s">
        <v>21</v>
      </c>
      <c r="J136" t="s">
        <v>30</v>
      </c>
      <c r="K136" t="str">
        <f>HYPERLINK("https://ksn2.faa.gov/ajg/ajg-r/_layouts/userdisp.aspx?ID=4","Eastern Regional Human Resource Services Division")</f>
        <v>Eastern Regional Human Resource Services Division</v>
      </c>
      <c r="L136" t="s">
        <v>82</v>
      </c>
      <c r="N136" t="str">
        <f>LOOKUP(Table13[[#This Row],[FacilityLevel]], Backend!$E$3:$E$11, Backend!$F$3:$F$11)</f>
        <v>D</v>
      </c>
      <c r="O136">
        <f>LOOKUP(Table13[[#This Row],[FacilityType]], Backend!$J$4:$J$8, Backend!$K$4:$K$8)</f>
        <v>7</v>
      </c>
      <c r="P136" t="str">
        <f>LOOKUP(Table13[[#This Row],[RegionID]], Backend!$L$1:$L$9, Backend!$M$1:$M$9)</f>
        <v>AEA</v>
      </c>
    </row>
    <row r="137" spans="1:16" x14ac:dyDescent="0.25">
      <c r="A137" t="s">
        <v>238</v>
      </c>
      <c r="B137" t="s">
        <v>579</v>
      </c>
      <c r="C137" t="s">
        <v>28</v>
      </c>
      <c r="D137" s="1">
        <v>7</v>
      </c>
      <c r="E137" s="1" t="s">
        <v>886</v>
      </c>
      <c r="F137" s="1" t="s">
        <v>791</v>
      </c>
      <c r="G137" t="str">
        <f>HYPERLINK("https://ksn2.faa.gov/ajg/ajg-r/_layouts/userdisp.aspx?ID=4","Eastern")</f>
        <v>Eastern</v>
      </c>
      <c r="H137" t="s">
        <v>44</v>
      </c>
      <c r="I137" t="s">
        <v>21</v>
      </c>
      <c r="J137" t="s">
        <v>45</v>
      </c>
      <c r="K137" t="str">
        <f>HYPERLINK("https://ksn2.faa.gov/ajg/ajg-r/_layouts/userdisp.aspx?ID=4","Eastern Regional Human Resource Services Division")</f>
        <v>Eastern Regional Human Resource Services Division</v>
      </c>
      <c r="L137" t="s">
        <v>85</v>
      </c>
      <c r="N137" t="str">
        <f>LOOKUP(Table13[[#This Row],[FacilityLevel]], Backend!$E$3:$E$11, Backend!$F$3:$F$11)</f>
        <v>G</v>
      </c>
      <c r="O137">
        <f>LOOKUP(Table13[[#This Row],[FacilityType]], Backend!$J$4:$J$8, Backend!$K$4:$K$8)</f>
        <v>3</v>
      </c>
      <c r="P137" t="str">
        <f>LOOKUP(Table13[[#This Row],[RegionID]], Backend!$L$1:$L$9, Backend!$M$1:$M$9)</f>
        <v>AEA</v>
      </c>
    </row>
    <row r="138" spans="1:16" x14ac:dyDescent="0.25">
      <c r="A138" t="s">
        <v>239</v>
      </c>
      <c r="B138" t="s">
        <v>580</v>
      </c>
      <c r="C138" t="s">
        <v>28</v>
      </c>
      <c r="D138" s="1">
        <v>8</v>
      </c>
      <c r="E138" s="1" t="s">
        <v>138</v>
      </c>
      <c r="F138" s="1" t="s">
        <v>760</v>
      </c>
      <c r="G138" t="str">
        <f>HYPERLINK("https://ksn2.faa.gov/ajg/ajg-r/_layouts/userdisp.aspx?ID=5","Southwest")</f>
        <v>Southwest</v>
      </c>
      <c r="H138" t="s">
        <v>137</v>
      </c>
      <c r="I138" t="s">
        <v>33</v>
      </c>
      <c r="J138" t="s">
        <v>138</v>
      </c>
      <c r="K138" t="str">
        <f>HYPERLINK("https://ksn2.faa.gov/ajg/ajg-r/_layouts/userdisp.aspx?ID=5","Southwest Regional Human Resource Services Division")</f>
        <v>Southwest Regional Human Resource Services Division</v>
      </c>
      <c r="L138" t="s">
        <v>17</v>
      </c>
      <c r="N138" t="str">
        <f>LOOKUP(Table13[[#This Row],[FacilityLevel]], Backend!$E$3:$E$11, Backend!$F$3:$F$11)</f>
        <v>H</v>
      </c>
      <c r="O138">
        <f>LOOKUP(Table13[[#This Row],[FacilityType]], Backend!$J$4:$J$8, Backend!$K$4:$K$8)</f>
        <v>3</v>
      </c>
      <c r="P138" t="str">
        <f>LOOKUP(Table13[[#This Row],[RegionID]], Backend!$L$1:$L$9, Backend!$M$1:$M$9)</f>
        <v>ASW</v>
      </c>
    </row>
    <row r="139" spans="1:16" x14ac:dyDescent="0.25">
      <c r="A139" t="s">
        <v>240</v>
      </c>
      <c r="B139" t="s">
        <v>581</v>
      </c>
      <c r="C139" t="s">
        <v>39</v>
      </c>
      <c r="D139" s="1">
        <v>6</v>
      </c>
      <c r="E139" s="1" t="s">
        <v>971</v>
      </c>
      <c r="F139" s="1" t="s">
        <v>776</v>
      </c>
      <c r="G139" t="str">
        <f>HYPERLINK("https://ksn2.faa.gov/ajg/ajg-r/_layouts/userdisp.aspx?ID=4","Eastern")</f>
        <v>Eastern</v>
      </c>
      <c r="H139" t="s">
        <v>29</v>
      </c>
      <c r="I139" t="s">
        <v>21</v>
      </c>
      <c r="J139" t="s">
        <v>30</v>
      </c>
      <c r="K139" t="str">
        <f>HYPERLINK("https://ksn2.faa.gov/ajg/ajg-r/_layouts/userdisp.aspx?ID=4","Eastern Regional Human Resource Services Division")</f>
        <v>Eastern Regional Human Resource Services Division</v>
      </c>
      <c r="L139" t="s">
        <v>62</v>
      </c>
      <c r="N139" t="str">
        <f>LOOKUP(Table13[[#This Row],[FacilityLevel]], Backend!$E$3:$E$11, Backend!$F$3:$F$11)</f>
        <v>F</v>
      </c>
      <c r="O139">
        <f>LOOKUP(Table13[[#This Row],[FacilityType]], Backend!$J$4:$J$8, Backend!$K$4:$K$8)</f>
        <v>7</v>
      </c>
      <c r="P139" t="str">
        <f>LOOKUP(Table13[[#This Row],[RegionID]], Backend!$L$1:$L$9, Backend!$M$1:$M$9)</f>
        <v>AEA</v>
      </c>
    </row>
    <row r="140" spans="1:16" x14ac:dyDescent="0.25">
      <c r="A140" t="s">
        <v>241</v>
      </c>
      <c r="B140" t="s">
        <v>582</v>
      </c>
      <c r="C140" t="s">
        <v>28</v>
      </c>
      <c r="D140" s="1">
        <v>6</v>
      </c>
      <c r="E140" s="1" t="s">
        <v>887</v>
      </c>
      <c r="F140" s="1" t="s">
        <v>786</v>
      </c>
      <c r="G140" t="str">
        <f>HYPERLINK("https://ksn2.faa.gov/ajg/ajg-r/_layouts/userdisp.aspx?ID=8","Western Pacific")</f>
        <v>Western Pacific</v>
      </c>
      <c r="H140" t="s">
        <v>61</v>
      </c>
      <c r="I140" t="s">
        <v>15</v>
      </c>
      <c r="J140" t="s">
        <v>221</v>
      </c>
      <c r="K140" t="str">
        <f>HYPERLINK("https://ksn2.faa.gov/ajg/ajg-r/_layouts/userdisp.aspx?ID=8","Western Pacific Regional Human Resource Services Division")</f>
        <v>Western Pacific Regional Human Resource Services Division</v>
      </c>
      <c r="L140" t="s">
        <v>47</v>
      </c>
      <c r="N140" t="str">
        <f>LOOKUP(Table13[[#This Row],[FacilityLevel]], Backend!$E$3:$E$11, Backend!$F$3:$F$11)</f>
        <v>F</v>
      </c>
      <c r="O140">
        <f>LOOKUP(Table13[[#This Row],[FacilityType]], Backend!$J$4:$J$8, Backend!$K$4:$K$8)</f>
        <v>3</v>
      </c>
      <c r="P140" t="str">
        <f>LOOKUP(Table13[[#This Row],[RegionID]], Backend!$L$1:$L$9, Backend!$M$1:$M$9)</f>
        <v>AWP</v>
      </c>
    </row>
    <row r="141" spans="1:16" x14ac:dyDescent="0.25">
      <c r="A141" t="s">
        <v>242</v>
      </c>
      <c r="B141" t="s">
        <v>583</v>
      </c>
      <c r="C141" t="s">
        <v>28</v>
      </c>
      <c r="D141" s="1">
        <v>6</v>
      </c>
      <c r="E141" s="1" t="s">
        <v>888</v>
      </c>
      <c r="F141" s="1" t="s">
        <v>800</v>
      </c>
      <c r="G141" t="str">
        <f>HYPERLINK("https://ksn2.faa.gov/ajg/ajg-r/_layouts/userdisp.aspx?ID=5","Southwest")</f>
        <v>Southwest</v>
      </c>
      <c r="H141" t="s">
        <v>106</v>
      </c>
      <c r="I141" t="s">
        <v>21</v>
      </c>
      <c r="J141" t="s">
        <v>107</v>
      </c>
      <c r="K141" t="str">
        <f>HYPERLINK("https://ksn2.faa.gov/ajg/ajg-r/_layouts/userdisp.aspx?ID=5","Southwest Regional Human Resource Services Division")</f>
        <v>Southwest Regional Human Resource Services Division</v>
      </c>
      <c r="L141" t="s">
        <v>85</v>
      </c>
      <c r="N141" t="str">
        <f>LOOKUP(Table13[[#This Row],[FacilityLevel]], Backend!$E$3:$E$11, Backend!$F$3:$F$11)</f>
        <v>F</v>
      </c>
      <c r="O141">
        <f>LOOKUP(Table13[[#This Row],[FacilityType]], Backend!$J$4:$J$8, Backend!$K$4:$K$8)</f>
        <v>3</v>
      </c>
      <c r="P141" t="str">
        <f>LOOKUP(Table13[[#This Row],[RegionID]], Backend!$L$1:$L$9, Backend!$M$1:$M$9)</f>
        <v>ASW</v>
      </c>
    </row>
    <row r="142" spans="1:16" x14ac:dyDescent="0.25">
      <c r="A142" t="s">
        <v>243</v>
      </c>
      <c r="B142" t="s">
        <v>584</v>
      </c>
      <c r="C142" t="s">
        <v>28</v>
      </c>
      <c r="D142" s="1">
        <v>9</v>
      </c>
      <c r="E142" s="1" t="s">
        <v>122</v>
      </c>
      <c r="F142" s="1" t="s">
        <v>775</v>
      </c>
      <c r="G142" t="str">
        <f>HYPERLINK("https://ksn2.faa.gov/ajg/ajg-r/_layouts/userdisp.aspx?ID=2","Southern")</f>
        <v>Southern</v>
      </c>
      <c r="H142" t="s">
        <v>121</v>
      </c>
      <c r="I142" t="s">
        <v>21</v>
      </c>
      <c r="J142" t="s">
        <v>122</v>
      </c>
      <c r="K142" t="str">
        <f>HYPERLINK("https://ksn2.faa.gov/ajg/ajg-r/_layouts/userdisp.aspx?ID=2","Southern Regional Human Resource Services Division")</f>
        <v>Southern Regional Human Resource Services Division</v>
      </c>
      <c r="L142" t="s">
        <v>17</v>
      </c>
      <c r="N142" t="str">
        <f>LOOKUP(Table13[[#This Row],[FacilityLevel]], Backend!$E$3:$E$11, Backend!$F$3:$F$11)</f>
        <v>I</v>
      </c>
      <c r="O142">
        <f>LOOKUP(Table13[[#This Row],[FacilityType]], Backend!$J$4:$J$8, Backend!$K$4:$K$8)</f>
        <v>3</v>
      </c>
      <c r="P142" t="str">
        <f>LOOKUP(Table13[[#This Row],[RegionID]], Backend!$L$1:$L$9, Backend!$M$1:$M$9)</f>
        <v>ASO</v>
      </c>
    </row>
    <row r="143" spans="1:16" x14ac:dyDescent="0.25">
      <c r="A143" t="s">
        <v>244</v>
      </c>
      <c r="B143" t="s">
        <v>245</v>
      </c>
      <c r="C143" t="s">
        <v>220</v>
      </c>
      <c r="D143" s="1">
        <v>8</v>
      </c>
      <c r="E143" s="1" t="s">
        <v>978</v>
      </c>
      <c r="F143" s="1" t="s">
        <v>753</v>
      </c>
      <c r="G143" t="str">
        <f>HYPERLINK("https://ksn2.faa.gov/ajg/ajg-r/_layouts/userdisp.aspx?ID=8","Western Pacific")</f>
        <v>Western Pacific</v>
      </c>
      <c r="H143" t="s">
        <v>93</v>
      </c>
      <c r="I143" t="s">
        <v>15</v>
      </c>
      <c r="J143" t="s">
        <v>94</v>
      </c>
      <c r="K143" t="str">
        <f>HYPERLINK("https://ksn2.faa.gov/ajg/ajg-r/_layouts/userdisp.aspx?ID=8","Western Pacific Regional Human Resource Services Division")</f>
        <v>Western Pacific Regional Human Resource Services Division</v>
      </c>
      <c r="L143" t="s">
        <v>17</v>
      </c>
      <c r="N143" t="str">
        <f>LOOKUP(Table13[[#This Row],[FacilityLevel]], Backend!$E$3:$E$11, Backend!$F$3:$F$11)</f>
        <v>H</v>
      </c>
      <c r="O143">
        <f>LOOKUP(Table13[[#This Row],[FacilityType]], Backend!$J$4:$J$8, Backend!$K$4:$K$8)</f>
        <v>6</v>
      </c>
      <c r="P143" t="str">
        <f>LOOKUP(Table13[[#This Row],[RegionID]], Backend!$L$1:$L$9, Backend!$M$1:$M$9)</f>
        <v>AWP</v>
      </c>
    </row>
    <row r="144" spans="1:16" x14ac:dyDescent="0.25">
      <c r="A144" t="s">
        <v>246</v>
      </c>
      <c r="B144" t="s">
        <v>585</v>
      </c>
      <c r="C144" t="s">
        <v>39</v>
      </c>
      <c r="D144" s="1">
        <v>11</v>
      </c>
      <c r="E144" s="1" t="s">
        <v>1042</v>
      </c>
      <c r="F144" s="1" t="s">
        <v>776</v>
      </c>
      <c r="G144" t="str">
        <f>HYPERLINK("https://ksn2.faa.gov/ajg/ajg-r/_layouts/userdisp.aspx?ID=4","Eastern")</f>
        <v>Eastern</v>
      </c>
      <c r="H144" t="s">
        <v>29</v>
      </c>
      <c r="I144" t="s">
        <v>21</v>
      </c>
      <c r="J144" t="s">
        <v>30</v>
      </c>
      <c r="K144" t="str">
        <f>HYPERLINK("https://ksn2.faa.gov/ajg/ajg-r/_layouts/userdisp.aspx?ID=4","Eastern Regional Human Resource Services Division")</f>
        <v>Eastern Regional Human Resource Services Division</v>
      </c>
      <c r="L144" t="s">
        <v>17</v>
      </c>
      <c r="N144" t="str">
        <f>LOOKUP(Table13[[#This Row],[FacilityLevel]], Backend!$E$3:$E$11, Backend!$F$3:$F$11)</f>
        <v>K</v>
      </c>
      <c r="O144">
        <f>LOOKUP(Table13[[#This Row],[FacilityType]], Backend!$J$4:$J$8, Backend!$K$4:$K$8)</f>
        <v>7</v>
      </c>
      <c r="P144" t="str">
        <f>LOOKUP(Table13[[#This Row],[RegionID]], Backend!$L$1:$L$9, Backend!$M$1:$M$9)</f>
        <v>AEA</v>
      </c>
    </row>
    <row r="145" spans="1:16" x14ac:dyDescent="0.25">
      <c r="A145" t="s">
        <v>247</v>
      </c>
      <c r="B145" t="s">
        <v>586</v>
      </c>
      <c r="C145" t="s">
        <v>39</v>
      </c>
      <c r="D145" s="1">
        <v>5</v>
      </c>
      <c r="E145" s="1" t="s">
        <v>996</v>
      </c>
      <c r="F145" s="1" t="s">
        <v>762</v>
      </c>
      <c r="G145" t="s">
        <v>1221</v>
      </c>
      <c r="H145" t="s">
        <v>14</v>
      </c>
      <c r="I145" t="s">
        <v>15</v>
      </c>
      <c r="J145" t="s">
        <v>16</v>
      </c>
      <c r="K145" t="str">
        <f>HYPERLINK("https://ksn2.faa.gov/ajg/ajg-r/_layouts/userdisp.aspx?ID=7","Northwest Mountain Regional Human Resource Services Division")</f>
        <v>Northwest Mountain Regional Human Resource Services Division</v>
      </c>
      <c r="L145" t="s">
        <v>248</v>
      </c>
      <c r="M145" t="s">
        <v>249</v>
      </c>
      <c r="N145" t="str">
        <f>LOOKUP(Table13[[#This Row],[FacilityLevel]], Backend!$E$3:$E$11, Backend!$F$3:$F$11)</f>
        <v>E</v>
      </c>
      <c r="O145">
        <f>LOOKUP(Table13[[#This Row],[FacilityType]], Backend!$J$4:$J$8, Backend!$K$4:$K$8)</f>
        <v>7</v>
      </c>
      <c r="P145" t="str">
        <f>LOOKUP(Table13[[#This Row],[RegionID]], Backend!$L$1:$L$9, Backend!$M$1:$M$9)</f>
        <v>AAL</v>
      </c>
    </row>
    <row r="146" spans="1:16" x14ac:dyDescent="0.25">
      <c r="A146" t="s">
        <v>250</v>
      </c>
      <c r="B146" t="s">
        <v>251</v>
      </c>
      <c r="C146" t="s">
        <v>13</v>
      </c>
      <c r="D146" s="1">
        <v>11</v>
      </c>
      <c r="E146" s="1" t="s">
        <v>838</v>
      </c>
      <c r="F146" s="1" t="s">
        <v>780</v>
      </c>
      <c r="G146" t="str">
        <f>HYPERLINK("https://ksn2.faa.gov/ajg/ajg-r/_layouts/userdisp.aspx?ID=8","Western Pacific")</f>
        <v>Western Pacific</v>
      </c>
      <c r="H146" t="s">
        <v>93</v>
      </c>
      <c r="I146" t="s">
        <v>15</v>
      </c>
      <c r="J146" t="s">
        <v>94</v>
      </c>
      <c r="K146" t="str">
        <f>HYPERLINK("https://ksn2.faa.gov/ajg/ajg-r/_layouts/userdisp.aspx?ID=8","Western Pacific Regional Human Resource Services Division")</f>
        <v>Western Pacific Regional Human Resource Services Division</v>
      </c>
      <c r="L146" t="s">
        <v>17</v>
      </c>
      <c r="N146" t="str">
        <f>LOOKUP(Table13[[#This Row],[FacilityLevel]], Backend!$E$3:$E$11, Backend!$F$3:$F$11)</f>
        <v>K</v>
      </c>
      <c r="O146">
        <f>LOOKUP(Table13[[#This Row],[FacilityType]], Backend!$J$4:$J$8, Backend!$K$4:$K$8)</f>
        <v>2</v>
      </c>
      <c r="P146" t="str">
        <f>LOOKUP(Table13[[#This Row],[RegionID]], Backend!$L$1:$L$9, Backend!$M$1:$M$9)</f>
        <v>AWP</v>
      </c>
    </row>
    <row r="147" spans="1:16" x14ac:dyDescent="0.25">
      <c r="A147" t="s">
        <v>252</v>
      </c>
      <c r="B147" t="s">
        <v>587</v>
      </c>
      <c r="C147" t="s">
        <v>39</v>
      </c>
      <c r="D147" s="1">
        <v>6</v>
      </c>
      <c r="E147" s="1" t="s">
        <v>1043</v>
      </c>
      <c r="F147" s="1" t="s">
        <v>760</v>
      </c>
      <c r="G147" t="str">
        <f>HYPERLINK("https://ksn2.faa.gov/ajg/ajg-r/_layouts/userdisp.aspx?ID=5","Southwest")</f>
        <v>Southwest</v>
      </c>
      <c r="H147" t="s">
        <v>57</v>
      </c>
      <c r="I147" t="s">
        <v>33</v>
      </c>
      <c r="J147" t="s">
        <v>58</v>
      </c>
      <c r="K147" t="str">
        <f>HYPERLINK("https://ksn2.faa.gov/ajg/ajg-r/_layouts/userdisp.aspx?ID=5","Southwest Regional Human Resource Services Division")</f>
        <v>Southwest Regional Human Resource Services Division</v>
      </c>
      <c r="L147" t="s">
        <v>74</v>
      </c>
      <c r="N147" t="str">
        <f>LOOKUP(Table13[[#This Row],[FacilityLevel]], Backend!$E$3:$E$11, Backend!$F$3:$F$11)</f>
        <v>F</v>
      </c>
      <c r="O147">
        <f>LOOKUP(Table13[[#This Row],[FacilityType]], Backend!$J$4:$J$8, Backend!$K$4:$K$8)</f>
        <v>7</v>
      </c>
      <c r="P147" t="str">
        <f>LOOKUP(Table13[[#This Row],[RegionID]], Backend!$L$1:$L$9, Backend!$M$1:$M$9)</f>
        <v>ASW</v>
      </c>
    </row>
    <row r="148" spans="1:16" x14ac:dyDescent="0.25">
      <c r="A148" t="s">
        <v>253</v>
      </c>
      <c r="B148" t="s">
        <v>588</v>
      </c>
      <c r="C148" t="s">
        <v>39</v>
      </c>
      <c r="D148" s="1">
        <v>4</v>
      </c>
      <c r="E148" s="1" t="s">
        <v>997</v>
      </c>
      <c r="F148" s="1" t="s">
        <v>766</v>
      </c>
      <c r="G148" t="str">
        <f>HYPERLINK("https://ksn2.faa.gov/ajg/ajg-r/_layouts/userdisp.aspx?ID=9","Great Lakes")</f>
        <v>Great Lakes</v>
      </c>
      <c r="H148" t="s">
        <v>51</v>
      </c>
      <c r="I148" t="s">
        <v>33</v>
      </c>
      <c r="J148" t="s">
        <v>52</v>
      </c>
      <c r="K148" t="str">
        <f>HYPERLINK("https://ksn2.faa.gov/ajg/ajg-r/_layouts/userdisp.aspx?ID=9","Great Lakes Regional Human Resource Services Division")</f>
        <v>Great Lakes Regional Human Resource Services Division</v>
      </c>
      <c r="L148" t="s">
        <v>17</v>
      </c>
      <c r="N148" t="str">
        <f>LOOKUP(Table13[[#This Row],[FacilityLevel]], Backend!$E$3:$E$11, Backend!$F$3:$F$11)</f>
        <v>D</v>
      </c>
      <c r="O148">
        <f>LOOKUP(Table13[[#This Row],[FacilityType]], Backend!$J$4:$J$8, Backend!$K$4:$K$8)</f>
        <v>7</v>
      </c>
      <c r="P148" t="str">
        <f>LOOKUP(Table13[[#This Row],[RegionID]], Backend!$L$1:$L$9, Backend!$M$1:$M$9)</f>
        <v>AGL</v>
      </c>
    </row>
    <row r="149" spans="1:16" x14ac:dyDescent="0.25">
      <c r="A149" t="s">
        <v>254</v>
      </c>
      <c r="B149" t="s">
        <v>589</v>
      </c>
      <c r="C149" t="s">
        <v>39</v>
      </c>
      <c r="D149" s="1">
        <v>11</v>
      </c>
      <c r="E149" s="1" t="s">
        <v>838</v>
      </c>
      <c r="F149" s="1" t="s">
        <v>780</v>
      </c>
      <c r="G149" t="str">
        <f>HYPERLINK("https://ksn2.faa.gov/ajg/ajg-r/_layouts/userdisp.aspx?ID=8","Western Pacific")</f>
        <v>Western Pacific</v>
      </c>
      <c r="H149" t="s">
        <v>93</v>
      </c>
      <c r="I149" t="s">
        <v>15</v>
      </c>
      <c r="J149" t="s">
        <v>94</v>
      </c>
      <c r="K149" t="str">
        <f>HYPERLINK("https://ksn2.faa.gov/ajg/ajg-r/_layouts/userdisp.aspx?ID=8","Western Pacific Regional Human Resource Services Division")</f>
        <v>Western Pacific Regional Human Resource Services Division</v>
      </c>
      <c r="L149" t="s">
        <v>17</v>
      </c>
      <c r="N149" t="str">
        <f>LOOKUP(Table13[[#This Row],[FacilityLevel]], Backend!$E$3:$E$11, Backend!$F$3:$F$11)</f>
        <v>K</v>
      </c>
      <c r="O149">
        <f>LOOKUP(Table13[[#This Row],[FacilityType]], Backend!$J$4:$J$8, Backend!$K$4:$K$8)</f>
        <v>7</v>
      </c>
      <c r="P149" t="str">
        <f>LOOKUP(Table13[[#This Row],[RegionID]], Backend!$L$1:$L$9, Backend!$M$1:$M$9)</f>
        <v>AWP</v>
      </c>
    </row>
    <row r="150" spans="1:16" x14ac:dyDescent="0.25">
      <c r="A150" t="s">
        <v>255</v>
      </c>
      <c r="B150" t="s">
        <v>590</v>
      </c>
      <c r="C150" t="s">
        <v>39</v>
      </c>
      <c r="D150" s="1">
        <v>12</v>
      </c>
      <c r="E150" s="1" t="s">
        <v>94</v>
      </c>
      <c r="F150" s="1" t="s">
        <v>753</v>
      </c>
      <c r="G150" t="str">
        <f>HYPERLINK("https://ksn2.faa.gov/ajg/ajg-r/_layouts/userdisp.aspx?ID=8","Western Pacific")</f>
        <v>Western Pacific</v>
      </c>
      <c r="H150" t="s">
        <v>93</v>
      </c>
      <c r="I150" t="s">
        <v>15</v>
      </c>
      <c r="J150" t="s">
        <v>94</v>
      </c>
      <c r="K150" t="str">
        <f>HYPERLINK("https://ksn2.faa.gov/ajg/ajg-r/_layouts/userdisp.aspx?ID=8","Western Pacific Regional Human Resource Services Division")</f>
        <v>Western Pacific Regional Human Resource Services Division</v>
      </c>
      <c r="L150" t="s">
        <v>17</v>
      </c>
      <c r="N150" t="str">
        <f>LOOKUP(Table13[[#This Row],[FacilityLevel]], Backend!$E$3:$E$11, Backend!$F$3:$F$11)</f>
        <v>L</v>
      </c>
      <c r="O150">
        <f>LOOKUP(Table13[[#This Row],[FacilityType]], Backend!$J$4:$J$8, Backend!$K$4:$K$8)</f>
        <v>7</v>
      </c>
      <c r="P150" t="str">
        <f>LOOKUP(Table13[[#This Row],[RegionID]], Backend!$L$1:$L$9, Backend!$M$1:$M$9)</f>
        <v>AWP</v>
      </c>
    </row>
    <row r="151" spans="1:16" x14ac:dyDescent="0.25">
      <c r="A151" t="s">
        <v>256</v>
      </c>
      <c r="B151" t="s">
        <v>591</v>
      </c>
      <c r="C151" t="s">
        <v>28</v>
      </c>
      <c r="D151" s="1">
        <v>7</v>
      </c>
      <c r="E151" s="1" t="s">
        <v>889</v>
      </c>
      <c r="F151" s="1" t="s">
        <v>758</v>
      </c>
      <c r="G151" t="str">
        <f>HYPERLINK("https://ksn2.faa.gov/ajg/ajg-r/_layouts/userdisp.aspx?ID=5","Southwest")</f>
        <v>Southwest</v>
      </c>
      <c r="H151" t="s">
        <v>32</v>
      </c>
      <c r="I151" t="s">
        <v>33</v>
      </c>
      <c r="J151" t="s">
        <v>34</v>
      </c>
      <c r="K151" t="str">
        <f>HYPERLINK("https://ksn2.faa.gov/ajg/ajg-r/_layouts/userdisp.aspx?ID=5","Southwest Regional Human Resource Services Division")</f>
        <v>Southwest Regional Human Resource Services Division</v>
      </c>
      <c r="L151" t="s">
        <v>17</v>
      </c>
      <c r="N151" t="str">
        <f>LOOKUP(Table13[[#This Row],[FacilityLevel]], Backend!$E$3:$E$11, Backend!$F$3:$F$11)</f>
        <v>G</v>
      </c>
      <c r="O151">
        <f>LOOKUP(Table13[[#This Row],[FacilityType]], Backend!$J$4:$J$8, Backend!$K$4:$K$8)</f>
        <v>3</v>
      </c>
      <c r="P151" t="str">
        <f>LOOKUP(Table13[[#This Row],[RegionID]], Backend!$L$1:$L$9, Backend!$M$1:$M$9)</f>
        <v>ASW</v>
      </c>
    </row>
    <row r="152" spans="1:16" x14ac:dyDescent="0.25">
      <c r="A152" t="s">
        <v>257</v>
      </c>
      <c r="B152" t="s">
        <v>592</v>
      </c>
      <c r="C152" t="s">
        <v>28</v>
      </c>
      <c r="D152" s="1">
        <v>5</v>
      </c>
      <c r="E152" s="1" t="s">
        <v>924</v>
      </c>
      <c r="F152" s="1" t="s">
        <v>754</v>
      </c>
      <c r="G152" t="str">
        <f>HYPERLINK("https://ksn2.faa.gov/ajg/ajg-r/_layouts/userdisp.aspx?ID=2","Southern")</f>
        <v>Southern</v>
      </c>
      <c r="H152" t="s">
        <v>79</v>
      </c>
      <c r="I152" t="s">
        <v>33</v>
      </c>
      <c r="J152" t="s">
        <v>80</v>
      </c>
      <c r="K152" t="str">
        <f>HYPERLINK("https://ksn2.faa.gov/ajg/ajg-r/_layouts/userdisp.aspx?ID=2","Southern Regional Human Resource Services Division")</f>
        <v>Southern Regional Human Resource Services Division</v>
      </c>
      <c r="L152" t="s">
        <v>47</v>
      </c>
      <c r="N152" t="str">
        <f>LOOKUP(Table13[[#This Row],[FacilityLevel]], Backend!$E$3:$E$11, Backend!$F$3:$F$11)</f>
        <v>E</v>
      </c>
      <c r="O152">
        <f>LOOKUP(Table13[[#This Row],[FacilityType]], Backend!$J$4:$J$8, Backend!$K$4:$K$8)</f>
        <v>3</v>
      </c>
      <c r="P152" t="str">
        <f>LOOKUP(Table13[[#This Row],[RegionID]], Backend!$L$1:$L$9, Backend!$M$1:$M$9)</f>
        <v>ASO</v>
      </c>
    </row>
    <row r="153" spans="1:16" x14ac:dyDescent="0.25">
      <c r="A153" t="s">
        <v>258</v>
      </c>
      <c r="B153" t="s">
        <v>593</v>
      </c>
      <c r="C153" t="s">
        <v>28</v>
      </c>
      <c r="D153" s="1">
        <v>7</v>
      </c>
      <c r="E153" s="1" t="s">
        <v>890</v>
      </c>
      <c r="F153" s="1" t="s">
        <v>782</v>
      </c>
      <c r="G153" t="str">
        <f>HYPERLINK("https://ksn2.faa.gov/ajg/ajg-r/_layouts/userdisp.aspx?ID=5","Southwest")</f>
        <v>Southwest</v>
      </c>
      <c r="H153" t="s">
        <v>137</v>
      </c>
      <c r="I153" t="s">
        <v>33</v>
      </c>
      <c r="J153" t="s">
        <v>138</v>
      </c>
      <c r="K153" t="str">
        <f>HYPERLINK("https://ksn2.faa.gov/ajg/ajg-r/_layouts/userdisp.aspx?ID=5","Southwest Regional Human Resource Services Division")</f>
        <v>Southwest Regional Human Resource Services Division</v>
      </c>
      <c r="L153" t="s">
        <v>17</v>
      </c>
      <c r="N153" t="str">
        <f>LOOKUP(Table13[[#This Row],[FacilityLevel]], Backend!$E$3:$E$11, Backend!$F$3:$F$11)</f>
        <v>G</v>
      </c>
      <c r="O153">
        <f>LOOKUP(Table13[[#This Row],[FacilityType]], Backend!$J$4:$J$8, Backend!$K$4:$K$8)</f>
        <v>3</v>
      </c>
      <c r="P153" t="str">
        <f>LOOKUP(Table13[[#This Row],[RegionID]], Backend!$L$1:$L$9, Backend!$M$1:$M$9)</f>
        <v>ASW</v>
      </c>
    </row>
    <row r="154" spans="1:16" x14ac:dyDescent="0.25">
      <c r="A154" t="s">
        <v>259</v>
      </c>
      <c r="B154" t="s">
        <v>587</v>
      </c>
      <c r="C154" t="s">
        <v>28</v>
      </c>
      <c r="D154" s="1">
        <v>5</v>
      </c>
      <c r="E154" s="1" t="s">
        <v>891</v>
      </c>
      <c r="F154" s="1" t="s">
        <v>754</v>
      </c>
      <c r="G154" t="str">
        <f>HYPERLINK("https://ksn2.faa.gov/ajg/ajg-r/_layouts/userdisp.aspx?ID=2","Southern")</f>
        <v>Southern</v>
      </c>
      <c r="H154" t="s">
        <v>79</v>
      </c>
      <c r="I154" t="s">
        <v>33</v>
      </c>
      <c r="J154" t="s">
        <v>80</v>
      </c>
      <c r="K154" t="str">
        <f>HYPERLINK("https://ksn2.faa.gov/ajg/ajg-r/_layouts/userdisp.aspx?ID=2","Southern Regional Human Resource Services Division")</f>
        <v>Southern Regional Human Resource Services Division</v>
      </c>
      <c r="L154" t="s">
        <v>260</v>
      </c>
      <c r="N154" t="str">
        <f>LOOKUP(Table13[[#This Row],[FacilityLevel]], Backend!$E$3:$E$11, Backend!$F$3:$F$11)</f>
        <v>E</v>
      </c>
      <c r="O154">
        <f>LOOKUP(Table13[[#This Row],[FacilityType]], Backend!$J$4:$J$8, Backend!$K$4:$K$8)</f>
        <v>3</v>
      </c>
      <c r="P154" t="str">
        <f>LOOKUP(Table13[[#This Row],[RegionID]], Backend!$L$1:$L$9, Backend!$M$1:$M$9)</f>
        <v>ASO</v>
      </c>
    </row>
    <row r="155" spans="1:16" x14ac:dyDescent="0.25">
      <c r="A155" t="s">
        <v>261</v>
      </c>
      <c r="B155" t="s">
        <v>594</v>
      </c>
      <c r="C155" t="s">
        <v>39</v>
      </c>
      <c r="D155" s="1">
        <v>11</v>
      </c>
      <c r="E155" s="1" t="s">
        <v>1044</v>
      </c>
      <c r="F155" s="1" t="s">
        <v>776</v>
      </c>
      <c r="G155" t="str">
        <f>HYPERLINK("https://ksn2.faa.gov/ajg/ajg-r/_layouts/userdisp.aspx?ID=4","Eastern")</f>
        <v>Eastern</v>
      </c>
      <c r="H155" t="s">
        <v>29</v>
      </c>
      <c r="I155" t="s">
        <v>21</v>
      </c>
      <c r="J155" t="s">
        <v>30</v>
      </c>
      <c r="K155" t="str">
        <f>HYPERLINK("https://ksn2.faa.gov/ajg/ajg-r/_layouts/userdisp.aspx?ID=4","Eastern Regional Human Resource Services Division")</f>
        <v>Eastern Regional Human Resource Services Division</v>
      </c>
      <c r="L155" t="s">
        <v>17</v>
      </c>
      <c r="N155" t="str">
        <f>LOOKUP(Table13[[#This Row],[FacilityLevel]], Backend!$E$3:$E$11, Backend!$F$3:$F$11)</f>
        <v>K</v>
      </c>
      <c r="O155">
        <f>LOOKUP(Table13[[#This Row],[FacilityType]], Backend!$J$4:$J$8, Backend!$K$4:$K$8)</f>
        <v>7</v>
      </c>
      <c r="P155" t="str">
        <f>LOOKUP(Table13[[#This Row],[RegionID]], Backend!$L$1:$L$9, Backend!$M$1:$M$9)</f>
        <v>AEA</v>
      </c>
    </row>
    <row r="156" spans="1:16" x14ac:dyDescent="0.25">
      <c r="A156" t="s">
        <v>262</v>
      </c>
      <c r="B156" t="s">
        <v>595</v>
      </c>
      <c r="C156" t="s">
        <v>39</v>
      </c>
      <c r="D156" s="1">
        <v>8</v>
      </c>
      <c r="E156" s="1" t="s">
        <v>1045</v>
      </c>
      <c r="F156" s="1" t="s">
        <v>753</v>
      </c>
      <c r="G156" t="str">
        <f>HYPERLINK("https://ksn2.faa.gov/ajg/ajg-r/_layouts/userdisp.aspx?ID=8","Western Pacific")</f>
        <v>Western Pacific</v>
      </c>
      <c r="H156" t="s">
        <v>99</v>
      </c>
      <c r="I156" t="s">
        <v>15</v>
      </c>
      <c r="J156" t="s">
        <v>94</v>
      </c>
      <c r="K156" t="str">
        <f>HYPERLINK("https://ksn2.faa.gov/ajg/ajg-r/_layouts/userdisp.aspx?ID=8","Western Pacific Regional Human Resource Services Division")</f>
        <v>Western Pacific Regional Human Resource Services Division</v>
      </c>
      <c r="L156" t="s">
        <v>263</v>
      </c>
      <c r="N156" t="str">
        <f>LOOKUP(Table13[[#This Row],[FacilityLevel]], Backend!$E$3:$E$11, Backend!$F$3:$F$11)</f>
        <v>H</v>
      </c>
      <c r="O156">
        <f>LOOKUP(Table13[[#This Row],[FacilityType]], Backend!$J$4:$J$8, Backend!$K$4:$K$8)</f>
        <v>7</v>
      </c>
      <c r="P156" t="str">
        <f>LOOKUP(Table13[[#This Row],[RegionID]], Backend!$L$1:$L$9, Backend!$M$1:$M$9)</f>
        <v>AWP</v>
      </c>
    </row>
    <row r="157" spans="1:16" x14ac:dyDescent="0.25">
      <c r="A157" t="s">
        <v>264</v>
      </c>
      <c r="B157" t="s">
        <v>596</v>
      </c>
      <c r="C157" t="s">
        <v>28</v>
      </c>
      <c r="D157" s="1">
        <v>7</v>
      </c>
      <c r="E157" s="1" t="s">
        <v>925</v>
      </c>
      <c r="F157" s="1" t="s">
        <v>799</v>
      </c>
      <c r="G157" t="str">
        <f>HYPERLINK("https://ksn2.faa.gov/ajg/ajg-r/_layouts/userdisp.aspx?ID=5","Southwest")</f>
        <v>Southwest</v>
      </c>
      <c r="H157" t="s">
        <v>106</v>
      </c>
      <c r="I157" t="s">
        <v>21</v>
      </c>
      <c r="J157" t="s">
        <v>107</v>
      </c>
      <c r="K157" t="str">
        <f>HYPERLINK("https://ksn2.faa.gov/ajg/ajg-r/_layouts/userdisp.aspx?ID=5","Southwest Regional Human Resource Services Division")</f>
        <v>Southwest Regional Human Resource Services Division</v>
      </c>
      <c r="L157" t="s">
        <v>17</v>
      </c>
      <c r="N157" t="str">
        <f>LOOKUP(Table13[[#This Row],[FacilityLevel]], Backend!$E$3:$E$11, Backend!$F$3:$F$11)</f>
        <v>G</v>
      </c>
      <c r="O157">
        <f>LOOKUP(Table13[[#This Row],[FacilityType]], Backend!$J$4:$J$8, Backend!$K$4:$K$8)</f>
        <v>3</v>
      </c>
      <c r="P157" t="str">
        <f>LOOKUP(Table13[[#This Row],[RegionID]], Backend!$L$1:$L$9, Backend!$M$1:$M$9)</f>
        <v>ASW</v>
      </c>
    </row>
    <row r="158" spans="1:16" x14ac:dyDescent="0.25">
      <c r="A158" t="s">
        <v>265</v>
      </c>
      <c r="B158" t="s">
        <v>597</v>
      </c>
      <c r="C158" t="s">
        <v>39</v>
      </c>
      <c r="D158" s="1">
        <v>5</v>
      </c>
      <c r="E158" s="1" t="s">
        <v>998</v>
      </c>
      <c r="F158" s="1" t="s">
        <v>781</v>
      </c>
      <c r="G158" t="str">
        <f>HYPERLINK("https://ksn2.faa.gov/ajg/ajg-r/_layouts/userdisp.aspx?ID=6","Central")</f>
        <v>Central</v>
      </c>
      <c r="H158" t="s">
        <v>102</v>
      </c>
      <c r="I158" t="s">
        <v>33</v>
      </c>
      <c r="J158" t="s">
        <v>103</v>
      </c>
      <c r="K158" t="str">
        <f>HYPERLINK("https://ksn2.faa.gov/ajg/ajg-r/_layouts/userdisp.aspx?ID=6","Central Regional Human Resource Services Division")</f>
        <v>Central Regional Human Resource Services Division</v>
      </c>
      <c r="L158" t="s">
        <v>114</v>
      </c>
      <c r="N158" t="str">
        <f>LOOKUP(Table13[[#This Row],[FacilityLevel]], Backend!$E$3:$E$11, Backend!$F$3:$F$11)</f>
        <v>E</v>
      </c>
      <c r="O158">
        <f>LOOKUP(Table13[[#This Row],[FacilityType]], Backend!$J$4:$J$8, Backend!$K$4:$K$8)</f>
        <v>7</v>
      </c>
      <c r="P158" t="str">
        <f>LOOKUP(Table13[[#This Row],[RegionID]], Backend!$L$1:$L$9, Backend!$M$1:$M$9)</f>
        <v>ACE</v>
      </c>
    </row>
    <row r="159" spans="1:16" x14ac:dyDescent="0.25">
      <c r="A159" t="s">
        <v>266</v>
      </c>
      <c r="B159" t="s">
        <v>598</v>
      </c>
      <c r="C159" t="s">
        <v>39</v>
      </c>
      <c r="D159" s="1">
        <v>5</v>
      </c>
      <c r="E159" s="1" t="s">
        <v>956</v>
      </c>
      <c r="F159" s="1" t="s">
        <v>782</v>
      </c>
      <c r="G159" t="str">
        <f>HYPERLINK("https://ksn2.faa.gov/ajg/ajg-r/_layouts/userdisp.aspx?ID=5","Southwest")</f>
        <v>Southwest</v>
      </c>
      <c r="H159" t="s">
        <v>137</v>
      </c>
      <c r="I159" t="s">
        <v>33</v>
      </c>
      <c r="J159" t="s">
        <v>138</v>
      </c>
      <c r="K159" t="str">
        <f>HYPERLINK("https://ksn2.faa.gov/ajg/ajg-r/_layouts/userdisp.aspx?ID=5","Southwest Regional Human Resource Services Division")</f>
        <v>Southwest Regional Human Resource Services Division</v>
      </c>
      <c r="L159" t="s">
        <v>76</v>
      </c>
      <c r="N159" t="str">
        <f>LOOKUP(Table13[[#This Row],[FacilityLevel]], Backend!$E$3:$E$11, Backend!$F$3:$F$11)</f>
        <v>E</v>
      </c>
      <c r="O159">
        <f>LOOKUP(Table13[[#This Row],[FacilityType]], Backend!$J$4:$J$8, Backend!$K$4:$K$8)</f>
        <v>7</v>
      </c>
      <c r="P159" t="str">
        <f>LOOKUP(Table13[[#This Row],[RegionID]], Backend!$L$1:$L$9, Backend!$M$1:$M$9)</f>
        <v>ASW</v>
      </c>
    </row>
    <row r="160" spans="1:16" x14ac:dyDescent="0.25">
      <c r="A160" t="s">
        <v>267</v>
      </c>
      <c r="B160" t="s">
        <v>599</v>
      </c>
      <c r="C160" t="s">
        <v>39</v>
      </c>
      <c r="D160" s="1">
        <v>6</v>
      </c>
      <c r="E160" s="1" t="s">
        <v>999</v>
      </c>
      <c r="F160" s="1" t="s">
        <v>753</v>
      </c>
      <c r="G160" t="str">
        <f>HYPERLINK("https://ksn2.faa.gov/ajg/ajg-r/_layouts/userdisp.aspx?ID=8","Western Pacific")</f>
        <v>Western Pacific</v>
      </c>
      <c r="H160" t="s">
        <v>68</v>
      </c>
      <c r="I160" t="s">
        <v>15</v>
      </c>
      <c r="J160" t="s">
        <v>69</v>
      </c>
      <c r="K160" t="str">
        <f>HYPERLINK("https://ksn2.faa.gov/ajg/ajg-r/_layouts/userdisp.aspx?ID=8","Western Pacific Regional Human Resource Services Division")</f>
        <v>Western Pacific Regional Human Resource Services Division</v>
      </c>
      <c r="L160" t="s">
        <v>74</v>
      </c>
      <c r="N160" t="str">
        <f>LOOKUP(Table13[[#This Row],[FacilityLevel]], Backend!$E$3:$E$11, Backend!$F$3:$F$11)</f>
        <v>F</v>
      </c>
      <c r="O160">
        <f>LOOKUP(Table13[[#This Row],[FacilityType]], Backend!$J$4:$J$8, Backend!$K$4:$K$8)</f>
        <v>7</v>
      </c>
      <c r="P160" t="str">
        <f>LOOKUP(Table13[[#This Row],[RegionID]], Backend!$L$1:$L$9, Backend!$M$1:$M$9)</f>
        <v>AWP</v>
      </c>
    </row>
    <row r="161" spans="1:16" x14ac:dyDescent="0.25">
      <c r="A161" t="s">
        <v>268</v>
      </c>
      <c r="B161" t="s">
        <v>269</v>
      </c>
      <c r="C161" t="s">
        <v>13</v>
      </c>
      <c r="D161" s="1">
        <v>9</v>
      </c>
      <c r="E161" s="1" t="s">
        <v>107</v>
      </c>
      <c r="F161" s="1" t="s">
        <v>783</v>
      </c>
      <c r="G161" t="str">
        <f>HYPERLINK("https://ksn2.faa.gov/ajg/ajg-r/_layouts/userdisp.aspx?ID=5","Southwest")</f>
        <v>Southwest</v>
      </c>
      <c r="H161" t="s">
        <v>106</v>
      </c>
      <c r="I161" t="s">
        <v>21</v>
      </c>
      <c r="J161" t="s">
        <v>107</v>
      </c>
      <c r="K161" t="str">
        <f>HYPERLINK("https://ksn2.faa.gov/ajg/ajg-r/_layouts/userdisp.aspx?ID=5","Southwest Regional Human Resource Services Division")</f>
        <v>Southwest Regional Human Resource Services Division</v>
      </c>
      <c r="L161" t="s">
        <v>17</v>
      </c>
      <c r="N161" t="str">
        <f>LOOKUP(Table13[[#This Row],[FacilityLevel]], Backend!$E$3:$E$11, Backend!$F$3:$F$11)</f>
        <v>I</v>
      </c>
      <c r="O161">
        <f>LOOKUP(Table13[[#This Row],[FacilityType]], Backend!$J$4:$J$8, Backend!$K$4:$K$8)</f>
        <v>2</v>
      </c>
      <c r="P161" t="str">
        <f>LOOKUP(Table13[[#This Row],[RegionID]], Backend!$L$1:$L$9, Backend!$M$1:$M$9)</f>
        <v>ASW</v>
      </c>
    </row>
    <row r="162" spans="1:16" x14ac:dyDescent="0.25">
      <c r="A162" t="s">
        <v>270</v>
      </c>
      <c r="B162" t="s">
        <v>271</v>
      </c>
      <c r="C162" t="s">
        <v>13</v>
      </c>
      <c r="D162" s="1">
        <v>10</v>
      </c>
      <c r="E162" s="1" t="s">
        <v>103</v>
      </c>
      <c r="F162" s="1" t="s">
        <v>774</v>
      </c>
      <c r="G162" t="str">
        <f>HYPERLINK("https://ksn2.faa.gov/ajg/ajg-r/_layouts/userdisp.aspx?ID=9","Great Lakes")</f>
        <v>Great Lakes</v>
      </c>
      <c r="H162" t="s">
        <v>102</v>
      </c>
      <c r="I162" t="s">
        <v>33</v>
      </c>
      <c r="J162" t="s">
        <v>103</v>
      </c>
      <c r="K162" t="str">
        <f>HYPERLINK("https://ksn2.faa.gov/ajg/ajg-r/_layouts/userdisp.aspx?ID=9","Great Lakes Regional Human Resource Services Division")</f>
        <v>Great Lakes Regional Human Resource Services Division</v>
      </c>
      <c r="L162" t="s">
        <v>17</v>
      </c>
      <c r="N162" t="str">
        <f>LOOKUP(Table13[[#This Row],[FacilityLevel]], Backend!$E$3:$E$11, Backend!$F$3:$F$11)</f>
        <v>J</v>
      </c>
      <c r="O162">
        <f>LOOKUP(Table13[[#This Row],[FacilityType]], Backend!$J$4:$J$8, Backend!$K$4:$K$8)</f>
        <v>2</v>
      </c>
      <c r="P162" t="str">
        <f>LOOKUP(Table13[[#This Row],[RegionID]], Backend!$L$1:$L$9, Backend!$M$1:$M$9)</f>
        <v>AGL</v>
      </c>
    </row>
    <row r="163" spans="1:16" x14ac:dyDescent="0.25">
      <c r="A163" t="s">
        <v>272</v>
      </c>
      <c r="B163" t="s">
        <v>600</v>
      </c>
      <c r="C163" t="s">
        <v>28</v>
      </c>
      <c r="D163" s="1">
        <v>7</v>
      </c>
      <c r="E163" s="1" t="s">
        <v>892</v>
      </c>
      <c r="F163" s="1" t="s">
        <v>758</v>
      </c>
      <c r="G163" t="str">
        <f>HYPERLINK("https://ksn2.faa.gov/ajg/ajg-r/_layouts/userdisp.aspx?ID=5","Southwest")</f>
        <v>Southwest</v>
      </c>
      <c r="H163" t="s">
        <v>32</v>
      </c>
      <c r="I163" t="s">
        <v>33</v>
      </c>
      <c r="J163" t="s">
        <v>34</v>
      </c>
      <c r="K163" t="str">
        <f>HYPERLINK("https://ksn2.faa.gov/ajg/ajg-r/_layouts/userdisp.aspx?ID=5","Southwest Regional Human Resource Services Division")</f>
        <v>Southwest Regional Human Resource Services Division</v>
      </c>
      <c r="L163" t="s">
        <v>42</v>
      </c>
      <c r="N163" t="str">
        <f>LOOKUP(Table13[[#This Row],[FacilityLevel]], Backend!$E$3:$E$11, Backend!$F$3:$F$11)</f>
        <v>G</v>
      </c>
      <c r="O163">
        <f>LOOKUP(Table13[[#This Row],[FacilityType]], Backend!$J$4:$J$8, Backend!$K$4:$K$8)</f>
        <v>3</v>
      </c>
      <c r="P163" t="str">
        <f>LOOKUP(Table13[[#This Row],[RegionID]], Backend!$L$1:$L$9, Backend!$M$1:$M$9)</f>
        <v>ASW</v>
      </c>
    </row>
    <row r="164" spans="1:16" x14ac:dyDescent="0.25">
      <c r="A164" t="s">
        <v>273</v>
      </c>
      <c r="B164" t="s">
        <v>601</v>
      </c>
      <c r="C164" t="s">
        <v>39</v>
      </c>
      <c r="D164" s="1">
        <v>4</v>
      </c>
      <c r="E164" s="1" t="s">
        <v>1046</v>
      </c>
      <c r="F164" s="1" t="s">
        <v>766</v>
      </c>
      <c r="G164" t="str">
        <f>HYPERLINK("https://ksn2.faa.gov/ajg/ajg-r/_layouts/userdisp.aspx?ID=9","Great Lakes")</f>
        <v>Great Lakes</v>
      </c>
      <c r="H164" t="s">
        <v>51</v>
      </c>
      <c r="I164" t="s">
        <v>33</v>
      </c>
      <c r="J164" t="s">
        <v>52</v>
      </c>
      <c r="K164" t="str">
        <f>HYPERLINK("https://ksn2.faa.gov/ajg/ajg-r/_layouts/userdisp.aspx?ID=9","Great Lakes Regional Human Resource Services Division")</f>
        <v>Great Lakes Regional Human Resource Services Division</v>
      </c>
      <c r="L164" t="s">
        <v>85</v>
      </c>
      <c r="N164" t="str">
        <f>LOOKUP(Table13[[#This Row],[FacilityLevel]], Backend!$E$3:$E$11, Backend!$F$3:$F$11)</f>
        <v>D</v>
      </c>
      <c r="O164">
        <f>LOOKUP(Table13[[#This Row],[FacilityType]], Backend!$J$4:$J$8, Backend!$K$4:$K$8)</f>
        <v>7</v>
      </c>
      <c r="P164" t="str">
        <f>LOOKUP(Table13[[#This Row],[RegionID]], Backend!$L$1:$L$9, Backend!$M$1:$M$9)</f>
        <v>AGL</v>
      </c>
    </row>
    <row r="165" spans="1:16" x14ac:dyDescent="0.25">
      <c r="A165" t="s">
        <v>274</v>
      </c>
      <c r="B165" t="s">
        <v>602</v>
      </c>
      <c r="C165" t="s">
        <v>28</v>
      </c>
      <c r="D165" s="1">
        <v>8</v>
      </c>
      <c r="E165" s="1" t="s">
        <v>146</v>
      </c>
      <c r="F165" s="1" t="s">
        <v>785</v>
      </c>
      <c r="G165" t="str">
        <f>HYPERLINK("https://ksn2.faa.gov/ajg/ajg-r/_layouts/userdisp.aspx?ID=6","Central")</f>
        <v>Central</v>
      </c>
      <c r="H165" t="s">
        <v>145</v>
      </c>
      <c r="I165" t="s">
        <v>33</v>
      </c>
      <c r="J165" t="s">
        <v>146</v>
      </c>
      <c r="K165" t="str">
        <f>HYPERLINK("https://ksn2.faa.gov/ajg/ajg-r/_layouts/userdisp.aspx?ID=6","Central Regional Human Resource Services Division")</f>
        <v>Central Regional Human Resource Services Division</v>
      </c>
      <c r="L165" t="s">
        <v>17</v>
      </c>
      <c r="N165" t="str">
        <f>LOOKUP(Table13[[#This Row],[FacilityLevel]], Backend!$E$3:$E$11, Backend!$F$3:$F$11)</f>
        <v>H</v>
      </c>
      <c r="O165">
        <f>LOOKUP(Table13[[#This Row],[FacilityType]], Backend!$J$4:$J$8, Backend!$K$4:$K$8)</f>
        <v>3</v>
      </c>
      <c r="P165" t="str">
        <f>LOOKUP(Table13[[#This Row],[RegionID]], Backend!$L$1:$L$9, Backend!$M$1:$M$9)</f>
        <v>ACE</v>
      </c>
    </row>
    <row r="166" spans="1:16" x14ac:dyDescent="0.25">
      <c r="A166" t="s">
        <v>275</v>
      </c>
      <c r="B166" t="s">
        <v>603</v>
      </c>
      <c r="C166" t="s">
        <v>39</v>
      </c>
      <c r="D166" s="1">
        <v>9</v>
      </c>
      <c r="E166" s="1" t="s">
        <v>837</v>
      </c>
      <c r="F166" s="1" t="s">
        <v>775</v>
      </c>
      <c r="G166" t="str">
        <f>HYPERLINK("https://ksn2.faa.gov/ajg/ajg-r/_layouts/userdisp.aspx?ID=2","Southern")</f>
        <v>Southern</v>
      </c>
      <c r="H166" t="s">
        <v>121</v>
      </c>
      <c r="I166" t="s">
        <v>21</v>
      </c>
      <c r="J166" t="s">
        <v>122</v>
      </c>
      <c r="K166" t="str">
        <f>HYPERLINK("https://ksn2.faa.gov/ajg/ajg-r/_layouts/userdisp.aspx?ID=2","Southern Regional Human Resource Services Division")</f>
        <v>Southern Regional Human Resource Services Division</v>
      </c>
      <c r="L166" t="s">
        <v>17</v>
      </c>
      <c r="N166" t="str">
        <f>LOOKUP(Table13[[#This Row],[FacilityLevel]], Backend!$E$3:$E$11, Backend!$F$3:$F$11)</f>
        <v>I</v>
      </c>
      <c r="O166">
        <f>LOOKUP(Table13[[#This Row],[FacilityType]], Backend!$J$4:$J$8, Backend!$K$4:$K$8)</f>
        <v>7</v>
      </c>
      <c r="P166" t="str">
        <f>LOOKUP(Table13[[#This Row],[RegionID]], Backend!$L$1:$L$9, Backend!$M$1:$M$9)</f>
        <v>ASO</v>
      </c>
    </row>
    <row r="167" spans="1:16" x14ac:dyDescent="0.25">
      <c r="A167" t="s">
        <v>276</v>
      </c>
      <c r="B167" t="s">
        <v>604</v>
      </c>
      <c r="C167" t="s">
        <v>28</v>
      </c>
      <c r="D167" s="1">
        <v>7</v>
      </c>
      <c r="E167" s="1" t="s">
        <v>948</v>
      </c>
      <c r="F167" s="1" t="s">
        <v>759</v>
      </c>
      <c r="G167" t="str">
        <f>HYPERLINK("https://ksn2.faa.gov/ajg/ajg-r/_layouts/userdisp.aspx?ID=4","Eastern")</f>
        <v>Eastern</v>
      </c>
      <c r="H167" t="s">
        <v>29</v>
      </c>
      <c r="I167" t="s">
        <v>21</v>
      </c>
      <c r="J167" t="s">
        <v>30</v>
      </c>
      <c r="K167" t="str">
        <f>HYPERLINK("https://ksn2.faa.gov/ajg/ajg-r/_layouts/userdisp.aspx?ID=4","Eastern Regional Human Resource Services Division")</f>
        <v>Eastern Regional Human Resource Services Division</v>
      </c>
      <c r="L167" t="s">
        <v>17</v>
      </c>
      <c r="N167" t="str">
        <f>LOOKUP(Table13[[#This Row],[FacilityLevel]], Backend!$E$3:$E$11, Backend!$F$3:$F$11)</f>
        <v>G</v>
      </c>
      <c r="O167">
        <f>LOOKUP(Table13[[#This Row],[FacilityType]], Backend!$J$4:$J$8, Backend!$K$4:$K$8)</f>
        <v>3</v>
      </c>
      <c r="P167" t="str">
        <f>LOOKUP(Table13[[#This Row],[RegionID]], Backend!$L$1:$L$9, Backend!$M$1:$M$9)</f>
        <v>AEA</v>
      </c>
    </row>
    <row r="168" spans="1:16" x14ac:dyDescent="0.25">
      <c r="A168" t="s">
        <v>277</v>
      </c>
      <c r="B168" t="s">
        <v>605</v>
      </c>
      <c r="C168" t="s">
        <v>39</v>
      </c>
      <c r="D168" s="1">
        <v>8</v>
      </c>
      <c r="E168" s="1" t="s">
        <v>58</v>
      </c>
      <c r="F168" s="1" t="s">
        <v>768</v>
      </c>
      <c r="G168" t="str">
        <f>HYPERLINK("https://ksn2.faa.gov/ajg/ajg-r/_layouts/userdisp.aspx?ID=9","Great Lakes")</f>
        <v>Great Lakes</v>
      </c>
      <c r="H168" t="s">
        <v>57</v>
      </c>
      <c r="I168" t="s">
        <v>33</v>
      </c>
      <c r="J168" t="s">
        <v>58</v>
      </c>
      <c r="K168" t="str">
        <f>HYPERLINK("https://ksn2.faa.gov/ajg/ajg-r/_layouts/userdisp.aspx?ID=9","Great Lakes Regional Human Resource Services Division")</f>
        <v>Great Lakes Regional Human Resource Services Division</v>
      </c>
      <c r="L168" t="s">
        <v>17</v>
      </c>
      <c r="N168" t="str">
        <f>LOOKUP(Table13[[#This Row],[FacilityLevel]], Backend!$E$3:$E$11, Backend!$F$3:$F$11)</f>
        <v>H</v>
      </c>
      <c r="O168">
        <f>LOOKUP(Table13[[#This Row],[FacilityType]], Backend!$J$4:$J$8, Backend!$K$4:$K$8)</f>
        <v>7</v>
      </c>
      <c r="P168" t="str">
        <f>LOOKUP(Table13[[#This Row],[RegionID]], Backend!$L$1:$L$9, Backend!$M$1:$M$9)</f>
        <v>AGL</v>
      </c>
    </row>
    <row r="169" spans="1:16" x14ac:dyDescent="0.25">
      <c r="A169" t="s">
        <v>278</v>
      </c>
      <c r="B169" t="s">
        <v>606</v>
      </c>
      <c r="C169" t="s">
        <v>39</v>
      </c>
      <c r="D169" s="1">
        <v>8</v>
      </c>
      <c r="E169" s="1" t="s">
        <v>107</v>
      </c>
      <c r="F169" s="1" t="s">
        <v>783</v>
      </c>
      <c r="G169" t="str">
        <f>HYPERLINK("https://ksn2.faa.gov/ajg/ajg-r/_layouts/userdisp.aspx?ID=2","Southern")</f>
        <v>Southern</v>
      </c>
      <c r="H169" t="s">
        <v>102</v>
      </c>
      <c r="I169" t="s">
        <v>21</v>
      </c>
      <c r="J169" t="s">
        <v>107</v>
      </c>
      <c r="K169" t="str">
        <f>HYPERLINK("https://ksn2.faa.gov/ajg/ajg-r/_layouts/userdisp.aspx?ID=5","Southwest Regional Human Resource Services Division")</f>
        <v>Southwest Regional Human Resource Services Division</v>
      </c>
      <c r="L169" t="s">
        <v>17</v>
      </c>
      <c r="N169" t="str">
        <f>LOOKUP(Table13[[#This Row],[FacilityLevel]], Backend!$E$3:$E$11, Backend!$F$3:$F$11)</f>
        <v>H</v>
      </c>
      <c r="O169">
        <f>LOOKUP(Table13[[#This Row],[FacilityType]], Backend!$J$4:$J$8, Backend!$K$4:$K$8)</f>
        <v>7</v>
      </c>
      <c r="P169" t="str">
        <f>LOOKUP(Table13[[#This Row],[RegionID]], Backend!$L$1:$L$9, Backend!$M$1:$M$9)</f>
        <v>ASO</v>
      </c>
    </row>
    <row r="170" spans="1:16" x14ac:dyDescent="0.25">
      <c r="A170" t="s">
        <v>279</v>
      </c>
      <c r="B170" t="s">
        <v>607</v>
      </c>
      <c r="C170" t="s">
        <v>39</v>
      </c>
      <c r="D170" s="1">
        <v>4</v>
      </c>
      <c r="E170" s="1" t="s">
        <v>1000</v>
      </c>
      <c r="F170" s="1" t="s">
        <v>771</v>
      </c>
      <c r="G170" t="str">
        <f>HYPERLINK("https://ksn2.faa.gov/ajg/ajg-r/_layouts/userdisp.aspx?ID=9","Great Lakes")</f>
        <v>Great Lakes</v>
      </c>
      <c r="H170" t="s">
        <v>51</v>
      </c>
      <c r="I170" t="s">
        <v>33</v>
      </c>
      <c r="J170" t="s">
        <v>52</v>
      </c>
      <c r="K170" t="str">
        <f>HYPERLINK("https://ksn2.faa.gov/ajg/ajg-r/_layouts/userdisp.aspx?ID=9","Great Lakes Regional Human Resource Services Division")</f>
        <v>Great Lakes Regional Human Resource Services Division</v>
      </c>
      <c r="L170" t="s">
        <v>85</v>
      </c>
      <c r="N170" t="str">
        <f>LOOKUP(Table13[[#This Row],[FacilityLevel]], Backend!$E$3:$E$11, Backend!$F$3:$F$11)</f>
        <v>D</v>
      </c>
      <c r="O170">
        <f>LOOKUP(Table13[[#This Row],[FacilityType]], Backend!$J$4:$J$8, Backend!$K$4:$K$8)</f>
        <v>7</v>
      </c>
      <c r="P170" t="str">
        <f>LOOKUP(Table13[[#This Row],[RegionID]], Backend!$L$1:$L$9, Backend!$M$1:$M$9)</f>
        <v>AGL</v>
      </c>
    </row>
    <row r="171" spans="1:16" x14ac:dyDescent="0.25">
      <c r="A171" t="s">
        <v>280</v>
      </c>
      <c r="B171" t="s">
        <v>608</v>
      </c>
      <c r="C171" t="s">
        <v>28</v>
      </c>
      <c r="D171" s="1">
        <v>7</v>
      </c>
      <c r="E171" s="1" t="s">
        <v>949</v>
      </c>
      <c r="F171" s="1" t="s">
        <v>793</v>
      </c>
      <c r="G171" t="str">
        <f>HYPERLINK("https://ksn2.faa.gov/ajg/ajg-r/_layouts/userdisp.aspx?ID=2","Southern")</f>
        <v>Southern</v>
      </c>
      <c r="H171" t="s">
        <v>20</v>
      </c>
      <c r="I171" t="s">
        <v>21</v>
      </c>
      <c r="J171" t="s">
        <v>22</v>
      </c>
      <c r="K171" t="str">
        <f>HYPERLINK("https://ksn2.faa.gov/ajg/ajg-r/_layouts/userdisp.aspx?ID=2","Southern Regional Human Resource Services Division")</f>
        <v>Southern Regional Human Resource Services Division</v>
      </c>
      <c r="L171" t="s">
        <v>85</v>
      </c>
      <c r="N171" t="str">
        <f>LOOKUP(Table13[[#This Row],[FacilityLevel]], Backend!$E$3:$E$11, Backend!$F$3:$F$11)</f>
        <v>G</v>
      </c>
      <c r="O171">
        <f>LOOKUP(Table13[[#This Row],[FacilityType]], Backend!$J$4:$J$8, Backend!$K$4:$K$8)</f>
        <v>3</v>
      </c>
      <c r="P171" t="str">
        <f>LOOKUP(Table13[[#This Row],[RegionID]], Backend!$L$1:$L$9, Backend!$M$1:$M$9)</f>
        <v>ASO</v>
      </c>
    </row>
    <row r="172" spans="1:16" x14ac:dyDescent="0.25">
      <c r="A172" t="s">
        <v>281</v>
      </c>
      <c r="B172" t="s">
        <v>609</v>
      </c>
      <c r="C172" t="s">
        <v>39</v>
      </c>
      <c r="D172" s="1">
        <v>4</v>
      </c>
      <c r="E172" s="1" t="s">
        <v>1001</v>
      </c>
      <c r="F172" s="1" t="s">
        <v>784</v>
      </c>
      <c r="G172" t="str">
        <f>HYPERLINK("https://ksn2.faa.gov/ajg/ajg-r/_layouts/userdisp.aspx?ID=3","New England")</f>
        <v>New England</v>
      </c>
      <c r="H172" t="s">
        <v>25</v>
      </c>
      <c r="I172" t="s">
        <v>21</v>
      </c>
      <c r="J172" t="s">
        <v>26</v>
      </c>
      <c r="K172" t="str">
        <f>HYPERLINK("https://ksn2.faa.gov/ajg/ajg-r/_layouts/userdisp.aspx?ID=3","New England Regional Human Resource Services Division")</f>
        <v>New England Regional Human Resource Services Division</v>
      </c>
      <c r="L172" t="s">
        <v>17</v>
      </c>
      <c r="N172" t="str">
        <f>LOOKUP(Table13[[#This Row],[FacilityLevel]], Backend!$E$3:$E$11, Backend!$F$3:$F$11)</f>
        <v>D</v>
      </c>
      <c r="O172">
        <f>LOOKUP(Table13[[#This Row],[FacilityType]], Backend!$J$4:$J$8, Backend!$K$4:$K$8)</f>
        <v>7</v>
      </c>
      <c r="P172" t="str">
        <f>LOOKUP(Table13[[#This Row],[RegionID]], Backend!$L$1:$L$9, Backend!$M$1:$M$9)</f>
        <v>ANE</v>
      </c>
    </row>
    <row r="173" spans="1:16" x14ac:dyDescent="0.25">
      <c r="A173" t="s">
        <v>282</v>
      </c>
      <c r="B173" t="s">
        <v>610</v>
      </c>
      <c r="C173" t="s">
        <v>28</v>
      </c>
      <c r="D173" s="1">
        <v>12</v>
      </c>
      <c r="E173" s="1" t="s">
        <v>193</v>
      </c>
      <c r="F173" s="1" t="s">
        <v>775</v>
      </c>
      <c r="G173" t="str">
        <f>HYPERLINK("https://ksn2.faa.gov/ajg/ajg-r/_layouts/userdisp.aspx?ID=2","Southern")</f>
        <v>Southern</v>
      </c>
      <c r="H173" t="s">
        <v>192</v>
      </c>
      <c r="I173" t="s">
        <v>21</v>
      </c>
      <c r="J173" t="s">
        <v>193</v>
      </c>
      <c r="K173" t="str">
        <f>HYPERLINK("https://ksn2.faa.gov/ajg/ajg-r/_layouts/userdisp.aspx?ID=2","Southern Regional Human Resource Services Division")</f>
        <v>Southern Regional Human Resource Services Division</v>
      </c>
      <c r="L173" t="s">
        <v>17</v>
      </c>
      <c r="N173" t="str">
        <f>LOOKUP(Table13[[#This Row],[FacilityLevel]], Backend!$E$3:$E$11, Backend!$F$3:$F$11)</f>
        <v>L</v>
      </c>
      <c r="O173">
        <f>LOOKUP(Table13[[#This Row],[FacilityType]], Backend!$J$4:$J$8, Backend!$K$4:$K$8)</f>
        <v>3</v>
      </c>
      <c r="P173" t="str">
        <f>LOOKUP(Table13[[#This Row],[RegionID]], Backend!$L$1:$L$9, Backend!$M$1:$M$9)</f>
        <v>ASO</v>
      </c>
    </row>
    <row r="174" spans="1:16" x14ac:dyDescent="0.25">
      <c r="A174" t="s">
        <v>283</v>
      </c>
      <c r="B174" t="s">
        <v>611</v>
      </c>
      <c r="C174" t="s">
        <v>39</v>
      </c>
      <c r="D174" s="1">
        <v>4</v>
      </c>
      <c r="E174" s="1" t="s">
        <v>1002</v>
      </c>
      <c r="F174" s="1" t="s">
        <v>774</v>
      </c>
      <c r="G174" t="str">
        <f>HYPERLINK("https://ksn2.faa.gov/ajg/ajg-r/_layouts/userdisp.aspx?ID=9","Great Lakes")</f>
        <v>Great Lakes</v>
      </c>
      <c r="H174" t="s">
        <v>102</v>
      </c>
      <c r="I174" t="s">
        <v>33</v>
      </c>
      <c r="J174" t="s">
        <v>103</v>
      </c>
      <c r="K174" t="str">
        <f>HYPERLINK("https://ksn2.faa.gov/ajg/ajg-r/_layouts/userdisp.aspx?ID=9","Great Lakes Regional Human Resource Services Division")</f>
        <v>Great Lakes Regional Human Resource Services Division</v>
      </c>
      <c r="L174" t="s">
        <v>76</v>
      </c>
      <c r="N174" t="str">
        <f>LOOKUP(Table13[[#This Row],[FacilityLevel]], Backend!$E$3:$E$11, Backend!$F$3:$F$11)</f>
        <v>D</v>
      </c>
      <c r="O174">
        <f>LOOKUP(Table13[[#This Row],[FacilityType]], Backend!$J$4:$J$8, Backend!$K$4:$K$8)</f>
        <v>7</v>
      </c>
      <c r="P174" t="str">
        <f>LOOKUP(Table13[[#This Row],[RegionID]], Backend!$L$1:$L$9, Backend!$M$1:$M$9)</f>
        <v>AGL</v>
      </c>
    </row>
    <row r="175" spans="1:16" x14ac:dyDescent="0.25">
      <c r="A175" t="s">
        <v>284</v>
      </c>
      <c r="B175" t="s">
        <v>602</v>
      </c>
      <c r="C175" t="s">
        <v>39</v>
      </c>
      <c r="D175" s="1">
        <v>5</v>
      </c>
      <c r="E175" s="1" t="s">
        <v>146</v>
      </c>
      <c r="F175" s="1" t="s">
        <v>785</v>
      </c>
      <c r="G175" t="str">
        <f>HYPERLINK("https://ksn2.faa.gov/ajg/ajg-r/_layouts/userdisp.aspx?ID=6","Central")</f>
        <v>Central</v>
      </c>
      <c r="H175" t="s">
        <v>145</v>
      </c>
      <c r="I175" t="s">
        <v>33</v>
      </c>
      <c r="J175" t="s">
        <v>146</v>
      </c>
      <c r="K175" t="str">
        <f>HYPERLINK("https://ksn2.faa.gov/ajg/ajg-r/_layouts/userdisp.aspx?ID=6","Central Regional Human Resource Services Division")</f>
        <v>Central Regional Human Resource Services Division</v>
      </c>
      <c r="L175" t="s">
        <v>17</v>
      </c>
      <c r="N175" t="str">
        <f>LOOKUP(Table13[[#This Row],[FacilityLevel]], Backend!$E$3:$E$11, Backend!$F$3:$F$11)</f>
        <v>E</v>
      </c>
      <c r="O175">
        <f>LOOKUP(Table13[[#This Row],[FacilityType]], Backend!$J$4:$J$8, Backend!$K$4:$K$8)</f>
        <v>7</v>
      </c>
      <c r="P175" t="str">
        <f>LOOKUP(Table13[[#This Row],[RegionID]], Backend!$L$1:$L$9, Backend!$M$1:$M$9)</f>
        <v>ACE</v>
      </c>
    </row>
    <row r="176" spans="1:16" x14ac:dyDescent="0.25">
      <c r="A176" t="s">
        <v>285</v>
      </c>
      <c r="B176" t="s">
        <v>612</v>
      </c>
      <c r="C176" t="s">
        <v>28</v>
      </c>
      <c r="D176" s="1">
        <v>8</v>
      </c>
      <c r="E176" s="1" t="s">
        <v>893</v>
      </c>
      <c r="F176" s="1" t="s">
        <v>801</v>
      </c>
      <c r="G176" t="str">
        <f>HYPERLINK("https://ksn2.faa.gov/ajg/ajg-r/_layouts/userdisp.aspx?ID=9","Great Lakes")</f>
        <v>Great Lakes</v>
      </c>
      <c r="H176" t="s">
        <v>57</v>
      </c>
      <c r="I176" t="s">
        <v>33</v>
      </c>
      <c r="J176" t="s">
        <v>58</v>
      </c>
      <c r="K176" t="str">
        <f>HYPERLINK("https://ksn2.faa.gov/ajg/ajg-r/_layouts/userdisp.aspx?ID=9","Great Lakes Regional Human Resource Services Division")</f>
        <v>Great Lakes Regional Human Resource Services Division</v>
      </c>
      <c r="L176" t="s">
        <v>17</v>
      </c>
      <c r="N176" t="str">
        <f>LOOKUP(Table13[[#This Row],[FacilityLevel]], Backend!$E$3:$E$11, Backend!$F$3:$F$11)</f>
        <v>H</v>
      </c>
      <c r="O176">
        <f>LOOKUP(Table13[[#This Row],[FacilityType]], Backend!$J$4:$J$8, Backend!$K$4:$K$8)</f>
        <v>3</v>
      </c>
      <c r="P176" t="str">
        <f>LOOKUP(Table13[[#This Row],[RegionID]], Backend!$L$1:$L$9, Backend!$M$1:$M$9)</f>
        <v>AGL</v>
      </c>
    </row>
    <row r="177" spans="1:16" x14ac:dyDescent="0.25">
      <c r="A177" t="s">
        <v>286</v>
      </c>
      <c r="B177" t="s">
        <v>613</v>
      </c>
      <c r="C177" t="s">
        <v>39</v>
      </c>
      <c r="D177" s="1">
        <v>4</v>
      </c>
      <c r="E177" s="1" t="s">
        <v>1003</v>
      </c>
      <c r="F177" s="1" t="s">
        <v>766</v>
      </c>
      <c r="G177" t="str">
        <f>HYPERLINK("https://ksn2.faa.gov/ajg/ajg-r/_layouts/userdisp.aspx?ID=9","Great Lakes")</f>
        <v>Great Lakes</v>
      </c>
      <c r="H177" t="s">
        <v>57</v>
      </c>
      <c r="I177" t="s">
        <v>33</v>
      </c>
      <c r="J177" t="s">
        <v>58</v>
      </c>
      <c r="K177" t="str">
        <f>HYPERLINK("https://ksn2.faa.gov/ajg/ajg-r/_layouts/userdisp.aspx?ID=9","Great Lakes Regional Human Resource Services Division")</f>
        <v>Great Lakes Regional Human Resource Services Division</v>
      </c>
      <c r="L177" t="s">
        <v>85</v>
      </c>
      <c r="N177" t="str">
        <f>LOOKUP(Table13[[#This Row],[FacilityLevel]], Backend!$E$3:$E$11, Backend!$F$3:$F$11)</f>
        <v>D</v>
      </c>
      <c r="O177">
        <f>LOOKUP(Table13[[#This Row],[FacilityType]], Backend!$J$4:$J$8, Backend!$K$4:$K$8)</f>
        <v>7</v>
      </c>
      <c r="P177" t="str">
        <f>LOOKUP(Table13[[#This Row],[RegionID]], Backend!$L$1:$L$9, Backend!$M$1:$M$9)</f>
        <v>AGL</v>
      </c>
    </row>
    <row r="178" spans="1:16" x14ac:dyDescent="0.25">
      <c r="A178" t="s">
        <v>287</v>
      </c>
      <c r="B178" t="s">
        <v>614</v>
      </c>
      <c r="C178" t="s">
        <v>28</v>
      </c>
      <c r="D178" s="1">
        <v>5</v>
      </c>
      <c r="E178" s="1" t="s">
        <v>950</v>
      </c>
      <c r="F178" s="1" t="s">
        <v>768</v>
      </c>
      <c r="G178" t="str">
        <f>HYPERLINK("https://ksn2.faa.gov/ajg/ajg-r/_layouts/userdisp.aspx?ID=9","Great Lakes")</f>
        <v>Great Lakes</v>
      </c>
      <c r="H178" t="s">
        <v>57</v>
      </c>
      <c r="I178" t="s">
        <v>33</v>
      </c>
      <c r="J178" t="s">
        <v>58</v>
      </c>
      <c r="K178" t="str">
        <f>HYPERLINK("https://ksn2.faa.gov/ajg/ajg-r/_layouts/userdisp.aspx?ID=9","Great Lakes Regional Human Resource Services Division")</f>
        <v>Great Lakes Regional Human Resource Services Division</v>
      </c>
      <c r="L178" t="s">
        <v>260</v>
      </c>
      <c r="N178" t="str">
        <f>LOOKUP(Table13[[#This Row],[FacilityLevel]], Backend!$E$3:$E$11, Backend!$F$3:$F$11)</f>
        <v>E</v>
      </c>
      <c r="O178">
        <f>LOOKUP(Table13[[#This Row],[FacilityType]], Backend!$J$4:$J$8, Backend!$K$4:$K$8)</f>
        <v>3</v>
      </c>
      <c r="P178" t="str">
        <f>LOOKUP(Table13[[#This Row],[RegionID]], Backend!$L$1:$L$9, Backend!$M$1:$M$9)</f>
        <v>AGL</v>
      </c>
    </row>
    <row r="179" spans="1:16" x14ac:dyDescent="0.25">
      <c r="A179" t="s">
        <v>288</v>
      </c>
      <c r="B179" t="s">
        <v>615</v>
      </c>
      <c r="C179" t="s">
        <v>28</v>
      </c>
      <c r="D179" s="1">
        <v>5</v>
      </c>
      <c r="E179" s="1" t="s">
        <v>894</v>
      </c>
      <c r="F179" s="1" t="s">
        <v>754</v>
      </c>
      <c r="G179" t="str">
        <f>HYPERLINK("https://ksn2.faa.gov/ajg/ajg-r/_layouts/userdisp.aspx?ID=5","Southwest")</f>
        <v>Southwest</v>
      </c>
      <c r="H179" t="s">
        <v>32</v>
      </c>
      <c r="I179" t="s">
        <v>33</v>
      </c>
      <c r="J179" t="s">
        <v>34</v>
      </c>
      <c r="K179" t="str">
        <f>HYPERLINK("https://ksn2.faa.gov/ajg/ajg-r/_layouts/userdisp.aspx?ID=5","Southwest Regional Human Resource Services Division")</f>
        <v>Southwest Regional Human Resource Services Division</v>
      </c>
      <c r="L179" t="s">
        <v>47</v>
      </c>
      <c r="N179" t="str">
        <f>LOOKUP(Table13[[#This Row],[FacilityLevel]], Backend!$E$3:$E$11, Backend!$F$3:$F$11)</f>
        <v>E</v>
      </c>
      <c r="O179">
        <f>LOOKUP(Table13[[#This Row],[FacilityType]], Backend!$J$4:$J$8, Backend!$K$4:$K$8)</f>
        <v>3</v>
      </c>
      <c r="P179" t="str">
        <f>LOOKUP(Table13[[#This Row],[RegionID]], Backend!$L$1:$L$9, Backend!$M$1:$M$9)</f>
        <v>ASW</v>
      </c>
    </row>
    <row r="180" spans="1:16" x14ac:dyDescent="0.25">
      <c r="A180" t="s">
        <v>289</v>
      </c>
      <c r="B180" t="s">
        <v>616</v>
      </c>
      <c r="C180" t="s">
        <v>39</v>
      </c>
      <c r="D180" s="1">
        <v>5</v>
      </c>
      <c r="E180" s="1" t="s">
        <v>1004</v>
      </c>
      <c r="F180" s="1" t="s">
        <v>772</v>
      </c>
      <c r="G180" t="str">
        <f>HYPERLINK("https://ksn2.faa.gov/ajg/ajg-r/_layouts/userdisp.aspx?ID=4","Eastern")</f>
        <v>Eastern</v>
      </c>
      <c r="H180" t="s">
        <v>29</v>
      </c>
      <c r="I180" t="s">
        <v>21</v>
      </c>
      <c r="J180" t="s">
        <v>30</v>
      </c>
      <c r="K180" t="str">
        <f>HYPERLINK("https://ksn2.faa.gov/ajg/ajg-r/_layouts/userdisp.aspx?ID=4","Eastern Regional Human Resource Services Division")</f>
        <v>Eastern Regional Human Resource Services Division</v>
      </c>
      <c r="L180" t="s">
        <v>290</v>
      </c>
      <c r="N180" t="str">
        <f>LOOKUP(Table13[[#This Row],[FacilityLevel]], Backend!$E$3:$E$11, Backend!$F$3:$F$11)</f>
        <v>E</v>
      </c>
      <c r="O180">
        <f>LOOKUP(Table13[[#This Row],[FacilityType]], Backend!$J$4:$J$8, Backend!$K$4:$K$8)</f>
        <v>7</v>
      </c>
      <c r="P180" t="str">
        <f>LOOKUP(Table13[[#This Row],[RegionID]], Backend!$L$1:$L$9, Backend!$M$1:$M$9)</f>
        <v>AEA</v>
      </c>
    </row>
    <row r="181" spans="1:16" x14ac:dyDescent="0.25">
      <c r="A181" t="s">
        <v>291</v>
      </c>
      <c r="B181" t="s">
        <v>617</v>
      </c>
      <c r="C181" t="s">
        <v>28</v>
      </c>
      <c r="D181" s="1">
        <v>8</v>
      </c>
      <c r="E181" s="1" t="s">
        <v>895</v>
      </c>
      <c r="F181" s="1" t="s">
        <v>793</v>
      </c>
      <c r="G181" t="str">
        <f>HYPERLINK("https://ksn2.faa.gov/ajg/ajg-r/_layouts/userdisp.aspx?ID=2","Southern")</f>
        <v>Southern</v>
      </c>
      <c r="H181" t="s">
        <v>79</v>
      </c>
      <c r="I181" t="s">
        <v>33</v>
      </c>
      <c r="J181" t="s">
        <v>80</v>
      </c>
      <c r="K181" t="str">
        <f>HYPERLINK("https://ksn2.faa.gov/ajg/ajg-r/_layouts/userdisp.aspx?ID=2","Southern Regional Human Resource Services Division")</f>
        <v>Southern Regional Human Resource Services Division</v>
      </c>
      <c r="L181" t="s">
        <v>85</v>
      </c>
      <c r="N181" t="str">
        <f>LOOKUP(Table13[[#This Row],[FacilityLevel]], Backend!$E$3:$E$11, Backend!$F$3:$F$11)</f>
        <v>H</v>
      </c>
      <c r="O181">
        <f>LOOKUP(Table13[[#This Row],[FacilityType]], Backend!$J$4:$J$8, Backend!$K$4:$K$8)</f>
        <v>3</v>
      </c>
      <c r="P181" t="str">
        <f>LOOKUP(Table13[[#This Row],[RegionID]], Backend!$L$1:$L$9, Backend!$M$1:$M$9)</f>
        <v>ASO</v>
      </c>
    </row>
    <row r="182" spans="1:16" x14ac:dyDescent="0.25">
      <c r="A182" t="s">
        <v>292</v>
      </c>
      <c r="B182" t="s">
        <v>618</v>
      </c>
      <c r="C182" t="s">
        <v>39</v>
      </c>
      <c r="D182" s="1">
        <v>6</v>
      </c>
      <c r="E182" s="1" t="s">
        <v>826</v>
      </c>
      <c r="F182" s="1" t="s">
        <v>762</v>
      </c>
      <c r="G182" t="s">
        <v>1221</v>
      </c>
      <c r="H182" t="s">
        <v>14</v>
      </c>
      <c r="I182" t="s">
        <v>15</v>
      </c>
      <c r="J182" t="s">
        <v>16</v>
      </c>
      <c r="K182" t="str">
        <f>HYPERLINK("https://ksn2.faa.gov/ajg/ajg-r/_layouts/userdisp.aspx?ID=7","Northwest Mountain Regional Human Resource Services Division")</f>
        <v>Northwest Mountain Regional Human Resource Services Division</v>
      </c>
      <c r="L182" t="s">
        <v>293</v>
      </c>
      <c r="N182" t="str">
        <f>LOOKUP(Table13[[#This Row],[FacilityLevel]], Backend!$E$3:$E$11, Backend!$F$3:$F$11)</f>
        <v>F</v>
      </c>
      <c r="O182">
        <f>LOOKUP(Table13[[#This Row],[FacilityType]], Backend!$J$4:$J$8, Backend!$K$4:$K$8)</f>
        <v>7</v>
      </c>
      <c r="P182" t="str">
        <f>LOOKUP(Table13[[#This Row],[RegionID]], Backend!$L$1:$L$9, Backend!$M$1:$M$9)</f>
        <v>AAL</v>
      </c>
    </row>
    <row r="183" spans="1:16" x14ac:dyDescent="0.25">
      <c r="A183" t="s">
        <v>294</v>
      </c>
      <c r="B183" t="s">
        <v>619</v>
      </c>
      <c r="C183" t="s">
        <v>39</v>
      </c>
      <c r="D183" s="1">
        <v>5</v>
      </c>
      <c r="E183" s="1" t="s">
        <v>1005</v>
      </c>
      <c r="F183" s="1" t="s">
        <v>753</v>
      </c>
      <c r="G183" t="str">
        <f>HYPERLINK("https://ksn2.faa.gov/ajg/ajg-r/_layouts/userdisp.aspx?ID=8","Western Pacific")</f>
        <v>Western Pacific</v>
      </c>
      <c r="H183" t="s">
        <v>68</v>
      </c>
      <c r="I183" t="s">
        <v>15</v>
      </c>
      <c r="J183" t="s">
        <v>69</v>
      </c>
      <c r="K183" t="str">
        <f>HYPERLINK("https://ksn2.faa.gov/ajg/ajg-r/_layouts/userdisp.aspx?ID=8","Western Pacific Regional Human Resource Services Division")</f>
        <v>Western Pacific Regional Human Resource Services Division</v>
      </c>
      <c r="L183" t="s">
        <v>190</v>
      </c>
      <c r="N183" t="str">
        <f>LOOKUP(Table13[[#This Row],[FacilityLevel]], Backend!$E$3:$E$11, Backend!$F$3:$F$11)</f>
        <v>E</v>
      </c>
      <c r="O183">
        <f>LOOKUP(Table13[[#This Row],[FacilityType]], Backend!$J$4:$J$8, Backend!$K$4:$K$8)</f>
        <v>7</v>
      </c>
      <c r="P183" t="str">
        <f>LOOKUP(Table13[[#This Row],[RegionID]], Backend!$L$1:$L$9, Backend!$M$1:$M$9)</f>
        <v>AWP</v>
      </c>
    </row>
    <row r="184" spans="1:16" x14ac:dyDescent="0.25">
      <c r="A184" t="s">
        <v>295</v>
      </c>
      <c r="B184" t="s">
        <v>620</v>
      </c>
      <c r="C184" t="s">
        <v>28</v>
      </c>
      <c r="D184" s="1">
        <v>7</v>
      </c>
      <c r="E184" s="1" t="s">
        <v>896</v>
      </c>
      <c r="F184" s="1" t="s">
        <v>801</v>
      </c>
      <c r="G184" t="str">
        <f>HYPERLINK("https://ksn2.faa.gov/ajg/ajg-r/_layouts/userdisp.aspx?ID=9","Great Lakes")</f>
        <v>Great Lakes</v>
      </c>
      <c r="H184" t="s">
        <v>57</v>
      </c>
      <c r="I184" t="s">
        <v>33</v>
      </c>
      <c r="J184" t="s">
        <v>58</v>
      </c>
      <c r="K184" t="str">
        <f>HYPERLINK("https://ksn2.faa.gov/ajg/ajg-r/_layouts/userdisp.aspx?ID=9","Great Lakes Regional Human Resource Services Division")</f>
        <v>Great Lakes Regional Human Resource Services Division</v>
      </c>
      <c r="L184" t="s">
        <v>85</v>
      </c>
      <c r="N184" t="str">
        <f>LOOKUP(Table13[[#This Row],[FacilityLevel]], Backend!$E$3:$E$11, Backend!$F$3:$F$11)</f>
        <v>G</v>
      </c>
      <c r="O184">
        <f>LOOKUP(Table13[[#This Row],[FacilityType]], Backend!$J$4:$J$8, Backend!$K$4:$K$8)</f>
        <v>3</v>
      </c>
      <c r="P184" t="str">
        <f>LOOKUP(Table13[[#This Row],[RegionID]], Backend!$L$1:$L$9, Backend!$M$1:$M$9)</f>
        <v>AGL</v>
      </c>
    </row>
    <row r="185" spans="1:16" x14ac:dyDescent="0.25">
      <c r="A185" t="s">
        <v>296</v>
      </c>
      <c r="B185" t="s">
        <v>621</v>
      </c>
      <c r="C185" t="s">
        <v>39</v>
      </c>
      <c r="D185" s="1">
        <v>11</v>
      </c>
      <c r="E185" s="1" t="s">
        <v>103</v>
      </c>
      <c r="F185" s="1" t="s">
        <v>774</v>
      </c>
      <c r="G185" t="str">
        <f>HYPERLINK("https://ksn2.faa.gov/ajg/ajg-r/_layouts/userdisp.aspx?ID=9","Great Lakes")</f>
        <v>Great Lakes</v>
      </c>
      <c r="H185" t="s">
        <v>102</v>
      </c>
      <c r="I185" t="s">
        <v>33</v>
      </c>
      <c r="J185" t="s">
        <v>103</v>
      </c>
      <c r="K185" t="str">
        <f>HYPERLINK("https://ksn2.faa.gov/ajg/ajg-r/_layouts/userdisp.aspx?ID=9","Great Lakes Regional Human Resource Services Division")</f>
        <v>Great Lakes Regional Human Resource Services Division</v>
      </c>
      <c r="L185" t="s">
        <v>17</v>
      </c>
      <c r="N185" t="str">
        <f>LOOKUP(Table13[[#This Row],[FacilityLevel]], Backend!$E$3:$E$11, Backend!$F$3:$F$11)</f>
        <v>K</v>
      </c>
      <c r="O185">
        <f>LOOKUP(Table13[[#This Row],[FacilityType]], Backend!$J$4:$J$8, Backend!$K$4:$K$8)</f>
        <v>7</v>
      </c>
      <c r="P185" t="str">
        <f>LOOKUP(Table13[[#This Row],[RegionID]], Backend!$L$1:$L$9, Backend!$M$1:$M$9)</f>
        <v>AGL</v>
      </c>
    </row>
    <row r="186" spans="1:16" x14ac:dyDescent="0.25">
      <c r="A186" t="s">
        <v>297</v>
      </c>
      <c r="B186" t="s">
        <v>622</v>
      </c>
      <c r="C186" t="s">
        <v>28</v>
      </c>
      <c r="D186" s="1">
        <v>9</v>
      </c>
      <c r="E186" s="1" t="s">
        <v>926</v>
      </c>
      <c r="F186" s="1" t="s">
        <v>754</v>
      </c>
      <c r="G186" t="str">
        <f>HYPERLINK("https://ksn2.faa.gov/ajg/ajg-r/_layouts/userdisp.aspx?ID=2","Southern")</f>
        <v>Southern</v>
      </c>
      <c r="H186" t="s">
        <v>79</v>
      </c>
      <c r="I186" t="s">
        <v>33</v>
      </c>
      <c r="J186" t="s">
        <v>80</v>
      </c>
      <c r="K186" t="str">
        <f>HYPERLINK("https://ksn2.faa.gov/ajg/ajg-r/_layouts/userdisp.aspx?ID=2","Southern Regional Human Resource Services Division")</f>
        <v>Southern Regional Human Resource Services Division</v>
      </c>
      <c r="L186" t="s">
        <v>17</v>
      </c>
      <c r="N186" t="str">
        <f>LOOKUP(Table13[[#This Row],[FacilityLevel]], Backend!$E$3:$E$11, Backend!$F$3:$F$11)</f>
        <v>I</v>
      </c>
      <c r="O186">
        <f>LOOKUP(Table13[[#This Row],[FacilityType]], Backend!$J$4:$J$8, Backend!$K$4:$K$8)</f>
        <v>3</v>
      </c>
      <c r="P186" t="str">
        <f>LOOKUP(Table13[[#This Row],[RegionID]], Backend!$L$1:$L$9, Backend!$M$1:$M$9)</f>
        <v>ASO</v>
      </c>
    </row>
    <row r="187" spans="1:16" x14ac:dyDescent="0.25">
      <c r="A187" t="s">
        <v>298</v>
      </c>
      <c r="B187" t="s">
        <v>623</v>
      </c>
      <c r="C187" t="s">
        <v>28</v>
      </c>
      <c r="D187" s="1">
        <v>6</v>
      </c>
      <c r="E187" s="1" t="s">
        <v>951</v>
      </c>
      <c r="F187" s="1" t="s">
        <v>770</v>
      </c>
      <c r="G187" t="str">
        <f>HYPERLINK("https://ksn2.faa.gov/ajg/ajg-r/_layouts/userdisp.aspx?ID=7","Northwest Mountain")</f>
        <v>Northwest Mountain</v>
      </c>
      <c r="H187" t="s">
        <v>90</v>
      </c>
      <c r="I187" t="s">
        <v>15</v>
      </c>
      <c r="J187" t="s">
        <v>91</v>
      </c>
      <c r="K187" t="str">
        <f>HYPERLINK("https://ksn2.faa.gov/ajg/ajg-r/_layouts/userdisp.aspx?ID=7","Northwest Mountain Regional Human Resource Services Division")</f>
        <v>Northwest Mountain Regional Human Resource Services Division</v>
      </c>
      <c r="L187" t="s">
        <v>47</v>
      </c>
      <c r="N187" t="str">
        <f>LOOKUP(Table13[[#This Row],[FacilityLevel]], Backend!$E$3:$E$11, Backend!$F$3:$F$11)</f>
        <v>F</v>
      </c>
      <c r="O187">
        <f>LOOKUP(Table13[[#This Row],[FacilityType]], Backend!$J$4:$J$8, Backend!$K$4:$K$8)</f>
        <v>3</v>
      </c>
      <c r="P187" t="str">
        <f>LOOKUP(Table13[[#This Row],[RegionID]], Backend!$L$1:$L$9, Backend!$M$1:$M$9)</f>
        <v>ANM</v>
      </c>
    </row>
    <row r="188" spans="1:16" x14ac:dyDescent="0.25">
      <c r="A188" t="s">
        <v>299</v>
      </c>
      <c r="B188" t="s">
        <v>608</v>
      </c>
      <c r="C188" t="s">
        <v>39</v>
      </c>
      <c r="D188" s="1">
        <v>9</v>
      </c>
      <c r="E188" s="1" t="s">
        <v>847</v>
      </c>
      <c r="F188" s="1" t="s">
        <v>753</v>
      </c>
      <c r="G188" t="str">
        <f>HYPERLINK("https://ksn2.faa.gov/ajg/ajg-r/_layouts/userdisp.aspx?ID=8","Western Pacific")</f>
        <v>Western Pacific</v>
      </c>
      <c r="H188" t="s">
        <v>93</v>
      </c>
      <c r="I188" t="s">
        <v>15</v>
      </c>
      <c r="J188" t="s">
        <v>94</v>
      </c>
      <c r="K188" t="str">
        <f>HYPERLINK("https://ksn2.faa.gov/ajg/ajg-r/_layouts/userdisp.aspx?ID=8","Western Pacific Regional Human Resource Services Division")</f>
        <v>Western Pacific Regional Human Resource Services Division</v>
      </c>
      <c r="L188" t="s">
        <v>190</v>
      </c>
      <c r="N188" t="str">
        <f>LOOKUP(Table13[[#This Row],[FacilityLevel]], Backend!$E$3:$E$11, Backend!$F$3:$F$11)</f>
        <v>I</v>
      </c>
      <c r="O188">
        <f>LOOKUP(Table13[[#This Row],[FacilityType]], Backend!$J$4:$J$8, Backend!$K$4:$K$8)</f>
        <v>7</v>
      </c>
      <c r="P188" t="str">
        <f>LOOKUP(Table13[[#This Row],[RegionID]], Backend!$L$1:$L$9, Backend!$M$1:$M$9)</f>
        <v>AWP</v>
      </c>
    </row>
    <row r="189" spans="1:16" x14ac:dyDescent="0.25">
      <c r="A189" t="s">
        <v>300</v>
      </c>
      <c r="B189" t="s">
        <v>624</v>
      </c>
      <c r="C189" t="s">
        <v>28</v>
      </c>
      <c r="D189" s="1">
        <v>9</v>
      </c>
      <c r="E189" s="1" t="s">
        <v>927</v>
      </c>
      <c r="F189" s="1" t="s">
        <v>755</v>
      </c>
      <c r="G189" t="str">
        <f>HYPERLINK("https://ksn2.faa.gov/ajg/ajg-r/_layouts/userdisp.aspx?ID=2","Southern")</f>
        <v>Southern</v>
      </c>
      <c r="H189" t="s">
        <v>121</v>
      </c>
      <c r="I189" t="s">
        <v>21</v>
      </c>
      <c r="J189" t="s">
        <v>122</v>
      </c>
      <c r="K189" t="str">
        <f>HYPERLINK("https://ksn2.faa.gov/ajg/ajg-r/_layouts/userdisp.aspx?ID=2","Southern Regional Human Resource Services Division")</f>
        <v>Southern Regional Human Resource Services Division</v>
      </c>
      <c r="L189" t="s">
        <v>85</v>
      </c>
      <c r="N189" t="str">
        <f>LOOKUP(Table13[[#This Row],[FacilityLevel]], Backend!$E$3:$E$11, Backend!$F$3:$F$11)</f>
        <v>I</v>
      </c>
      <c r="O189">
        <f>LOOKUP(Table13[[#This Row],[FacilityType]], Backend!$J$4:$J$8, Backend!$K$4:$K$8)</f>
        <v>3</v>
      </c>
      <c r="P189" t="str">
        <f>LOOKUP(Table13[[#This Row],[RegionID]], Backend!$L$1:$L$9, Backend!$M$1:$M$9)</f>
        <v>ASO</v>
      </c>
    </row>
    <row r="190" spans="1:16" x14ac:dyDescent="0.25">
      <c r="A190" t="s">
        <v>301</v>
      </c>
      <c r="B190" t="s">
        <v>302</v>
      </c>
      <c r="C190" t="s">
        <v>13</v>
      </c>
      <c r="D190" s="1">
        <v>12</v>
      </c>
      <c r="E190" s="1" t="s">
        <v>842</v>
      </c>
      <c r="F190" s="1" t="s">
        <v>776</v>
      </c>
      <c r="G190" t="str">
        <f>HYPERLINK("https://ksn2.faa.gov/ajg/ajg-r/_layouts/userdisp.aspx?ID=4","Eastern")</f>
        <v>Eastern</v>
      </c>
      <c r="H190" t="s">
        <v>29</v>
      </c>
      <c r="I190" t="s">
        <v>21</v>
      </c>
      <c r="J190" t="s">
        <v>30</v>
      </c>
      <c r="K190" t="str">
        <f>HYPERLINK("https://ksn2.faa.gov/ajg/ajg-r/_layouts/userdisp.aspx?ID=4","Eastern Regional Human Resource Services Division")</f>
        <v>Eastern Regional Human Resource Services Division</v>
      </c>
      <c r="L190" t="s">
        <v>17</v>
      </c>
      <c r="N190" t="str">
        <f>LOOKUP(Table13[[#This Row],[FacilityLevel]], Backend!$E$3:$E$11, Backend!$F$3:$F$11)</f>
        <v>L</v>
      </c>
      <c r="O190">
        <f>LOOKUP(Table13[[#This Row],[FacilityType]], Backend!$J$4:$J$8, Backend!$K$4:$K$8)</f>
        <v>2</v>
      </c>
      <c r="P190" t="str">
        <f>LOOKUP(Table13[[#This Row],[RegionID]], Backend!$L$1:$L$9, Backend!$M$1:$M$9)</f>
        <v>AEA</v>
      </c>
    </row>
    <row r="191" spans="1:16" x14ac:dyDescent="0.25">
      <c r="A191" t="s">
        <v>303</v>
      </c>
      <c r="B191" t="s">
        <v>304</v>
      </c>
      <c r="C191" t="s">
        <v>13</v>
      </c>
      <c r="D191" s="1">
        <v>12</v>
      </c>
      <c r="E191" s="1" t="s">
        <v>843</v>
      </c>
      <c r="F191" s="1" t="s">
        <v>753</v>
      </c>
      <c r="G191" t="str">
        <f>HYPERLINK("https://ksn2.faa.gov/ajg/ajg-r/_layouts/userdisp.aspx?ID=8","Western Pacific")</f>
        <v>Western Pacific</v>
      </c>
      <c r="H191" t="s">
        <v>68</v>
      </c>
      <c r="I191" t="s">
        <v>15</v>
      </c>
      <c r="J191" t="s">
        <v>69</v>
      </c>
      <c r="K191" t="str">
        <f>HYPERLINK("https://ksn2.faa.gov/ajg/ajg-r/_layouts/userdisp.aspx?ID=8","Western Pacific Regional Human Resource Services Division")</f>
        <v>Western Pacific Regional Human Resource Services Division</v>
      </c>
      <c r="L191" t="s">
        <v>17</v>
      </c>
      <c r="N191" t="str">
        <f>LOOKUP(Table13[[#This Row],[FacilityLevel]], Backend!$E$3:$E$11, Backend!$F$3:$F$11)</f>
        <v>L</v>
      </c>
      <c r="O191">
        <f>LOOKUP(Table13[[#This Row],[FacilityType]], Backend!$J$4:$J$8, Backend!$K$4:$K$8)</f>
        <v>2</v>
      </c>
      <c r="P191" t="str">
        <f>LOOKUP(Table13[[#This Row],[RegionID]], Backend!$L$1:$L$9, Backend!$M$1:$M$9)</f>
        <v>AWP</v>
      </c>
    </row>
    <row r="192" spans="1:16" x14ac:dyDescent="0.25">
      <c r="A192" t="s">
        <v>305</v>
      </c>
      <c r="B192" t="s">
        <v>625</v>
      </c>
      <c r="C192" t="s">
        <v>39</v>
      </c>
      <c r="D192" s="1">
        <v>5</v>
      </c>
      <c r="E192" s="1" t="s">
        <v>926</v>
      </c>
      <c r="F192" s="1" t="s">
        <v>754</v>
      </c>
      <c r="G192" t="str">
        <f>HYPERLINK("https://ksn2.faa.gov/ajg/ajg-r/_layouts/userdisp.aspx?ID=2","Southern")</f>
        <v>Southern</v>
      </c>
      <c r="H192" t="s">
        <v>79</v>
      </c>
      <c r="I192" t="s">
        <v>33</v>
      </c>
      <c r="J192" t="s">
        <v>80</v>
      </c>
      <c r="K192" t="str">
        <f>HYPERLINK("https://ksn2.faa.gov/ajg/ajg-r/_layouts/userdisp.aspx?ID=2","Southern Regional Human Resource Services Division")</f>
        <v>Southern Regional Human Resource Services Division</v>
      </c>
      <c r="L192" t="s">
        <v>306</v>
      </c>
      <c r="N192" t="str">
        <f>LOOKUP(Table13[[#This Row],[FacilityLevel]], Backend!$E$3:$E$11, Backend!$F$3:$F$11)</f>
        <v>E</v>
      </c>
      <c r="O192">
        <f>LOOKUP(Table13[[#This Row],[FacilityType]], Backend!$J$4:$J$8, Backend!$K$4:$K$8)</f>
        <v>7</v>
      </c>
      <c r="P192" t="str">
        <f>LOOKUP(Table13[[#This Row],[RegionID]], Backend!$L$1:$L$9, Backend!$M$1:$M$9)</f>
        <v>ASO</v>
      </c>
    </row>
    <row r="193" spans="1:16" x14ac:dyDescent="0.25">
      <c r="A193" t="s">
        <v>307</v>
      </c>
      <c r="B193" t="s">
        <v>626</v>
      </c>
      <c r="C193" t="s">
        <v>39</v>
      </c>
      <c r="D193" s="1">
        <v>8</v>
      </c>
      <c r="E193" s="1" t="s">
        <v>69</v>
      </c>
      <c r="F193" s="1" t="s">
        <v>753</v>
      </c>
      <c r="G193" t="str">
        <f>HYPERLINK("https://ksn2.faa.gov/ajg/ajg-r/_layouts/userdisp.aspx?ID=8","Western Pacific")</f>
        <v>Western Pacific</v>
      </c>
      <c r="H193" t="s">
        <v>68</v>
      </c>
      <c r="I193" t="s">
        <v>15</v>
      </c>
      <c r="J193" t="s">
        <v>69</v>
      </c>
      <c r="K193" t="str">
        <f>HYPERLINK("https://ksn2.faa.gov/ajg/ajg-r/_layouts/userdisp.aspx?ID=8","Western Pacific Regional Human Resource Services Division")</f>
        <v>Western Pacific Regional Human Resource Services Division</v>
      </c>
      <c r="L193" t="s">
        <v>17</v>
      </c>
      <c r="N193" t="str">
        <f>LOOKUP(Table13[[#This Row],[FacilityLevel]], Backend!$E$3:$E$11, Backend!$F$3:$F$11)</f>
        <v>H</v>
      </c>
      <c r="O193">
        <f>LOOKUP(Table13[[#This Row],[FacilityType]], Backend!$J$4:$J$8, Backend!$K$4:$K$8)</f>
        <v>7</v>
      </c>
      <c r="P193" t="str">
        <f>LOOKUP(Table13[[#This Row],[RegionID]], Backend!$L$1:$L$9, Backend!$M$1:$M$9)</f>
        <v>AWP</v>
      </c>
    </row>
    <row r="194" spans="1:16" x14ac:dyDescent="0.25">
      <c r="A194" t="s">
        <v>308</v>
      </c>
      <c r="B194" t="s">
        <v>627</v>
      </c>
      <c r="C194" t="s">
        <v>39</v>
      </c>
      <c r="D194" s="1">
        <v>7</v>
      </c>
      <c r="E194" s="1" t="s">
        <v>1047</v>
      </c>
      <c r="F194" s="1" t="s">
        <v>786</v>
      </c>
      <c r="G194" t="str">
        <f>HYPERLINK("https://ksn2.faa.gov/ajg/ajg-r/_layouts/userdisp.aspx?ID=8","Western Pacific")</f>
        <v>Western Pacific</v>
      </c>
      <c r="H194" t="s">
        <v>61</v>
      </c>
      <c r="I194" t="s">
        <v>15</v>
      </c>
      <c r="J194" t="s">
        <v>221</v>
      </c>
      <c r="K194" t="str">
        <f>HYPERLINK("https://ksn2.faa.gov/ajg/ajg-r/_layouts/userdisp.aspx?ID=8","Western Pacific Regional Human Resource Services Division")</f>
        <v>Western Pacific Regional Human Resource Services Division</v>
      </c>
      <c r="L194" t="s">
        <v>309</v>
      </c>
      <c r="N194" t="str">
        <f>LOOKUP(Table13[[#This Row],[FacilityLevel]], Backend!$E$3:$E$11, Backend!$F$3:$F$11)</f>
        <v>G</v>
      </c>
      <c r="O194">
        <f>LOOKUP(Table13[[#This Row],[FacilityType]], Backend!$J$4:$J$8, Backend!$K$4:$K$8)</f>
        <v>7</v>
      </c>
      <c r="P194" t="str">
        <f>LOOKUP(Table13[[#This Row],[RegionID]], Backend!$L$1:$L$9, Backend!$M$1:$M$9)</f>
        <v>AWP</v>
      </c>
    </row>
    <row r="195" spans="1:16" x14ac:dyDescent="0.25">
      <c r="A195" t="s">
        <v>310</v>
      </c>
      <c r="B195" t="s">
        <v>628</v>
      </c>
      <c r="C195" t="s">
        <v>28</v>
      </c>
      <c r="D195" s="1">
        <v>8</v>
      </c>
      <c r="E195" s="1" t="s">
        <v>928</v>
      </c>
      <c r="F195" s="1" t="s">
        <v>787</v>
      </c>
      <c r="G195" t="str">
        <f>HYPERLINK("https://ksn2.faa.gov/ajg/ajg-r/_layouts/userdisp.aspx?ID=9","Great Lakes")</f>
        <v>Great Lakes</v>
      </c>
      <c r="H195" t="s">
        <v>32</v>
      </c>
      <c r="I195" t="s">
        <v>33</v>
      </c>
      <c r="J195" t="s">
        <v>34</v>
      </c>
      <c r="K195" t="str">
        <f>HYPERLINK("https://ksn2.faa.gov/ajg/ajg-r/_layouts/userdisp.aspx?ID=9","Great Lakes Regional Human Resource Services Division")</f>
        <v>Great Lakes Regional Human Resource Services Division</v>
      </c>
      <c r="L195" t="s">
        <v>17</v>
      </c>
      <c r="N195" t="str">
        <f>LOOKUP(Table13[[#This Row],[FacilityLevel]], Backend!$E$3:$E$11, Backend!$F$3:$F$11)</f>
        <v>H</v>
      </c>
      <c r="O195">
        <f>LOOKUP(Table13[[#This Row],[FacilityType]], Backend!$J$4:$J$8, Backend!$K$4:$K$8)</f>
        <v>3</v>
      </c>
      <c r="P195" t="str">
        <f>LOOKUP(Table13[[#This Row],[RegionID]], Backend!$L$1:$L$9, Backend!$M$1:$M$9)</f>
        <v>AGL</v>
      </c>
    </row>
    <row r="196" spans="1:16" x14ac:dyDescent="0.25">
      <c r="A196" t="s">
        <v>311</v>
      </c>
      <c r="B196" t="s">
        <v>629</v>
      </c>
      <c r="C196" t="s">
        <v>39</v>
      </c>
      <c r="D196" s="1">
        <v>6</v>
      </c>
      <c r="E196" s="1" t="s">
        <v>839</v>
      </c>
      <c r="F196" s="1" t="s">
        <v>781</v>
      </c>
      <c r="G196" t="str">
        <f>HYPERLINK("https://ksn2.faa.gov/ajg/ajg-r/_layouts/userdisp.aspx?ID=6","Central")</f>
        <v>Central</v>
      </c>
      <c r="H196" t="s">
        <v>102</v>
      </c>
      <c r="I196" t="s">
        <v>33</v>
      </c>
      <c r="J196" t="s">
        <v>103</v>
      </c>
      <c r="K196" t="str">
        <f>HYPERLINK("https://ksn2.faa.gov/ajg/ajg-r/_layouts/userdisp.aspx?ID=6","Central Regional Human Resource Services Division")</f>
        <v>Central Regional Human Resource Services Division</v>
      </c>
      <c r="L196" t="s">
        <v>17</v>
      </c>
      <c r="N196" t="str">
        <f>LOOKUP(Table13[[#This Row],[FacilityLevel]], Backend!$E$3:$E$11, Backend!$F$3:$F$11)</f>
        <v>F</v>
      </c>
      <c r="O196">
        <f>LOOKUP(Table13[[#This Row],[FacilityType]], Backend!$J$4:$J$8, Backend!$K$4:$K$8)</f>
        <v>7</v>
      </c>
      <c r="P196" t="str">
        <f>LOOKUP(Table13[[#This Row],[RegionID]], Backend!$L$1:$L$9, Backend!$M$1:$M$9)</f>
        <v>ACE</v>
      </c>
    </row>
    <row r="197" spans="1:16" x14ac:dyDescent="0.25">
      <c r="A197" t="s">
        <v>312</v>
      </c>
      <c r="B197" t="s">
        <v>630</v>
      </c>
      <c r="C197" t="s">
        <v>39</v>
      </c>
      <c r="D197" s="1">
        <v>5</v>
      </c>
      <c r="E197" s="1" t="s">
        <v>1006</v>
      </c>
      <c r="F197" s="1" t="s">
        <v>753</v>
      </c>
      <c r="G197" t="str">
        <f>HYPERLINK("https://ksn2.faa.gov/ajg/ajg-r/_layouts/userdisp.aspx?ID=8","Western Pacific")</f>
        <v>Western Pacific</v>
      </c>
      <c r="H197" t="s">
        <v>93</v>
      </c>
      <c r="I197" t="s">
        <v>15</v>
      </c>
      <c r="J197" t="s">
        <v>94</v>
      </c>
      <c r="K197" t="str">
        <f>HYPERLINK("https://ksn2.faa.gov/ajg/ajg-r/_layouts/userdisp.aspx?ID=8","Western Pacific Regional Human Resource Services Division")</f>
        <v>Western Pacific Regional Human Resource Services Division</v>
      </c>
      <c r="L197" t="s">
        <v>17</v>
      </c>
      <c r="N197" t="str">
        <f>LOOKUP(Table13[[#This Row],[FacilityLevel]], Backend!$E$3:$E$11, Backend!$F$3:$F$11)</f>
        <v>E</v>
      </c>
      <c r="O197">
        <f>LOOKUP(Table13[[#This Row],[FacilityType]], Backend!$J$4:$J$8, Backend!$K$4:$K$8)</f>
        <v>7</v>
      </c>
      <c r="P197" t="str">
        <f>LOOKUP(Table13[[#This Row],[RegionID]], Backend!$L$1:$L$9, Backend!$M$1:$M$9)</f>
        <v>AWP</v>
      </c>
    </row>
    <row r="198" spans="1:16" x14ac:dyDescent="0.25">
      <c r="A198" t="s">
        <v>313</v>
      </c>
      <c r="B198" t="s">
        <v>631</v>
      </c>
      <c r="C198" t="s">
        <v>39</v>
      </c>
      <c r="D198" s="1">
        <v>12</v>
      </c>
      <c r="E198" s="1" t="s">
        <v>58</v>
      </c>
      <c r="F198" s="1" t="s">
        <v>768</v>
      </c>
      <c r="G198" t="str">
        <f>HYPERLINK("https://ksn2.faa.gov/ajg/ajg-r/_layouts/userdisp.aspx?ID=9","Great Lakes")</f>
        <v>Great Lakes</v>
      </c>
      <c r="H198" t="s">
        <v>57</v>
      </c>
      <c r="I198" t="s">
        <v>33</v>
      </c>
      <c r="J198" t="s">
        <v>58</v>
      </c>
      <c r="K198" t="str">
        <f>HYPERLINK("https://ksn2.faa.gov/ajg/ajg-r/_layouts/userdisp.aspx?ID=9","Great Lakes Regional Human Resource Services Division")</f>
        <v>Great Lakes Regional Human Resource Services Division</v>
      </c>
      <c r="L198" t="s">
        <v>17</v>
      </c>
      <c r="N198" t="str">
        <f>LOOKUP(Table13[[#This Row],[FacilityLevel]], Backend!$E$3:$E$11, Backend!$F$3:$F$11)</f>
        <v>L</v>
      </c>
      <c r="O198">
        <f>LOOKUP(Table13[[#This Row],[FacilityType]], Backend!$J$4:$J$8, Backend!$K$4:$K$8)</f>
        <v>7</v>
      </c>
      <c r="P198" t="str">
        <f>LOOKUP(Table13[[#This Row],[RegionID]], Backend!$L$1:$L$9, Backend!$M$1:$M$9)</f>
        <v>AGL</v>
      </c>
    </row>
    <row r="199" spans="1:16" x14ac:dyDescent="0.25">
      <c r="A199" t="s">
        <v>314</v>
      </c>
      <c r="B199" t="s">
        <v>632</v>
      </c>
      <c r="C199" t="s">
        <v>28</v>
      </c>
      <c r="D199" s="1">
        <v>8</v>
      </c>
      <c r="E199" s="1" t="s">
        <v>952</v>
      </c>
      <c r="F199" s="1" t="s">
        <v>778</v>
      </c>
      <c r="G199" t="str">
        <f>HYPERLINK("https://ksn2.faa.gov/ajg/ajg-r/_layouts/userdisp.aspx?ID=4","Eastern")</f>
        <v>Eastern</v>
      </c>
      <c r="H199" t="s">
        <v>44</v>
      </c>
      <c r="I199" t="s">
        <v>21</v>
      </c>
      <c r="J199" t="s">
        <v>45</v>
      </c>
      <c r="K199" t="str">
        <f>HYPERLINK("https://ksn2.faa.gov/ajg/ajg-r/_layouts/userdisp.aspx?ID=4","Eastern Regional Human Resource Services Division")</f>
        <v>Eastern Regional Human Resource Services Division</v>
      </c>
      <c r="L199" t="s">
        <v>17</v>
      </c>
      <c r="N199" t="str">
        <f>LOOKUP(Table13[[#This Row],[FacilityLevel]], Backend!$E$3:$E$11, Backend!$F$3:$F$11)</f>
        <v>H</v>
      </c>
      <c r="O199">
        <f>LOOKUP(Table13[[#This Row],[FacilityType]], Backend!$J$4:$J$8, Backend!$K$4:$K$8)</f>
        <v>3</v>
      </c>
      <c r="P199" t="str">
        <f>LOOKUP(Table13[[#This Row],[RegionID]], Backend!$L$1:$L$9, Backend!$M$1:$M$9)</f>
        <v>AEA</v>
      </c>
    </row>
    <row r="200" spans="1:16" x14ac:dyDescent="0.25">
      <c r="A200" t="s">
        <v>315</v>
      </c>
      <c r="B200" t="s">
        <v>633</v>
      </c>
      <c r="C200" t="s">
        <v>39</v>
      </c>
      <c r="D200" s="1">
        <v>6</v>
      </c>
      <c r="E200" s="1" t="s">
        <v>837</v>
      </c>
      <c r="F200" s="1" t="s">
        <v>775</v>
      </c>
      <c r="G200" t="str">
        <f>HYPERLINK("https://ksn2.faa.gov/ajg/ajg-r/_layouts/userdisp.aspx?ID=2","Southern")</f>
        <v>Southern</v>
      </c>
      <c r="H200" t="s">
        <v>121</v>
      </c>
      <c r="I200" t="s">
        <v>21</v>
      </c>
      <c r="J200" t="s">
        <v>122</v>
      </c>
      <c r="K200" t="str">
        <f>HYPERLINK("https://ksn2.faa.gov/ajg/ajg-r/_layouts/userdisp.aspx?ID=2","Southern Regional Human Resource Services Division")</f>
        <v>Southern Regional Human Resource Services Division</v>
      </c>
      <c r="L200" t="s">
        <v>76</v>
      </c>
      <c r="N200" t="str">
        <f>LOOKUP(Table13[[#This Row],[FacilityLevel]], Backend!$E$3:$E$11, Backend!$F$3:$F$11)</f>
        <v>F</v>
      </c>
      <c r="O200">
        <f>LOOKUP(Table13[[#This Row],[FacilityType]], Backend!$J$4:$J$8, Backend!$K$4:$K$8)</f>
        <v>7</v>
      </c>
      <c r="P200" t="str">
        <f>LOOKUP(Table13[[#This Row],[RegionID]], Backend!$L$1:$L$9, Backend!$M$1:$M$9)</f>
        <v>ASO</v>
      </c>
    </row>
    <row r="201" spans="1:16" x14ac:dyDescent="0.25">
      <c r="A201" t="s">
        <v>316</v>
      </c>
      <c r="B201" t="s">
        <v>317</v>
      </c>
      <c r="C201" t="s">
        <v>13</v>
      </c>
      <c r="D201" s="1">
        <v>9</v>
      </c>
      <c r="E201" s="1" t="s">
        <v>830</v>
      </c>
      <c r="F201" s="1" t="s">
        <v>775</v>
      </c>
      <c r="G201" t="str">
        <f>HYPERLINK("https://ksn2.faa.gov/ajg/ajg-r/_layouts/userdisp.aspx?ID=2","Southern")</f>
        <v>Southern</v>
      </c>
      <c r="H201" t="s">
        <v>121</v>
      </c>
      <c r="I201" t="s">
        <v>21</v>
      </c>
      <c r="J201" t="s">
        <v>122</v>
      </c>
      <c r="K201" t="str">
        <f>HYPERLINK("https://ksn2.faa.gov/ajg/ajg-r/_layouts/userdisp.aspx?ID=2","Southern Regional Human Resource Services Division")</f>
        <v>Southern Regional Human Resource Services Division</v>
      </c>
      <c r="L201" t="s">
        <v>17</v>
      </c>
      <c r="N201" t="str">
        <f>LOOKUP(Table13[[#This Row],[FacilityLevel]], Backend!$E$3:$E$11, Backend!$F$3:$F$11)</f>
        <v>I</v>
      </c>
      <c r="O201">
        <f>LOOKUP(Table13[[#This Row],[FacilityType]], Backend!$J$4:$J$8, Backend!$K$4:$K$8)</f>
        <v>2</v>
      </c>
      <c r="P201" t="str">
        <f>LOOKUP(Table13[[#This Row],[RegionID]], Backend!$L$1:$L$9, Backend!$M$1:$M$9)</f>
        <v>ASO</v>
      </c>
    </row>
    <row r="202" spans="1:16" x14ac:dyDescent="0.25">
      <c r="A202" t="s">
        <v>318</v>
      </c>
      <c r="B202" t="s">
        <v>319</v>
      </c>
      <c r="C202" t="s">
        <v>13</v>
      </c>
      <c r="D202" s="1">
        <v>11</v>
      </c>
      <c r="E202" s="1" t="s">
        <v>831</v>
      </c>
      <c r="F202" s="1" t="s">
        <v>773</v>
      </c>
      <c r="G202" t="str">
        <f>HYPERLINK("https://ksn2.faa.gov/ajg/ajg-r/_layouts/userdisp.aspx?ID=8","Western Pacific")</f>
        <v>Western Pacific</v>
      </c>
      <c r="H202" t="s">
        <v>36</v>
      </c>
      <c r="I202" t="s">
        <v>33</v>
      </c>
      <c r="J202" t="s">
        <v>37</v>
      </c>
      <c r="K202" t="str">
        <f>HYPERLINK("https://ksn2.faa.gov/ajg/ajg-r/_layouts/userdisp.aspx?ID=8","Western Pacific Regional Human Resource Services Division")</f>
        <v>Western Pacific Regional Human Resource Services Division</v>
      </c>
      <c r="L202" t="s">
        <v>17</v>
      </c>
      <c r="N202" t="str">
        <f>LOOKUP(Table13[[#This Row],[FacilityLevel]], Backend!$E$3:$E$11, Backend!$F$3:$F$11)</f>
        <v>K</v>
      </c>
      <c r="O202">
        <f>LOOKUP(Table13[[#This Row],[FacilityType]], Backend!$J$4:$J$8, Backend!$K$4:$K$8)</f>
        <v>2</v>
      </c>
      <c r="P202" t="str">
        <f>LOOKUP(Table13[[#This Row],[RegionID]], Backend!$L$1:$L$9, Backend!$M$1:$M$9)</f>
        <v>AWP</v>
      </c>
    </row>
    <row r="203" spans="1:16" x14ac:dyDescent="0.25">
      <c r="A203" t="s">
        <v>320</v>
      </c>
      <c r="B203" t="s">
        <v>321</v>
      </c>
      <c r="C203" t="s">
        <v>13</v>
      </c>
      <c r="D203" s="1">
        <v>9</v>
      </c>
      <c r="E203" s="1" t="s">
        <v>832</v>
      </c>
      <c r="F203" s="1" t="s">
        <v>779</v>
      </c>
      <c r="G203" t="str">
        <f>HYPERLINK("https://ksn2.faa.gov/ajg/ajg-r/_layouts/userdisp.aspx?ID=7","Northwest Mountain")</f>
        <v>Northwest Mountain</v>
      </c>
      <c r="H203" t="s">
        <v>90</v>
      </c>
      <c r="I203" t="s">
        <v>15</v>
      </c>
      <c r="J203" t="s">
        <v>91</v>
      </c>
      <c r="K203" t="str">
        <f>HYPERLINK("https://ksn2.faa.gov/ajg/ajg-r/_layouts/userdisp.aspx?ID=7","Northwest Mountain Regional Human Resource Services Division")</f>
        <v>Northwest Mountain Regional Human Resource Services Division</v>
      </c>
      <c r="L203" t="s">
        <v>17</v>
      </c>
      <c r="N203" t="str">
        <f>LOOKUP(Table13[[#This Row],[FacilityLevel]], Backend!$E$3:$E$11, Backend!$F$3:$F$11)</f>
        <v>I</v>
      </c>
      <c r="O203">
        <f>LOOKUP(Table13[[#This Row],[FacilityType]], Backend!$J$4:$J$8, Backend!$K$4:$K$8)</f>
        <v>2</v>
      </c>
      <c r="P203" t="str">
        <f>LOOKUP(Table13[[#This Row],[RegionID]], Backend!$L$1:$L$9, Backend!$M$1:$M$9)</f>
        <v>ANM</v>
      </c>
    </row>
    <row r="204" spans="1:16" x14ac:dyDescent="0.25">
      <c r="A204" t="s">
        <v>322</v>
      </c>
      <c r="B204" t="s">
        <v>634</v>
      </c>
      <c r="C204" t="s">
        <v>39</v>
      </c>
      <c r="D204" s="1">
        <v>6</v>
      </c>
      <c r="E204" s="1" t="s">
        <v>1048</v>
      </c>
      <c r="F204" s="1" t="s">
        <v>770</v>
      </c>
      <c r="G204" t="str">
        <f>HYPERLINK("https://ksn2.faa.gov/ajg/ajg-r/_layouts/userdisp.aspx?ID=7","Northwest Mountain")</f>
        <v>Northwest Mountain</v>
      </c>
      <c r="H204" t="s">
        <v>90</v>
      </c>
      <c r="I204" t="s">
        <v>15</v>
      </c>
      <c r="J204" t="s">
        <v>91</v>
      </c>
      <c r="K204" t="str">
        <f>HYPERLINK("https://ksn2.faa.gov/ajg/ajg-r/_layouts/userdisp.aspx?ID=7","Northwest Mountain Regional Human Resource Services Division")</f>
        <v>Northwest Mountain Regional Human Resource Services Division</v>
      </c>
      <c r="L204" t="s">
        <v>74</v>
      </c>
      <c r="N204" t="str">
        <f>LOOKUP(Table13[[#This Row],[FacilityLevel]], Backend!$E$3:$E$11, Backend!$F$3:$F$11)</f>
        <v>F</v>
      </c>
      <c r="O204">
        <f>LOOKUP(Table13[[#This Row],[FacilityType]], Backend!$J$4:$J$8, Backend!$K$4:$K$8)</f>
        <v>7</v>
      </c>
      <c r="P204" t="str">
        <f>LOOKUP(Table13[[#This Row],[RegionID]], Backend!$L$1:$L$9, Backend!$M$1:$M$9)</f>
        <v>ANM</v>
      </c>
    </row>
    <row r="205" spans="1:16" x14ac:dyDescent="0.25">
      <c r="A205" t="s">
        <v>323</v>
      </c>
      <c r="B205" t="s">
        <v>635</v>
      </c>
      <c r="C205" t="s">
        <v>39</v>
      </c>
      <c r="D205" s="1">
        <v>6</v>
      </c>
      <c r="E205" s="1" t="s">
        <v>1049</v>
      </c>
      <c r="F205" s="1" t="s">
        <v>753</v>
      </c>
      <c r="G205" t="str">
        <f>HYPERLINK("https://ksn2.faa.gov/ajg/ajg-r/_layouts/userdisp.aspx?ID=8","Western Pacific")</f>
        <v>Western Pacific</v>
      </c>
      <c r="H205" t="s">
        <v>68</v>
      </c>
      <c r="I205" t="s">
        <v>15</v>
      </c>
      <c r="J205" t="s">
        <v>69</v>
      </c>
      <c r="K205" t="str">
        <f>HYPERLINK("https://ksn2.faa.gov/ajg/ajg-r/_layouts/userdisp.aspx?ID=8","Western Pacific Regional Human Resource Services Division")</f>
        <v>Western Pacific Regional Human Resource Services Division</v>
      </c>
      <c r="L205" t="s">
        <v>74</v>
      </c>
      <c r="N205" t="str">
        <f>LOOKUP(Table13[[#This Row],[FacilityLevel]], Backend!$E$3:$E$11, Backend!$F$3:$F$11)</f>
        <v>F</v>
      </c>
      <c r="O205">
        <f>LOOKUP(Table13[[#This Row],[FacilityType]], Backend!$J$4:$J$8, Backend!$K$4:$K$8)</f>
        <v>7</v>
      </c>
      <c r="P205" t="str">
        <f>LOOKUP(Table13[[#This Row],[RegionID]], Backend!$L$1:$L$9, Backend!$M$1:$M$9)</f>
        <v>AWP</v>
      </c>
    </row>
    <row r="206" spans="1:16" x14ac:dyDescent="0.25">
      <c r="A206" t="s">
        <v>324</v>
      </c>
      <c r="B206" t="s">
        <v>636</v>
      </c>
      <c r="C206" t="s">
        <v>28</v>
      </c>
      <c r="D206" s="1">
        <v>9</v>
      </c>
      <c r="E206" s="1" t="s">
        <v>929</v>
      </c>
      <c r="F206" s="1" t="s">
        <v>775</v>
      </c>
      <c r="G206" t="str">
        <f>HYPERLINK("https://ksn2.faa.gov/ajg/ajg-r/_layouts/userdisp.aspx?ID=2","Southern")</f>
        <v>Southern</v>
      </c>
      <c r="H206" t="s">
        <v>192</v>
      </c>
      <c r="I206" t="s">
        <v>21</v>
      </c>
      <c r="J206" t="s">
        <v>193</v>
      </c>
      <c r="K206" t="str">
        <f>HYPERLINK("https://ksn2.faa.gov/ajg/ajg-r/_layouts/userdisp.aspx?ID=2","Southern Regional Human Resource Services Division")</f>
        <v>Southern Regional Human Resource Services Division</v>
      </c>
      <c r="L206" t="s">
        <v>17</v>
      </c>
      <c r="N206" t="str">
        <f>LOOKUP(Table13[[#This Row],[FacilityLevel]], Backend!$E$3:$E$11, Backend!$F$3:$F$11)</f>
        <v>I</v>
      </c>
      <c r="O206">
        <f>LOOKUP(Table13[[#This Row],[FacilityType]], Backend!$J$4:$J$8, Backend!$K$4:$K$8)</f>
        <v>3</v>
      </c>
      <c r="P206" t="str">
        <f>LOOKUP(Table13[[#This Row],[RegionID]], Backend!$L$1:$L$9, Backend!$M$1:$M$9)</f>
        <v>ASO</v>
      </c>
    </row>
    <row r="207" spans="1:16" x14ac:dyDescent="0.25">
      <c r="A207" t="s">
        <v>325</v>
      </c>
      <c r="B207" t="s">
        <v>326</v>
      </c>
      <c r="C207" t="s">
        <v>13</v>
      </c>
      <c r="D207" s="1">
        <v>12</v>
      </c>
      <c r="E207" s="1" t="s">
        <v>844</v>
      </c>
      <c r="F207" s="1" t="s">
        <v>778</v>
      </c>
      <c r="G207" t="str">
        <f>HYPERLINK("https://ksn2.faa.gov/ajg/ajg-r/_layouts/userdisp.aspx?ID=4","Eastern")</f>
        <v>Eastern</v>
      </c>
      <c r="H207" t="s">
        <v>44</v>
      </c>
      <c r="I207" t="s">
        <v>21</v>
      </c>
      <c r="J207" t="s">
        <v>45</v>
      </c>
      <c r="K207" t="str">
        <f>HYPERLINK("https://ksn2.faa.gov/ajg/ajg-r/_layouts/userdisp.aspx?ID=4","Eastern Regional Human Resource Services Division")</f>
        <v>Eastern Regional Human Resource Services Division</v>
      </c>
      <c r="L207" t="s">
        <v>17</v>
      </c>
      <c r="N207" t="str">
        <f>LOOKUP(Table13[[#This Row],[FacilityLevel]], Backend!$E$3:$E$11, Backend!$F$3:$F$11)</f>
        <v>L</v>
      </c>
      <c r="O207">
        <f>LOOKUP(Table13[[#This Row],[FacilityType]], Backend!$J$4:$J$8, Backend!$K$4:$K$8)</f>
        <v>2</v>
      </c>
      <c r="P207" t="str">
        <f>LOOKUP(Table13[[#This Row],[RegionID]], Backend!$L$1:$L$9, Backend!$M$1:$M$9)</f>
        <v>AEA</v>
      </c>
    </row>
    <row r="208" spans="1:16" x14ac:dyDescent="0.25">
      <c r="A208" t="s">
        <v>327</v>
      </c>
      <c r="B208" t="s">
        <v>637</v>
      </c>
      <c r="C208" t="s">
        <v>39</v>
      </c>
      <c r="D208" s="1">
        <v>7</v>
      </c>
      <c r="E208" s="1" t="s">
        <v>1050</v>
      </c>
      <c r="F208" s="1" t="s">
        <v>764</v>
      </c>
      <c r="G208" t="str">
        <f>HYPERLINK("https://ksn2.faa.gov/ajg/ajg-r/_layouts/userdisp.aspx?ID=2","Southern")</f>
        <v>Southern</v>
      </c>
      <c r="H208" t="s">
        <v>20</v>
      </c>
      <c r="I208" t="s">
        <v>21</v>
      </c>
      <c r="J208" t="s">
        <v>22</v>
      </c>
      <c r="K208" t="str">
        <f>HYPERLINK("https://ksn2.faa.gov/ajg/ajg-r/_layouts/userdisp.aspx?ID=2","Southern Regional Human Resource Services Division")</f>
        <v>Southern Regional Human Resource Services Division</v>
      </c>
      <c r="L208" t="s">
        <v>328</v>
      </c>
      <c r="N208" t="str">
        <f>LOOKUP(Table13[[#This Row],[FacilityLevel]], Backend!$E$3:$E$11, Backend!$F$3:$F$11)</f>
        <v>G</v>
      </c>
      <c r="O208">
        <f>LOOKUP(Table13[[#This Row],[FacilityType]], Backend!$J$4:$J$8, Backend!$K$4:$K$8)</f>
        <v>7</v>
      </c>
      <c r="P208" t="str">
        <f>LOOKUP(Table13[[#This Row],[RegionID]], Backend!$L$1:$L$9, Backend!$M$1:$M$9)</f>
        <v>ASO</v>
      </c>
    </row>
    <row r="209" spans="1:16" x14ac:dyDescent="0.25">
      <c r="A209" t="s">
        <v>329</v>
      </c>
      <c r="B209" t="s">
        <v>638</v>
      </c>
      <c r="C209" t="s">
        <v>39</v>
      </c>
      <c r="D209" s="1">
        <v>8</v>
      </c>
      <c r="E209" s="1" t="s">
        <v>832</v>
      </c>
      <c r="F209" s="1" t="s">
        <v>779</v>
      </c>
      <c r="G209" t="str">
        <f>HYPERLINK("https://ksn2.faa.gov/ajg/ajg-r/_layouts/userdisp.aspx?ID=8","Western Pacific")</f>
        <v>Western Pacific</v>
      </c>
      <c r="H209" t="s">
        <v>90</v>
      </c>
      <c r="I209" t="s">
        <v>15</v>
      </c>
      <c r="J209" t="s">
        <v>91</v>
      </c>
      <c r="K209" t="str">
        <f>HYPERLINK("https://ksn2.faa.gov/ajg/ajg-r/_layouts/userdisp.aspx?ID=8","Western Pacific Regional Human Resource Services Division")</f>
        <v>Western Pacific Regional Human Resource Services Division</v>
      </c>
      <c r="L209" t="s">
        <v>17</v>
      </c>
      <c r="N209" t="str">
        <f>LOOKUP(Table13[[#This Row],[FacilityLevel]], Backend!$E$3:$E$11, Backend!$F$3:$F$11)</f>
        <v>H</v>
      </c>
      <c r="O209">
        <f>LOOKUP(Table13[[#This Row],[FacilityType]], Backend!$J$4:$J$8, Backend!$K$4:$K$8)</f>
        <v>7</v>
      </c>
      <c r="P209" t="str">
        <f>LOOKUP(Table13[[#This Row],[RegionID]], Backend!$L$1:$L$9, Backend!$M$1:$M$9)</f>
        <v>AWP</v>
      </c>
    </row>
    <row r="210" spans="1:16" x14ac:dyDescent="0.25">
      <c r="A210" t="s">
        <v>330</v>
      </c>
      <c r="B210" t="s">
        <v>639</v>
      </c>
      <c r="C210" t="s">
        <v>39</v>
      </c>
      <c r="D210" s="1">
        <v>5</v>
      </c>
      <c r="E210" s="1" t="s">
        <v>1051</v>
      </c>
      <c r="F210" s="1" t="s">
        <v>778</v>
      </c>
      <c r="G210" t="str">
        <f>HYPERLINK("https://ksn2.faa.gov/ajg/ajg-r/_layouts/userdisp.aspx?ID=4","Eastern")</f>
        <v>Eastern</v>
      </c>
      <c r="H210" t="s">
        <v>44</v>
      </c>
      <c r="I210" t="s">
        <v>21</v>
      </c>
      <c r="J210" t="s">
        <v>45</v>
      </c>
      <c r="K210" t="str">
        <f>HYPERLINK("https://ksn2.faa.gov/ajg/ajg-r/_layouts/userdisp.aspx?ID=4","Eastern Regional Human Resource Services Division")</f>
        <v>Eastern Regional Human Resource Services Division</v>
      </c>
      <c r="L210" t="s">
        <v>85</v>
      </c>
      <c r="N210" t="str">
        <f>LOOKUP(Table13[[#This Row],[FacilityLevel]], Backend!$E$3:$E$11, Backend!$F$3:$F$11)</f>
        <v>E</v>
      </c>
      <c r="O210">
        <f>LOOKUP(Table13[[#This Row],[FacilityType]], Backend!$J$4:$J$8, Backend!$K$4:$K$8)</f>
        <v>7</v>
      </c>
      <c r="P210" t="str">
        <f>LOOKUP(Table13[[#This Row],[RegionID]], Backend!$L$1:$L$9, Backend!$M$1:$M$9)</f>
        <v>AEA</v>
      </c>
    </row>
    <row r="211" spans="1:16" x14ac:dyDescent="0.25">
      <c r="A211" t="s">
        <v>331</v>
      </c>
      <c r="B211" t="s">
        <v>640</v>
      </c>
      <c r="C211" t="s">
        <v>28</v>
      </c>
      <c r="D211" s="1">
        <v>11</v>
      </c>
      <c r="E211" s="1" t="s">
        <v>897</v>
      </c>
      <c r="F211" s="1" t="s">
        <v>759</v>
      </c>
      <c r="G211" t="str">
        <f>HYPERLINK("https://ksn2.faa.gov/ajg/ajg-r/_layouts/userdisp.aspx?ID=4","Eastern")</f>
        <v>Eastern</v>
      </c>
      <c r="H211" t="s">
        <v>29</v>
      </c>
      <c r="I211" t="s">
        <v>21</v>
      </c>
      <c r="J211" t="s">
        <v>30</v>
      </c>
      <c r="K211" t="str">
        <f>HYPERLINK("https://ksn2.faa.gov/ajg/ajg-r/_layouts/userdisp.aspx?ID=4","Eastern Regional Human Resource Services Division")</f>
        <v>Eastern Regional Human Resource Services Division</v>
      </c>
      <c r="L211" t="s">
        <v>17</v>
      </c>
      <c r="N211" t="str">
        <f>LOOKUP(Table13[[#This Row],[FacilityLevel]], Backend!$E$3:$E$11, Backend!$F$3:$F$11)</f>
        <v>K</v>
      </c>
      <c r="O211">
        <f>LOOKUP(Table13[[#This Row],[FacilityType]], Backend!$J$4:$J$8, Backend!$K$4:$K$8)</f>
        <v>3</v>
      </c>
      <c r="P211" t="str">
        <f>LOOKUP(Table13[[#This Row],[RegionID]], Backend!$L$1:$L$9, Backend!$M$1:$M$9)</f>
        <v>AEA</v>
      </c>
    </row>
    <row r="212" spans="1:16" x14ac:dyDescent="0.25">
      <c r="A212" t="s">
        <v>332</v>
      </c>
      <c r="B212" t="s">
        <v>641</v>
      </c>
      <c r="C212" t="s">
        <v>39</v>
      </c>
      <c r="D212" s="1">
        <v>10</v>
      </c>
      <c r="E212" s="1" t="s">
        <v>831</v>
      </c>
      <c r="F212" s="1" t="s">
        <v>773</v>
      </c>
      <c r="G212" t="str">
        <f>HYPERLINK("https://ksn2.faa.gov/ajg/ajg-r/_layouts/userdisp.aspx?ID=8","Western Pacific")</f>
        <v>Western Pacific</v>
      </c>
      <c r="H212" t="s">
        <v>14</v>
      </c>
      <c r="I212" t="s">
        <v>33</v>
      </c>
      <c r="J212" t="s">
        <v>37</v>
      </c>
      <c r="K212" t="str">
        <f>HYPERLINK("https://ksn2.faa.gov/ajg/ajg-r/_layouts/userdisp.aspx?ID=8","Western Pacific Regional Human Resource Services Division")</f>
        <v>Western Pacific Regional Human Resource Services Division</v>
      </c>
      <c r="L212" t="s">
        <v>17</v>
      </c>
      <c r="N212" t="str">
        <f>LOOKUP(Table13[[#This Row],[FacilityLevel]], Backend!$E$3:$E$11, Backend!$F$3:$F$11)</f>
        <v>J</v>
      </c>
      <c r="O212">
        <f>LOOKUP(Table13[[#This Row],[FacilityType]], Backend!$J$4:$J$8, Backend!$K$4:$K$8)</f>
        <v>7</v>
      </c>
      <c r="P212" t="str">
        <f>LOOKUP(Table13[[#This Row],[RegionID]], Backend!$L$1:$L$9, Backend!$M$1:$M$9)</f>
        <v>AWP</v>
      </c>
    </row>
    <row r="213" spans="1:16" x14ac:dyDescent="0.25">
      <c r="A213" t="s">
        <v>333</v>
      </c>
      <c r="B213" t="s">
        <v>642</v>
      </c>
      <c r="C213" t="s">
        <v>28</v>
      </c>
      <c r="D213" s="1">
        <v>5</v>
      </c>
      <c r="E213" s="1" t="s">
        <v>898</v>
      </c>
      <c r="F213" s="1" t="s">
        <v>768</v>
      </c>
      <c r="G213" t="str">
        <f>HYPERLINK("https://ksn2.faa.gov/ajg/ajg-r/_layouts/userdisp.aspx?ID=9","Great Lakes")</f>
        <v>Great Lakes</v>
      </c>
      <c r="H213" t="s">
        <v>57</v>
      </c>
      <c r="I213" t="s">
        <v>33</v>
      </c>
      <c r="J213" t="s">
        <v>58</v>
      </c>
      <c r="K213" t="str">
        <f>HYPERLINK("https://ksn2.faa.gov/ajg/ajg-r/_layouts/userdisp.aspx?ID=9","Great Lakes Regional Human Resource Services Division")</f>
        <v>Great Lakes Regional Human Resource Services Division</v>
      </c>
      <c r="L213" t="s">
        <v>17</v>
      </c>
      <c r="N213" t="str">
        <f>LOOKUP(Table13[[#This Row],[FacilityLevel]], Backend!$E$3:$E$11, Backend!$F$3:$F$11)</f>
        <v>E</v>
      </c>
      <c r="O213">
        <f>LOOKUP(Table13[[#This Row],[FacilityType]], Backend!$J$4:$J$8, Backend!$K$4:$K$8)</f>
        <v>3</v>
      </c>
      <c r="P213" t="str">
        <f>LOOKUP(Table13[[#This Row],[RegionID]], Backend!$L$1:$L$9, Backend!$M$1:$M$9)</f>
        <v>AGL</v>
      </c>
    </row>
    <row r="214" spans="1:16" x14ac:dyDescent="0.25">
      <c r="A214" t="s">
        <v>334</v>
      </c>
      <c r="B214" t="s">
        <v>643</v>
      </c>
      <c r="C214" t="s">
        <v>39</v>
      </c>
      <c r="D214" s="1">
        <v>7</v>
      </c>
      <c r="E214" s="1" t="s">
        <v>1052</v>
      </c>
      <c r="F214" s="1" t="s">
        <v>775</v>
      </c>
      <c r="G214" t="str">
        <f>HYPERLINK("https://ksn2.faa.gov/ajg/ajg-r/_layouts/userdisp.aspx?ID=2","Southern")</f>
        <v>Southern</v>
      </c>
      <c r="H214" t="s">
        <v>192</v>
      </c>
      <c r="I214" t="s">
        <v>21</v>
      </c>
      <c r="J214" t="s">
        <v>193</v>
      </c>
      <c r="K214" t="str">
        <f>HYPERLINK("https://ksn2.faa.gov/ajg/ajg-r/_layouts/userdisp.aspx?ID=2","Southern Regional Human Resource Services Division")</f>
        <v>Southern Regional Human Resource Services Division</v>
      </c>
      <c r="L214" t="s">
        <v>85</v>
      </c>
      <c r="N214" t="str">
        <f>LOOKUP(Table13[[#This Row],[FacilityLevel]], Backend!$E$3:$E$11, Backend!$F$3:$F$11)</f>
        <v>G</v>
      </c>
      <c r="O214">
        <f>LOOKUP(Table13[[#This Row],[FacilityType]], Backend!$J$4:$J$8, Backend!$K$4:$K$8)</f>
        <v>7</v>
      </c>
      <c r="P214" t="str">
        <f>LOOKUP(Table13[[#This Row],[RegionID]], Backend!$L$1:$L$9, Backend!$M$1:$M$9)</f>
        <v>ASO</v>
      </c>
    </row>
    <row r="215" spans="1:16" x14ac:dyDescent="0.25">
      <c r="A215" t="s">
        <v>335</v>
      </c>
      <c r="B215" t="s">
        <v>644</v>
      </c>
      <c r="C215" t="s">
        <v>28</v>
      </c>
      <c r="D215" s="1">
        <v>9</v>
      </c>
      <c r="E215" s="1" t="s">
        <v>899</v>
      </c>
      <c r="F215" s="1" t="s">
        <v>759</v>
      </c>
      <c r="G215" t="str">
        <f>HYPERLINK("https://ksn2.faa.gov/ajg/ajg-r/_layouts/userdisp.aspx?ID=9","Great Lakes")</f>
        <v>Great Lakes</v>
      </c>
      <c r="H215" t="s">
        <v>51</v>
      </c>
      <c r="I215" t="s">
        <v>33</v>
      </c>
      <c r="J215" t="s">
        <v>52</v>
      </c>
      <c r="K215" t="str">
        <f>HYPERLINK("https://ksn2.faa.gov/ajg/ajg-r/_layouts/userdisp.aspx?ID=9","Great Lakes Regional Human Resource Services Division")</f>
        <v>Great Lakes Regional Human Resource Services Division</v>
      </c>
      <c r="L215" t="s">
        <v>17</v>
      </c>
      <c r="N215" t="str">
        <f>LOOKUP(Table13[[#This Row],[FacilityLevel]], Backend!$E$3:$E$11, Backend!$F$3:$F$11)</f>
        <v>I</v>
      </c>
      <c r="O215">
        <f>LOOKUP(Table13[[#This Row],[FacilityType]], Backend!$J$4:$J$8, Backend!$K$4:$K$8)</f>
        <v>3</v>
      </c>
      <c r="P215" t="str">
        <f>LOOKUP(Table13[[#This Row],[RegionID]], Backend!$L$1:$L$9, Backend!$M$1:$M$9)</f>
        <v>AGL</v>
      </c>
    </row>
    <row r="216" spans="1:16" x14ac:dyDescent="0.25">
      <c r="A216" t="s">
        <v>336</v>
      </c>
      <c r="B216" t="s">
        <v>645</v>
      </c>
      <c r="C216" t="s">
        <v>39</v>
      </c>
      <c r="D216" s="1">
        <v>5</v>
      </c>
      <c r="E216" s="1" t="s">
        <v>897</v>
      </c>
      <c r="F216" s="1" t="s">
        <v>759</v>
      </c>
      <c r="G216" t="str">
        <f>HYPERLINK("https://ksn2.faa.gov/ajg/ajg-r/_layouts/userdisp.aspx?ID=4","Eastern")</f>
        <v>Eastern</v>
      </c>
      <c r="H216" t="s">
        <v>29</v>
      </c>
      <c r="I216" t="s">
        <v>21</v>
      </c>
      <c r="J216" t="s">
        <v>30</v>
      </c>
      <c r="K216" t="str">
        <f>HYPERLINK("https://ksn2.faa.gov/ajg/ajg-r/_layouts/userdisp.aspx?ID=4","Eastern Regional Human Resource Services Division")</f>
        <v>Eastern Regional Human Resource Services Division</v>
      </c>
      <c r="L216" t="s">
        <v>85</v>
      </c>
      <c r="N216" t="str">
        <f>LOOKUP(Table13[[#This Row],[FacilityLevel]], Backend!$E$3:$E$11, Backend!$F$3:$F$11)</f>
        <v>E</v>
      </c>
      <c r="O216">
        <f>LOOKUP(Table13[[#This Row],[FacilityType]], Backend!$J$4:$J$8, Backend!$K$4:$K$8)</f>
        <v>7</v>
      </c>
      <c r="P216" t="str">
        <f>LOOKUP(Table13[[#This Row],[RegionID]], Backend!$L$1:$L$9, Backend!$M$1:$M$9)</f>
        <v>AEA</v>
      </c>
    </row>
    <row r="217" spans="1:16" x14ac:dyDescent="0.25">
      <c r="A217" t="s">
        <v>337</v>
      </c>
      <c r="B217" t="s">
        <v>646</v>
      </c>
      <c r="C217" t="s">
        <v>39</v>
      </c>
      <c r="D217" s="1">
        <v>6</v>
      </c>
      <c r="E217" s="1" t="s">
        <v>830</v>
      </c>
      <c r="F217" s="1" t="s">
        <v>775</v>
      </c>
      <c r="G217" t="str">
        <f>HYPERLINK("https://ksn2.faa.gov/ajg/ajg-r/_layouts/userdisp.aspx?ID=2","Southern")</f>
        <v>Southern</v>
      </c>
      <c r="H217" t="s">
        <v>121</v>
      </c>
      <c r="I217" t="s">
        <v>21</v>
      </c>
      <c r="J217" t="s">
        <v>122</v>
      </c>
      <c r="K217" t="str">
        <f>HYPERLINK("https://ksn2.faa.gov/ajg/ajg-r/_layouts/userdisp.aspx?ID=2","Southern Regional Human Resource Services Division")</f>
        <v>Southern Regional Human Resource Services Division</v>
      </c>
      <c r="L217" t="s">
        <v>201</v>
      </c>
      <c r="N217" t="str">
        <f>LOOKUP(Table13[[#This Row],[FacilityLevel]], Backend!$E$3:$E$11, Backend!$F$3:$F$11)</f>
        <v>F</v>
      </c>
      <c r="O217">
        <f>LOOKUP(Table13[[#This Row],[FacilityType]], Backend!$J$4:$J$8, Backend!$K$4:$K$8)</f>
        <v>7</v>
      </c>
      <c r="P217" t="str">
        <f>LOOKUP(Table13[[#This Row],[RegionID]], Backend!$L$1:$L$9, Backend!$M$1:$M$9)</f>
        <v>ASO</v>
      </c>
    </row>
    <row r="218" spans="1:16" x14ac:dyDescent="0.25">
      <c r="A218" t="s">
        <v>338</v>
      </c>
      <c r="B218" t="s">
        <v>647</v>
      </c>
      <c r="C218" t="s">
        <v>39</v>
      </c>
      <c r="D218" s="1">
        <v>5</v>
      </c>
      <c r="E218" s="1" t="s">
        <v>1053</v>
      </c>
      <c r="F218" s="1" t="s">
        <v>753</v>
      </c>
      <c r="G218" t="str">
        <f>HYPERLINK("https://ksn2.faa.gov/ajg/ajg-r/_layouts/userdisp.aspx?ID=8","Western Pacific")</f>
        <v>Western Pacific</v>
      </c>
      <c r="H218" t="s">
        <v>93</v>
      </c>
      <c r="I218" t="s">
        <v>15</v>
      </c>
      <c r="J218" t="s">
        <v>94</v>
      </c>
      <c r="K218" t="str">
        <f>HYPERLINK("https://ksn2.faa.gov/ajg/ajg-r/_layouts/userdisp.aspx?ID=8","Western Pacific Regional Human Resource Services Division")</f>
        <v>Western Pacific Regional Human Resource Services Division</v>
      </c>
      <c r="L218" t="s">
        <v>74</v>
      </c>
      <c r="N218" t="str">
        <f>LOOKUP(Table13[[#This Row],[FacilityLevel]], Backend!$E$3:$E$11, Backend!$F$3:$F$11)</f>
        <v>E</v>
      </c>
      <c r="O218">
        <f>LOOKUP(Table13[[#This Row],[FacilityType]], Backend!$J$4:$J$8, Backend!$K$4:$K$8)</f>
        <v>7</v>
      </c>
      <c r="P218" t="str">
        <f>LOOKUP(Table13[[#This Row],[RegionID]], Backend!$L$1:$L$9, Backend!$M$1:$M$9)</f>
        <v>AWP</v>
      </c>
    </row>
    <row r="219" spans="1:16" x14ac:dyDescent="0.25">
      <c r="A219" t="s">
        <v>339</v>
      </c>
      <c r="B219" t="s">
        <v>648</v>
      </c>
      <c r="C219" t="s">
        <v>39</v>
      </c>
      <c r="D219" s="1">
        <v>4</v>
      </c>
      <c r="E219" s="1" t="s">
        <v>1054</v>
      </c>
      <c r="F219" s="1" t="s">
        <v>776</v>
      </c>
      <c r="G219" t="str">
        <f>HYPERLINK("https://ksn2.faa.gov/ajg/ajg-r/_layouts/userdisp.aspx?ID=4","Eastern")</f>
        <v>Eastern</v>
      </c>
      <c r="H219" t="s">
        <v>29</v>
      </c>
      <c r="I219" t="s">
        <v>21</v>
      </c>
      <c r="J219" t="s">
        <v>30</v>
      </c>
      <c r="K219" t="str">
        <f>HYPERLINK("https://ksn2.faa.gov/ajg/ajg-r/_layouts/userdisp.aspx?ID=4","Eastern Regional Human Resource Services Division")</f>
        <v>Eastern Regional Human Resource Services Division</v>
      </c>
      <c r="L219" t="s">
        <v>340</v>
      </c>
      <c r="N219" t="str">
        <f>LOOKUP(Table13[[#This Row],[FacilityLevel]], Backend!$E$3:$E$11, Backend!$F$3:$F$11)</f>
        <v>D</v>
      </c>
      <c r="O219">
        <f>LOOKUP(Table13[[#This Row],[FacilityType]], Backend!$J$4:$J$8, Backend!$K$4:$K$8)</f>
        <v>7</v>
      </c>
      <c r="P219" t="str">
        <f>LOOKUP(Table13[[#This Row],[RegionID]], Backend!$L$1:$L$9, Backend!$M$1:$M$9)</f>
        <v>AEA</v>
      </c>
    </row>
    <row r="220" spans="1:16" x14ac:dyDescent="0.25">
      <c r="A220" t="s">
        <v>341</v>
      </c>
      <c r="B220" t="s">
        <v>649</v>
      </c>
      <c r="C220" t="s">
        <v>39</v>
      </c>
      <c r="D220" s="1">
        <v>8</v>
      </c>
      <c r="E220" s="1" t="s">
        <v>1007</v>
      </c>
      <c r="F220" s="1" t="s">
        <v>773</v>
      </c>
      <c r="G220" t="str">
        <f>HYPERLINK("https://ksn2.faa.gov/ajg/ajg-r/_layouts/userdisp.aspx?ID=8","Western Pacific")</f>
        <v>Western Pacific</v>
      </c>
      <c r="H220" t="s">
        <v>36</v>
      </c>
      <c r="I220" t="s">
        <v>33</v>
      </c>
      <c r="J220" t="s">
        <v>37</v>
      </c>
      <c r="K220" t="str">
        <f>HYPERLINK("https://ksn2.faa.gov/ajg/ajg-r/_layouts/userdisp.aspx?ID=8","Western Pacific Regional Human Resource Services Division")</f>
        <v>Western Pacific Regional Human Resource Services Division</v>
      </c>
      <c r="L220" t="s">
        <v>47</v>
      </c>
      <c r="N220" t="str">
        <f>LOOKUP(Table13[[#This Row],[FacilityLevel]], Backend!$E$3:$E$11, Backend!$F$3:$F$11)</f>
        <v>H</v>
      </c>
      <c r="O220">
        <f>LOOKUP(Table13[[#This Row],[FacilityType]], Backend!$J$4:$J$8, Backend!$K$4:$K$8)</f>
        <v>7</v>
      </c>
      <c r="P220" t="str">
        <f>LOOKUP(Table13[[#This Row],[RegionID]], Backend!$L$1:$L$9, Backend!$M$1:$M$9)</f>
        <v>AWP</v>
      </c>
    </row>
    <row r="221" spans="1:16" x14ac:dyDescent="0.25">
      <c r="A221" t="s">
        <v>342</v>
      </c>
      <c r="B221" t="s">
        <v>650</v>
      </c>
      <c r="C221" t="s">
        <v>28</v>
      </c>
      <c r="D221" s="1">
        <v>6</v>
      </c>
      <c r="E221" s="1" t="s">
        <v>900</v>
      </c>
      <c r="F221" s="1" t="s">
        <v>770</v>
      </c>
      <c r="G221" t="str">
        <f>HYPERLINK("https://ksn2.faa.gov/ajg/ajg-r/_layouts/userdisp.aspx?ID=7","Northwest Mountain")</f>
        <v>Northwest Mountain</v>
      </c>
      <c r="H221" t="s">
        <v>90</v>
      </c>
      <c r="I221" t="s">
        <v>15</v>
      </c>
      <c r="J221" t="s">
        <v>91</v>
      </c>
      <c r="K221" t="str">
        <f>HYPERLINK("https://ksn2.faa.gov/ajg/ajg-r/_layouts/userdisp.aspx?ID=7","Northwest Mountain Regional Human Resource Services Division")</f>
        <v>Northwest Mountain Regional Human Resource Services Division</v>
      </c>
      <c r="L221" t="s">
        <v>47</v>
      </c>
      <c r="N221" t="str">
        <f>LOOKUP(Table13[[#This Row],[FacilityLevel]], Backend!$E$3:$E$11, Backend!$F$3:$F$11)</f>
        <v>F</v>
      </c>
      <c r="O221">
        <f>LOOKUP(Table13[[#This Row],[FacilityType]], Backend!$J$4:$J$8, Backend!$K$4:$K$8)</f>
        <v>3</v>
      </c>
      <c r="P221" t="str">
        <f>LOOKUP(Table13[[#This Row],[RegionID]], Backend!$L$1:$L$9, Backend!$M$1:$M$9)</f>
        <v>ANM</v>
      </c>
    </row>
    <row r="222" spans="1:16" x14ac:dyDescent="0.25">
      <c r="A222" t="s">
        <v>343</v>
      </c>
      <c r="B222" t="s">
        <v>651</v>
      </c>
      <c r="C222" t="s">
        <v>39</v>
      </c>
      <c r="D222" s="1">
        <v>5</v>
      </c>
      <c r="E222" s="1" t="s">
        <v>1055</v>
      </c>
      <c r="F222" s="1" t="s">
        <v>753</v>
      </c>
      <c r="G222" t="str">
        <f>HYPERLINK("https://ksn2.faa.gov/ajg/ajg-r/_layouts/userdisp.aspx?ID=8","Western Pacific")</f>
        <v>Western Pacific</v>
      </c>
      <c r="H222" t="s">
        <v>93</v>
      </c>
      <c r="I222" t="s">
        <v>15</v>
      </c>
      <c r="J222" t="s">
        <v>94</v>
      </c>
      <c r="K222" t="str">
        <f>HYPERLINK("https://ksn2.faa.gov/ajg/ajg-r/_layouts/userdisp.aspx?ID=8","Western Pacific Regional Human Resource Services Division")</f>
        <v>Western Pacific Regional Human Resource Services Division</v>
      </c>
      <c r="L222" t="s">
        <v>85</v>
      </c>
      <c r="N222" t="str">
        <f>LOOKUP(Table13[[#This Row],[FacilityLevel]], Backend!$E$3:$E$11, Backend!$F$3:$F$11)</f>
        <v>E</v>
      </c>
      <c r="O222">
        <f>LOOKUP(Table13[[#This Row],[FacilityType]], Backend!$J$4:$J$8, Backend!$K$4:$K$8)</f>
        <v>7</v>
      </c>
      <c r="P222" t="str">
        <f>LOOKUP(Table13[[#This Row],[RegionID]], Backend!$L$1:$L$9, Backend!$M$1:$M$9)</f>
        <v>AWP</v>
      </c>
    </row>
    <row r="223" spans="1:16" x14ac:dyDescent="0.25">
      <c r="A223" t="s">
        <v>344</v>
      </c>
      <c r="B223" t="s">
        <v>652</v>
      </c>
      <c r="C223" t="s">
        <v>39</v>
      </c>
      <c r="D223" s="1">
        <v>6</v>
      </c>
      <c r="E223" s="1" t="s">
        <v>1056</v>
      </c>
      <c r="F223" s="1" t="s">
        <v>766</v>
      </c>
      <c r="G223" t="str">
        <f>HYPERLINK("https://ksn2.faa.gov/ajg/ajg-r/_layouts/userdisp.aspx?ID=9","Great Lakes")</f>
        <v>Great Lakes</v>
      </c>
      <c r="H223" t="s">
        <v>51</v>
      </c>
      <c r="I223" t="s">
        <v>33</v>
      </c>
      <c r="J223" t="s">
        <v>52</v>
      </c>
      <c r="K223" t="str">
        <f>HYPERLINK("https://ksn2.faa.gov/ajg/ajg-r/_layouts/userdisp.aspx?ID=9","Great Lakes Regional Human Resource Services Division")</f>
        <v>Great Lakes Regional Human Resource Services Division</v>
      </c>
      <c r="L223" t="s">
        <v>62</v>
      </c>
      <c r="N223" t="str">
        <f>LOOKUP(Table13[[#This Row],[FacilityLevel]], Backend!$E$3:$E$11, Backend!$F$3:$F$11)</f>
        <v>F</v>
      </c>
      <c r="O223">
        <f>LOOKUP(Table13[[#This Row],[FacilityType]], Backend!$J$4:$J$8, Backend!$K$4:$K$8)</f>
        <v>7</v>
      </c>
      <c r="P223" t="str">
        <f>LOOKUP(Table13[[#This Row],[RegionID]], Backend!$L$1:$L$9, Backend!$M$1:$M$9)</f>
        <v>AGL</v>
      </c>
    </row>
    <row r="224" spans="1:16" x14ac:dyDescent="0.25">
      <c r="A224" t="s">
        <v>345</v>
      </c>
      <c r="B224" t="s">
        <v>653</v>
      </c>
      <c r="C224" t="s">
        <v>39</v>
      </c>
      <c r="D224" s="1">
        <v>8</v>
      </c>
      <c r="E224" s="1" t="s">
        <v>1008</v>
      </c>
      <c r="F224" s="1" t="s">
        <v>765</v>
      </c>
      <c r="G224" t="str">
        <f>HYPERLINK("https://ksn2.faa.gov/ajg/ajg-r/_layouts/userdisp.aspx?ID=7","Northwest Mountain")</f>
        <v>Northwest Mountain</v>
      </c>
      <c r="H224" t="s">
        <v>65</v>
      </c>
      <c r="I224" t="s">
        <v>15</v>
      </c>
      <c r="J224" t="s">
        <v>66</v>
      </c>
      <c r="K224" t="str">
        <f>HYPERLINK("https://ksn2.faa.gov/ajg/ajg-r/_layouts/userdisp.aspx?ID=7","Northwest Mountain Regional Human Resource Services Division")</f>
        <v>Northwest Mountain Regional Human Resource Services Division</v>
      </c>
      <c r="L224" t="s">
        <v>47</v>
      </c>
      <c r="N224" t="str">
        <f>LOOKUP(Table13[[#This Row],[FacilityLevel]], Backend!$E$3:$E$11, Backend!$F$3:$F$11)</f>
        <v>H</v>
      </c>
      <c r="O224">
        <f>LOOKUP(Table13[[#This Row],[FacilityType]], Backend!$J$4:$J$8, Backend!$K$4:$K$8)</f>
        <v>7</v>
      </c>
      <c r="P224" t="str">
        <f>LOOKUP(Table13[[#This Row],[RegionID]], Backend!$L$1:$L$9, Backend!$M$1:$M$9)</f>
        <v>ANM</v>
      </c>
    </row>
    <row r="225" spans="1:16" x14ac:dyDescent="0.25">
      <c r="A225" t="s">
        <v>346</v>
      </c>
      <c r="B225" t="s">
        <v>654</v>
      </c>
      <c r="C225" t="s">
        <v>28</v>
      </c>
      <c r="D225" s="1">
        <v>7</v>
      </c>
      <c r="E225" s="1" t="s">
        <v>953</v>
      </c>
      <c r="F225" s="1" t="s">
        <v>803</v>
      </c>
      <c r="G225" t="str">
        <f>HYPERLINK("https://ksn2.faa.gov/ajg/ajg-r/_layouts/userdisp.aspx?ID=3","New England")</f>
        <v>New England</v>
      </c>
      <c r="H225" t="s">
        <v>25</v>
      </c>
      <c r="I225" t="s">
        <v>21</v>
      </c>
      <c r="J225" t="s">
        <v>26</v>
      </c>
      <c r="K225" t="str">
        <f>HYPERLINK("https://ksn2.faa.gov/ajg/ajg-r/_layouts/userdisp.aspx?ID=3","New England Regional Human Resource Services Division")</f>
        <v>New England Regional Human Resource Services Division</v>
      </c>
      <c r="L225" t="s">
        <v>347</v>
      </c>
      <c r="N225" t="str">
        <f>LOOKUP(Table13[[#This Row],[FacilityLevel]], Backend!$E$3:$E$11, Backend!$F$3:$F$11)</f>
        <v>G</v>
      </c>
      <c r="O225">
        <f>LOOKUP(Table13[[#This Row],[FacilityType]], Backend!$J$4:$J$8, Backend!$K$4:$K$8)</f>
        <v>3</v>
      </c>
      <c r="P225" t="str">
        <f>LOOKUP(Table13[[#This Row],[RegionID]], Backend!$L$1:$L$9, Backend!$M$1:$M$9)</f>
        <v>ANE</v>
      </c>
    </row>
    <row r="226" spans="1:16" x14ac:dyDescent="0.25">
      <c r="A226" t="s">
        <v>348</v>
      </c>
      <c r="B226" t="s">
        <v>655</v>
      </c>
      <c r="C226" t="s">
        <v>39</v>
      </c>
      <c r="D226" s="1">
        <v>5</v>
      </c>
      <c r="E226" s="1" t="s">
        <v>1057</v>
      </c>
      <c r="F226" s="1" t="s">
        <v>768</v>
      </c>
      <c r="G226" t="str">
        <f>HYPERLINK("https://ksn2.faa.gov/ajg/ajg-r/_layouts/userdisp.aspx?ID=9","Great Lakes")</f>
        <v>Great Lakes</v>
      </c>
      <c r="H226" t="s">
        <v>57</v>
      </c>
      <c r="I226" t="s">
        <v>33</v>
      </c>
      <c r="J226" t="s">
        <v>58</v>
      </c>
      <c r="K226" t="str">
        <f>HYPERLINK("https://ksn2.faa.gov/ajg/ajg-r/_layouts/userdisp.aspx?ID=9","Great Lakes Regional Human Resource Services Division")</f>
        <v>Great Lakes Regional Human Resource Services Division</v>
      </c>
      <c r="L226" t="s">
        <v>349</v>
      </c>
      <c r="N226" t="str">
        <f>LOOKUP(Table13[[#This Row],[FacilityLevel]], Backend!$E$3:$E$11, Backend!$F$3:$F$11)</f>
        <v>E</v>
      </c>
      <c r="O226">
        <f>LOOKUP(Table13[[#This Row],[FacilityType]], Backend!$J$4:$J$8, Backend!$K$4:$K$8)</f>
        <v>7</v>
      </c>
      <c r="P226" t="str">
        <f>LOOKUP(Table13[[#This Row],[RegionID]], Backend!$L$1:$L$9, Backend!$M$1:$M$9)</f>
        <v>AGL</v>
      </c>
    </row>
    <row r="227" spans="1:16" x14ac:dyDescent="0.25">
      <c r="A227" t="s">
        <v>350</v>
      </c>
      <c r="B227" t="s">
        <v>638</v>
      </c>
      <c r="C227" t="s">
        <v>28</v>
      </c>
      <c r="D227" s="1">
        <v>6</v>
      </c>
      <c r="E227" s="1" t="s">
        <v>832</v>
      </c>
      <c r="F227" s="1" t="s">
        <v>792</v>
      </c>
      <c r="G227" t="str">
        <f>HYPERLINK("https://ksn2.faa.gov/ajg/ajg-r/_layouts/userdisp.aspx?ID=3","New England")</f>
        <v>New England</v>
      </c>
      <c r="H227" t="s">
        <v>25</v>
      </c>
      <c r="I227" t="s">
        <v>21</v>
      </c>
      <c r="J227" t="s">
        <v>26</v>
      </c>
      <c r="K227" t="str">
        <f>HYPERLINK("https://ksn2.faa.gov/ajg/ajg-r/_layouts/userdisp.aspx?ID=3","New England Regional Human Resource Services Division")</f>
        <v>New England Regional Human Resource Services Division</v>
      </c>
      <c r="L227" t="s">
        <v>347</v>
      </c>
      <c r="N227" t="str">
        <f>LOOKUP(Table13[[#This Row],[FacilityLevel]], Backend!$E$3:$E$11, Backend!$F$3:$F$11)</f>
        <v>F</v>
      </c>
      <c r="O227">
        <f>LOOKUP(Table13[[#This Row],[FacilityType]], Backend!$J$4:$J$8, Backend!$K$4:$K$8)</f>
        <v>3</v>
      </c>
      <c r="P227" t="str">
        <f>LOOKUP(Table13[[#This Row],[RegionID]], Backend!$L$1:$L$9, Backend!$M$1:$M$9)</f>
        <v>ANE</v>
      </c>
    </row>
    <row r="228" spans="1:16" x14ac:dyDescent="0.25">
      <c r="A228" t="s">
        <v>351</v>
      </c>
      <c r="B228" t="s">
        <v>352</v>
      </c>
      <c r="C228" t="s">
        <v>13</v>
      </c>
      <c r="D228" s="1">
        <v>8</v>
      </c>
      <c r="E228" s="1" t="s">
        <v>845</v>
      </c>
      <c r="F228" s="1" t="s">
        <v>781</v>
      </c>
      <c r="G228" t="str">
        <f>HYPERLINK("https://ksn2.faa.gov/ajg/ajg-r/_layouts/userdisp.aspx?ID=6","Central")</f>
        <v>Central</v>
      </c>
      <c r="H228" t="s">
        <v>102</v>
      </c>
      <c r="I228" t="s">
        <v>33</v>
      </c>
      <c r="J228" t="s">
        <v>103</v>
      </c>
      <c r="K228" t="str">
        <f>HYPERLINK("https://ksn2.faa.gov/ajg/ajg-r/_layouts/userdisp.aspx?ID=6","Central Regional Human Resource Services Division")</f>
        <v>Central Regional Human Resource Services Division</v>
      </c>
      <c r="L228" t="s">
        <v>17</v>
      </c>
      <c r="N228" t="str">
        <f>LOOKUP(Table13[[#This Row],[FacilityLevel]], Backend!$E$3:$E$11, Backend!$F$3:$F$11)</f>
        <v>H</v>
      </c>
      <c r="O228">
        <f>LOOKUP(Table13[[#This Row],[FacilityType]], Backend!$J$4:$J$8, Backend!$K$4:$K$8)</f>
        <v>2</v>
      </c>
      <c r="P228" t="str">
        <f>LOOKUP(Table13[[#This Row],[RegionID]], Backend!$L$1:$L$9, Backend!$M$1:$M$9)</f>
        <v>ACE</v>
      </c>
    </row>
    <row r="229" spans="1:16" x14ac:dyDescent="0.25">
      <c r="A229" t="s">
        <v>353</v>
      </c>
      <c r="B229" t="s">
        <v>656</v>
      </c>
      <c r="C229" t="s">
        <v>28</v>
      </c>
      <c r="D229" s="1">
        <v>5</v>
      </c>
      <c r="E229" s="1" t="s">
        <v>901</v>
      </c>
      <c r="F229" s="1" t="s">
        <v>759</v>
      </c>
      <c r="G229" t="str">
        <f>HYPERLINK("https://ksn2.faa.gov/ajg/ajg-r/_layouts/userdisp.aspx?ID=4","Eastern")</f>
        <v>Eastern</v>
      </c>
      <c r="H229" t="s">
        <v>29</v>
      </c>
      <c r="I229" t="s">
        <v>21</v>
      </c>
      <c r="J229" t="s">
        <v>30</v>
      </c>
      <c r="K229" t="str">
        <f>HYPERLINK("https://ksn2.faa.gov/ajg/ajg-r/_layouts/userdisp.aspx?ID=4","Eastern Regional Human Resource Services Division")</f>
        <v>Eastern Regional Human Resource Services Division</v>
      </c>
      <c r="L229" t="s">
        <v>62</v>
      </c>
      <c r="N229" t="str">
        <f>LOOKUP(Table13[[#This Row],[FacilityLevel]], Backend!$E$3:$E$11, Backend!$F$3:$F$11)</f>
        <v>E</v>
      </c>
      <c r="O229">
        <f>LOOKUP(Table13[[#This Row],[FacilityType]], Backend!$J$4:$J$8, Backend!$K$4:$K$8)</f>
        <v>3</v>
      </c>
      <c r="P229" t="str">
        <f>LOOKUP(Table13[[#This Row],[RegionID]], Backend!$L$1:$L$9, Backend!$M$1:$M$9)</f>
        <v>AEA</v>
      </c>
    </row>
    <row r="230" spans="1:16" x14ac:dyDescent="0.25">
      <c r="A230" t="s">
        <v>354</v>
      </c>
      <c r="B230" t="s">
        <v>657</v>
      </c>
      <c r="C230" t="s">
        <v>28</v>
      </c>
      <c r="D230" s="1">
        <v>9</v>
      </c>
      <c r="E230" s="1" t="s">
        <v>954</v>
      </c>
      <c r="F230" s="1" t="s">
        <v>791</v>
      </c>
      <c r="G230" t="str">
        <f>HYPERLINK("https://ksn2.faa.gov/ajg/ajg-r/_layouts/userdisp.aspx?ID=4","Eastern")</f>
        <v>Eastern</v>
      </c>
      <c r="H230" t="s">
        <v>44</v>
      </c>
      <c r="I230" t="s">
        <v>21</v>
      </c>
      <c r="J230" t="s">
        <v>45</v>
      </c>
      <c r="K230" t="str">
        <f>HYPERLINK("https://ksn2.faa.gov/ajg/ajg-r/_layouts/userdisp.aspx?ID=4","Eastern Regional Human Resource Services Division")</f>
        <v>Eastern Regional Human Resource Services Division</v>
      </c>
      <c r="L230" t="s">
        <v>17</v>
      </c>
      <c r="N230" t="str">
        <f>LOOKUP(Table13[[#This Row],[FacilityLevel]], Backend!$E$3:$E$11, Backend!$F$3:$F$11)</f>
        <v>I</v>
      </c>
      <c r="O230">
        <f>LOOKUP(Table13[[#This Row],[FacilityType]], Backend!$J$4:$J$8, Backend!$K$4:$K$8)</f>
        <v>3</v>
      </c>
      <c r="P230" t="str">
        <f>LOOKUP(Table13[[#This Row],[RegionID]], Backend!$L$1:$L$9, Backend!$M$1:$M$9)</f>
        <v>AEA</v>
      </c>
    </row>
    <row r="231" spans="1:16" x14ac:dyDescent="0.25">
      <c r="A231" t="s">
        <v>355</v>
      </c>
      <c r="B231" t="s">
        <v>658</v>
      </c>
      <c r="C231" t="s">
        <v>28</v>
      </c>
      <c r="D231" s="1">
        <v>6</v>
      </c>
      <c r="E231" s="1" t="s">
        <v>902</v>
      </c>
      <c r="F231" s="1" t="s">
        <v>768</v>
      </c>
      <c r="G231" t="str">
        <f>HYPERLINK("https://ksn2.faa.gov/ajg/ajg-r/_layouts/userdisp.aspx?ID=9","Great Lakes")</f>
        <v>Great Lakes</v>
      </c>
      <c r="H231" t="s">
        <v>57</v>
      </c>
      <c r="I231" t="s">
        <v>33</v>
      </c>
      <c r="J231" t="s">
        <v>58</v>
      </c>
      <c r="K231" t="str">
        <f>HYPERLINK("https://ksn2.faa.gov/ajg/ajg-r/_layouts/userdisp.aspx?ID=9","Great Lakes Regional Human Resource Services Division")</f>
        <v>Great Lakes Regional Human Resource Services Division</v>
      </c>
      <c r="L231" t="s">
        <v>17</v>
      </c>
      <c r="N231" t="str">
        <f>LOOKUP(Table13[[#This Row],[FacilityLevel]], Backend!$E$3:$E$11, Backend!$F$3:$F$11)</f>
        <v>F</v>
      </c>
      <c r="O231">
        <f>LOOKUP(Table13[[#This Row],[FacilityType]], Backend!$J$4:$J$8, Backend!$K$4:$K$8)</f>
        <v>3</v>
      </c>
      <c r="P231" t="str">
        <f>LOOKUP(Table13[[#This Row],[RegionID]], Backend!$L$1:$L$9, Backend!$M$1:$M$9)</f>
        <v>AGL</v>
      </c>
    </row>
    <row r="232" spans="1:16" x14ac:dyDescent="0.25">
      <c r="A232" t="s">
        <v>356</v>
      </c>
      <c r="B232" t="s">
        <v>659</v>
      </c>
      <c r="C232" t="s">
        <v>39</v>
      </c>
      <c r="D232" s="1">
        <v>7</v>
      </c>
      <c r="E232" s="1" t="s">
        <v>1058</v>
      </c>
      <c r="F232" s="1" t="s">
        <v>753</v>
      </c>
      <c r="G232" t="str">
        <f>HYPERLINK("https://ksn2.faa.gov/ajg/ajg-r/_layouts/userdisp.aspx?ID=8","Western Pacific")</f>
        <v>Western Pacific</v>
      </c>
      <c r="H232" t="s">
        <v>68</v>
      </c>
      <c r="I232" t="s">
        <v>15</v>
      </c>
      <c r="J232" t="s">
        <v>69</v>
      </c>
      <c r="K232" t="str">
        <f>HYPERLINK("https://ksn2.faa.gov/ajg/ajg-r/_layouts/userdisp.aspx?ID=8","Western Pacific Regional Human Resource Services Division")</f>
        <v>Western Pacific Regional Human Resource Services Division</v>
      </c>
      <c r="L232" t="s">
        <v>76</v>
      </c>
      <c r="N232" t="str">
        <f>LOOKUP(Table13[[#This Row],[FacilityLevel]], Backend!$E$3:$E$11, Backend!$F$3:$F$11)</f>
        <v>G</v>
      </c>
      <c r="O232">
        <f>LOOKUP(Table13[[#This Row],[FacilityType]], Backend!$J$4:$J$8, Backend!$K$4:$K$8)</f>
        <v>7</v>
      </c>
      <c r="P232" t="str">
        <f>LOOKUP(Table13[[#This Row],[RegionID]], Backend!$L$1:$L$9, Backend!$M$1:$M$9)</f>
        <v>AWP</v>
      </c>
    </row>
    <row r="233" spans="1:16" x14ac:dyDescent="0.25">
      <c r="A233" t="s">
        <v>357</v>
      </c>
      <c r="B233" t="s">
        <v>660</v>
      </c>
      <c r="C233" t="s">
        <v>39</v>
      </c>
      <c r="D233" s="1">
        <v>6</v>
      </c>
      <c r="E233" s="1" t="s">
        <v>1009</v>
      </c>
      <c r="F233" s="1" t="s">
        <v>778</v>
      </c>
      <c r="G233" t="str">
        <f>HYPERLINK("https://ksn2.faa.gov/ajg/ajg-r/_layouts/userdisp.aspx?ID=4","Eastern")</f>
        <v>Eastern</v>
      </c>
      <c r="H233" t="s">
        <v>44</v>
      </c>
      <c r="I233" t="s">
        <v>21</v>
      </c>
      <c r="J233" t="s">
        <v>45</v>
      </c>
      <c r="K233" t="str">
        <f>HYPERLINK("https://ksn2.faa.gov/ajg/ajg-r/_layouts/userdisp.aspx?ID=4","Eastern Regional Human Resource Services Division")</f>
        <v>Eastern Regional Human Resource Services Division</v>
      </c>
      <c r="L233" t="s">
        <v>17</v>
      </c>
      <c r="N233" t="str">
        <f>LOOKUP(Table13[[#This Row],[FacilityLevel]], Backend!$E$3:$E$11, Backend!$F$3:$F$11)</f>
        <v>F</v>
      </c>
      <c r="O233">
        <f>LOOKUP(Table13[[#This Row],[FacilityType]], Backend!$J$4:$J$8, Backend!$K$4:$K$8)</f>
        <v>7</v>
      </c>
      <c r="P233" t="str">
        <f>LOOKUP(Table13[[#This Row],[RegionID]], Backend!$L$1:$L$9, Backend!$M$1:$M$9)</f>
        <v>AEA</v>
      </c>
    </row>
    <row r="234" spans="1:16" x14ac:dyDescent="0.25">
      <c r="A234" t="s">
        <v>358</v>
      </c>
      <c r="B234" t="s">
        <v>661</v>
      </c>
      <c r="C234" t="s">
        <v>39</v>
      </c>
      <c r="D234" s="1">
        <v>5</v>
      </c>
      <c r="E234" s="1" t="s">
        <v>1010</v>
      </c>
      <c r="F234" s="1" t="s">
        <v>780</v>
      </c>
      <c r="G234" t="str">
        <f>HYPERLINK("https://ksn2.faa.gov/ajg/ajg-r/_layouts/userdisp.aspx?ID=8","Western Pacific")</f>
        <v>Western Pacific</v>
      </c>
      <c r="H234" t="s">
        <v>68</v>
      </c>
      <c r="I234" t="s">
        <v>15</v>
      </c>
      <c r="J234" t="s">
        <v>69</v>
      </c>
      <c r="K234" t="str">
        <f>HYPERLINK("https://ksn2.faa.gov/ajg/ajg-r/_layouts/userdisp.aspx?ID=8","Western Pacific Regional Human Resource Services Division")</f>
        <v>Western Pacific Regional Human Resource Services Division</v>
      </c>
      <c r="L234" t="s">
        <v>17</v>
      </c>
      <c r="N234" t="str">
        <f>LOOKUP(Table13[[#This Row],[FacilityLevel]], Backend!$E$3:$E$11, Backend!$F$3:$F$11)</f>
        <v>E</v>
      </c>
      <c r="O234">
        <f>LOOKUP(Table13[[#This Row],[FacilityType]], Backend!$J$4:$J$8, Backend!$K$4:$K$8)</f>
        <v>7</v>
      </c>
      <c r="P234" t="str">
        <f>LOOKUP(Table13[[#This Row],[RegionID]], Backend!$L$1:$L$9, Backend!$M$1:$M$9)</f>
        <v>AWP</v>
      </c>
    </row>
    <row r="235" spans="1:16" x14ac:dyDescent="0.25">
      <c r="A235" t="s">
        <v>359</v>
      </c>
      <c r="B235" t="s">
        <v>662</v>
      </c>
      <c r="C235" t="s">
        <v>28</v>
      </c>
      <c r="D235" s="1">
        <v>6</v>
      </c>
      <c r="E235" s="1" t="s">
        <v>903</v>
      </c>
      <c r="F235" s="1" t="s">
        <v>778</v>
      </c>
      <c r="G235" t="str">
        <f>HYPERLINK("https://ksn2.faa.gov/ajg/ajg-r/_layouts/userdisp.aspx?ID=4","Eastern")</f>
        <v>Eastern</v>
      </c>
      <c r="H235" t="s">
        <v>44</v>
      </c>
      <c r="I235" t="s">
        <v>21</v>
      </c>
      <c r="J235" t="s">
        <v>45</v>
      </c>
      <c r="K235" t="str">
        <f>HYPERLINK("https://ksn2.faa.gov/ajg/ajg-r/_layouts/userdisp.aspx?ID=4","Eastern Regional Human Resource Services Division")</f>
        <v>Eastern Regional Human Resource Services Division</v>
      </c>
      <c r="L235" t="s">
        <v>17</v>
      </c>
      <c r="N235" t="str">
        <f>LOOKUP(Table13[[#This Row],[FacilityLevel]], Backend!$E$3:$E$11, Backend!$F$3:$F$11)</f>
        <v>F</v>
      </c>
      <c r="O235">
        <f>LOOKUP(Table13[[#This Row],[FacilityType]], Backend!$J$4:$J$8, Backend!$K$4:$K$8)</f>
        <v>3</v>
      </c>
      <c r="P235" t="str">
        <f>LOOKUP(Table13[[#This Row],[RegionID]], Backend!$L$1:$L$9, Backend!$M$1:$M$9)</f>
        <v>AEA</v>
      </c>
    </row>
    <row r="236" spans="1:16" x14ac:dyDescent="0.25">
      <c r="A236" t="s">
        <v>360</v>
      </c>
      <c r="B236" t="s">
        <v>663</v>
      </c>
      <c r="C236" t="s">
        <v>28</v>
      </c>
      <c r="D236" s="1">
        <v>6</v>
      </c>
      <c r="E236" s="1" t="s">
        <v>904</v>
      </c>
      <c r="F236" s="1" t="s">
        <v>776</v>
      </c>
      <c r="G236" t="str">
        <f>HYPERLINK("https://ksn2.faa.gov/ajg/ajg-r/_layouts/userdisp.aspx?ID=9","Great Lakes")</f>
        <v>Great Lakes</v>
      </c>
      <c r="H236" t="s">
        <v>51</v>
      </c>
      <c r="I236" t="s">
        <v>33</v>
      </c>
      <c r="J236" t="s">
        <v>52</v>
      </c>
      <c r="K236" t="str">
        <f>HYPERLINK("https://ksn2.faa.gov/ajg/ajg-r/_layouts/userdisp.aspx?ID=9","Great Lakes Regional Human Resource Services Division")</f>
        <v>Great Lakes Regional Human Resource Services Division</v>
      </c>
      <c r="L236" t="s">
        <v>17</v>
      </c>
      <c r="N236" t="str">
        <f>LOOKUP(Table13[[#This Row],[FacilityLevel]], Backend!$E$3:$E$11, Backend!$F$3:$F$11)</f>
        <v>F</v>
      </c>
      <c r="O236">
        <f>LOOKUP(Table13[[#This Row],[FacilityType]], Backend!$J$4:$J$8, Backend!$K$4:$K$8)</f>
        <v>3</v>
      </c>
      <c r="P236" t="str">
        <f>LOOKUP(Table13[[#This Row],[RegionID]], Backend!$L$1:$L$9, Backend!$M$1:$M$9)</f>
        <v>AGL</v>
      </c>
    </row>
    <row r="237" spans="1:16" x14ac:dyDescent="0.25">
      <c r="A237" t="s">
        <v>361</v>
      </c>
      <c r="B237" t="s">
        <v>664</v>
      </c>
      <c r="C237" t="s">
        <v>28</v>
      </c>
      <c r="D237" s="1">
        <v>5</v>
      </c>
      <c r="E237" s="1" t="s">
        <v>905</v>
      </c>
      <c r="F237" s="1" t="s">
        <v>789</v>
      </c>
      <c r="G237" t="str">
        <f>HYPERLINK("https://ksn2.faa.gov/ajg/ajg-r/_layouts/userdisp.aspx?ID=8","Western Pacific")</f>
        <v>Western Pacific</v>
      </c>
      <c r="H237" t="s">
        <v>36</v>
      </c>
      <c r="I237" t="s">
        <v>33</v>
      </c>
      <c r="J237" t="s">
        <v>37</v>
      </c>
      <c r="K237" t="str">
        <f>HYPERLINK("https://ksn2.faa.gov/ajg/ajg-r/_layouts/userdisp.aspx?ID=8","Western Pacific Regional Human Resource Services Division")</f>
        <v>Western Pacific Regional Human Resource Services Division</v>
      </c>
      <c r="L237" t="s">
        <v>190</v>
      </c>
      <c r="N237" t="str">
        <f>LOOKUP(Table13[[#This Row],[FacilityLevel]], Backend!$E$3:$E$11, Backend!$F$3:$F$11)</f>
        <v>E</v>
      </c>
      <c r="O237">
        <f>LOOKUP(Table13[[#This Row],[FacilityType]], Backend!$J$4:$J$8, Backend!$K$4:$K$8)</f>
        <v>3</v>
      </c>
      <c r="P237" t="str">
        <f>LOOKUP(Table13[[#This Row],[RegionID]], Backend!$L$1:$L$9, Backend!$M$1:$M$9)</f>
        <v>AWP</v>
      </c>
    </row>
    <row r="238" spans="1:16" x14ac:dyDescent="0.25">
      <c r="A238" t="s">
        <v>362</v>
      </c>
      <c r="B238" t="s">
        <v>663</v>
      </c>
      <c r="C238" t="s">
        <v>28</v>
      </c>
      <c r="D238" s="1">
        <v>5</v>
      </c>
      <c r="E238" s="1" t="s">
        <v>904</v>
      </c>
      <c r="F238" s="1" t="s">
        <v>774</v>
      </c>
      <c r="G238" t="str">
        <f>HYPERLINK("https://ksn2.faa.gov/ajg/ajg-r/_layouts/userdisp.aspx?ID=9","Great Lakes")</f>
        <v>Great Lakes</v>
      </c>
      <c r="H238" t="s">
        <v>102</v>
      </c>
      <c r="I238" t="s">
        <v>33</v>
      </c>
      <c r="J238" t="s">
        <v>103</v>
      </c>
      <c r="K238" t="str">
        <f>HYPERLINK("https://ksn2.faa.gov/ajg/ajg-r/_layouts/userdisp.aspx?ID=9","Great Lakes Regional Human Resource Services Division")</f>
        <v>Great Lakes Regional Human Resource Services Division</v>
      </c>
      <c r="L238" t="s">
        <v>363</v>
      </c>
      <c r="N238" t="str">
        <f>LOOKUP(Table13[[#This Row],[FacilityLevel]], Backend!$E$3:$E$11, Backend!$F$3:$F$11)</f>
        <v>E</v>
      </c>
      <c r="O238">
        <f>LOOKUP(Table13[[#This Row],[FacilityType]], Backend!$J$4:$J$8, Backend!$K$4:$K$8)</f>
        <v>3</v>
      </c>
      <c r="P238" t="str">
        <f>LOOKUP(Table13[[#This Row],[RegionID]], Backend!$L$1:$L$9, Backend!$M$1:$M$9)</f>
        <v>AGL</v>
      </c>
    </row>
    <row r="239" spans="1:16" x14ac:dyDescent="0.25">
      <c r="A239" t="s">
        <v>364</v>
      </c>
      <c r="B239" t="s">
        <v>665</v>
      </c>
      <c r="C239" t="s">
        <v>28</v>
      </c>
      <c r="D239" s="1">
        <v>8</v>
      </c>
      <c r="E239" s="1" t="s">
        <v>930</v>
      </c>
      <c r="F239" s="1" t="s">
        <v>775</v>
      </c>
      <c r="G239" t="str">
        <f>HYPERLINK("https://ksn2.faa.gov/ajg/ajg-r/_layouts/userdisp.aspx?ID=2","Southern")</f>
        <v>Southern</v>
      </c>
      <c r="H239" t="s">
        <v>192</v>
      </c>
      <c r="I239" t="s">
        <v>21</v>
      </c>
      <c r="J239" t="s">
        <v>193</v>
      </c>
      <c r="K239" t="str">
        <f>HYPERLINK("https://ksn2.faa.gov/ajg/ajg-r/_layouts/userdisp.aspx?ID=2","Southern Regional Human Resource Services Division")</f>
        <v>Southern Regional Human Resource Services Division</v>
      </c>
      <c r="L239" t="s">
        <v>62</v>
      </c>
      <c r="N239" t="str">
        <f>LOOKUP(Table13[[#This Row],[FacilityLevel]], Backend!$E$3:$E$11, Backend!$F$3:$F$11)</f>
        <v>H</v>
      </c>
      <c r="O239">
        <f>LOOKUP(Table13[[#This Row],[FacilityType]], Backend!$J$4:$J$8, Backend!$K$4:$K$8)</f>
        <v>3</v>
      </c>
      <c r="P239" t="str">
        <f>LOOKUP(Table13[[#This Row],[RegionID]], Backend!$L$1:$L$9, Backend!$M$1:$M$9)</f>
        <v>ASO</v>
      </c>
    </row>
    <row r="240" spans="1:16" x14ac:dyDescent="0.25">
      <c r="A240" t="s">
        <v>365</v>
      </c>
      <c r="B240" t="s">
        <v>666</v>
      </c>
      <c r="C240" t="s">
        <v>39</v>
      </c>
      <c r="D240" s="1">
        <v>7</v>
      </c>
      <c r="E240" s="1" t="s">
        <v>910</v>
      </c>
      <c r="F240" s="1" t="s">
        <v>787</v>
      </c>
      <c r="G240" t="str">
        <f>HYPERLINK("https://ksn2.faa.gov/ajg/ajg-r/_layouts/userdisp.aspx?ID=9","Great Lakes")</f>
        <v>Great Lakes</v>
      </c>
      <c r="H240" t="s">
        <v>145</v>
      </c>
      <c r="I240" t="s">
        <v>33</v>
      </c>
      <c r="J240" t="s">
        <v>146</v>
      </c>
      <c r="K240" t="str">
        <f>HYPERLINK("https://ksn2.faa.gov/ajg/ajg-r/_layouts/userdisp.aspx?ID=9","Great Lakes Regional Human Resource Services Division")</f>
        <v>Great Lakes Regional Human Resource Services Division</v>
      </c>
      <c r="L240" t="s">
        <v>76</v>
      </c>
      <c r="N240" t="str">
        <f>LOOKUP(Table13[[#This Row],[FacilityLevel]], Backend!$E$3:$E$11, Backend!$F$3:$F$11)</f>
        <v>G</v>
      </c>
      <c r="O240">
        <f>LOOKUP(Table13[[#This Row],[FacilityType]], Backend!$J$4:$J$8, Backend!$K$4:$K$8)</f>
        <v>7</v>
      </c>
      <c r="P240" t="str">
        <f>LOOKUP(Table13[[#This Row],[RegionID]], Backend!$L$1:$L$9, Backend!$M$1:$M$9)</f>
        <v>AGL</v>
      </c>
    </row>
    <row r="241" spans="1:16" x14ac:dyDescent="0.25">
      <c r="A241" t="s">
        <v>366</v>
      </c>
      <c r="B241" t="s">
        <v>367</v>
      </c>
      <c r="C241" t="s">
        <v>13</v>
      </c>
      <c r="D241" s="1">
        <v>10</v>
      </c>
      <c r="E241" s="1" t="s">
        <v>846</v>
      </c>
      <c r="F241" s="1" t="s">
        <v>770</v>
      </c>
      <c r="G241" t="str">
        <f>HYPERLINK("https://ksn2.faa.gov/ajg/ajg-r/_layouts/userdisp.aspx?ID=7","Northwest Mountain")</f>
        <v>Northwest Mountain</v>
      </c>
      <c r="H241" t="s">
        <v>90</v>
      </c>
      <c r="I241" t="s">
        <v>15</v>
      </c>
      <c r="J241" t="s">
        <v>91</v>
      </c>
      <c r="K241" t="str">
        <f>HYPERLINK("https://ksn2.faa.gov/ajg/ajg-r/_layouts/userdisp.aspx?ID=7","Northwest Mountain Regional Human Resource Services Division")</f>
        <v>Northwest Mountain Regional Human Resource Services Division</v>
      </c>
      <c r="L241" t="s">
        <v>17</v>
      </c>
      <c r="N241" t="str">
        <f>LOOKUP(Table13[[#This Row],[FacilityLevel]], Backend!$E$3:$E$11, Backend!$F$3:$F$11)</f>
        <v>J</v>
      </c>
      <c r="O241">
        <f>LOOKUP(Table13[[#This Row],[FacilityType]], Backend!$J$4:$J$8, Backend!$K$4:$K$8)</f>
        <v>2</v>
      </c>
      <c r="P241" t="str">
        <f>LOOKUP(Table13[[#This Row],[RegionID]], Backend!$L$1:$L$9, Backend!$M$1:$M$9)</f>
        <v>ANM</v>
      </c>
    </row>
    <row r="242" spans="1:16" x14ac:dyDescent="0.25">
      <c r="A242" t="s">
        <v>368</v>
      </c>
      <c r="B242" t="s">
        <v>369</v>
      </c>
      <c r="C242" t="s">
        <v>13</v>
      </c>
      <c r="D242" s="1">
        <v>10</v>
      </c>
      <c r="E242" s="1" t="s">
        <v>840</v>
      </c>
      <c r="F242" s="1" t="s">
        <v>788</v>
      </c>
      <c r="G242" t="str">
        <f>HYPERLINK("https://ksn2.faa.gov/ajg/ajg-r/_layouts/userdisp.aspx?ID=7","Northwest Mountain")</f>
        <v>Northwest Mountain</v>
      </c>
      <c r="H242" t="s">
        <v>99</v>
      </c>
      <c r="I242" t="s">
        <v>15</v>
      </c>
      <c r="J242" t="s">
        <v>100</v>
      </c>
      <c r="K242" t="str">
        <f>HYPERLINK("https://ksn2.faa.gov/ajg/ajg-r/_layouts/userdisp.aspx?ID=7","Northwest Mountain Regional Human Resource Services Division")</f>
        <v>Northwest Mountain Regional Human Resource Services Division</v>
      </c>
      <c r="L242" t="s">
        <v>17</v>
      </c>
      <c r="N242" t="str">
        <f>LOOKUP(Table13[[#This Row],[FacilityLevel]], Backend!$E$3:$E$11, Backend!$F$3:$F$11)</f>
        <v>J</v>
      </c>
      <c r="O242">
        <f>LOOKUP(Table13[[#This Row],[FacilityType]], Backend!$J$4:$J$8, Backend!$K$4:$K$8)</f>
        <v>2</v>
      </c>
      <c r="P242" t="str">
        <f>LOOKUP(Table13[[#This Row],[RegionID]], Backend!$L$1:$L$9, Backend!$M$1:$M$9)</f>
        <v>ANM</v>
      </c>
    </row>
    <row r="243" spans="1:16" x14ac:dyDescent="0.25">
      <c r="A243" t="s">
        <v>370</v>
      </c>
      <c r="B243" t="s">
        <v>667</v>
      </c>
      <c r="C243" t="s">
        <v>39</v>
      </c>
      <c r="D243" s="1">
        <v>8</v>
      </c>
      <c r="E243" s="1" t="s">
        <v>847</v>
      </c>
      <c r="F243" s="1" t="s">
        <v>753</v>
      </c>
      <c r="G243" t="str">
        <f>HYPERLINK("https://ksn2.faa.gov/ajg/ajg-r/_layouts/userdisp.aspx?ID=8","Western Pacific")</f>
        <v>Western Pacific</v>
      </c>
      <c r="H243" t="s">
        <v>93</v>
      </c>
      <c r="I243" t="s">
        <v>15</v>
      </c>
      <c r="J243" t="s">
        <v>94</v>
      </c>
      <c r="K243" t="str">
        <f>HYPERLINK("https://ksn2.faa.gov/ajg/ajg-r/_layouts/userdisp.aspx?ID=8","Western Pacific Regional Human Resource Services Division")</f>
        <v>Western Pacific Regional Human Resource Services Division</v>
      </c>
      <c r="L243" t="s">
        <v>17</v>
      </c>
      <c r="N243" t="str">
        <f>LOOKUP(Table13[[#This Row],[FacilityLevel]], Backend!$E$3:$E$11, Backend!$F$3:$F$11)</f>
        <v>H</v>
      </c>
      <c r="O243">
        <f>LOOKUP(Table13[[#This Row],[FacilityType]], Backend!$J$4:$J$8, Backend!$K$4:$K$8)</f>
        <v>7</v>
      </c>
      <c r="P243" t="str">
        <f>LOOKUP(Table13[[#This Row],[RegionID]], Backend!$L$1:$L$9, Backend!$M$1:$M$9)</f>
        <v>AWP</v>
      </c>
    </row>
    <row r="244" spans="1:16" x14ac:dyDescent="0.25">
      <c r="A244" t="s">
        <v>371</v>
      </c>
      <c r="B244" t="s">
        <v>668</v>
      </c>
      <c r="C244" t="s">
        <v>28</v>
      </c>
      <c r="D244" s="1">
        <v>9</v>
      </c>
      <c r="E244" s="1" t="s">
        <v>931</v>
      </c>
      <c r="F244" s="1" t="s">
        <v>758</v>
      </c>
      <c r="G244" t="str">
        <f>HYPERLINK("https://ksn2.faa.gov/ajg/ajg-r/_layouts/userdisp.aspx?ID=2","Southern")</f>
        <v>Southern</v>
      </c>
      <c r="H244" t="s">
        <v>79</v>
      </c>
      <c r="I244" t="s">
        <v>33</v>
      </c>
      <c r="J244" t="s">
        <v>80</v>
      </c>
      <c r="K244" t="str">
        <f>HYPERLINK("https://ksn2.faa.gov/ajg/ajg-r/_layouts/userdisp.aspx?ID=2","Southern Regional Human Resource Services Division")</f>
        <v>Southern Regional Human Resource Services Division</v>
      </c>
      <c r="L244" t="s">
        <v>17</v>
      </c>
      <c r="N244" t="str">
        <f>LOOKUP(Table13[[#This Row],[FacilityLevel]], Backend!$E$3:$E$11, Backend!$F$3:$F$11)</f>
        <v>I</v>
      </c>
      <c r="O244">
        <f>LOOKUP(Table13[[#This Row],[FacilityType]], Backend!$J$4:$J$8, Backend!$K$4:$K$8)</f>
        <v>3</v>
      </c>
      <c r="P244" t="str">
        <f>LOOKUP(Table13[[#This Row],[RegionID]], Backend!$L$1:$L$9, Backend!$M$1:$M$9)</f>
        <v>ASO</v>
      </c>
    </row>
    <row r="245" spans="1:16" x14ac:dyDescent="0.25">
      <c r="A245" t="s">
        <v>372</v>
      </c>
      <c r="B245" t="s">
        <v>669</v>
      </c>
      <c r="C245" t="s">
        <v>28</v>
      </c>
      <c r="D245" s="1">
        <v>8</v>
      </c>
      <c r="E245" s="1" t="s">
        <v>906</v>
      </c>
      <c r="F245" s="1" t="s">
        <v>764</v>
      </c>
      <c r="G245" t="str">
        <f>HYPERLINK("https://ksn2.faa.gov/ajg/ajg-r/_layouts/userdisp.aspx?ID=2","Southern")</f>
        <v>Southern</v>
      </c>
      <c r="H245" t="s">
        <v>121</v>
      </c>
      <c r="I245" t="s">
        <v>21</v>
      </c>
      <c r="J245" t="s">
        <v>122</v>
      </c>
      <c r="K245" t="str">
        <f>HYPERLINK("https://ksn2.faa.gov/ajg/ajg-r/_layouts/userdisp.aspx?ID=2","Southern Regional Human Resource Services Division")</f>
        <v>Southern Regional Human Resource Services Division</v>
      </c>
      <c r="L245" t="s">
        <v>62</v>
      </c>
      <c r="N245" t="str">
        <f>LOOKUP(Table13[[#This Row],[FacilityLevel]], Backend!$E$3:$E$11, Backend!$F$3:$F$11)</f>
        <v>H</v>
      </c>
      <c r="O245">
        <f>LOOKUP(Table13[[#This Row],[FacilityType]], Backend!$J$4:$J$8, Backend!$K$4:$K$8)</f>
        <v>3</v>
      </c>
      <c r="P245" t="str">
        <f>LOOKUP(Table13[[#This Row],[RegionID]], Backend!$L$1:$L$9, Backend!$M$1:$M$9)</f>
        <v>ASO</v>
      </c>
    </row>
    <row r="246" spans="1:16" x14ac:dyDescent="0.25">
      <c r="A246" t="s">
        <v>373</v>
      </c>
      <c r="B246" t="s">
        <v>670</v>
      </c>
      <c r="C246" t="s">
        <v>28</v>
      </c>
      <c r="D246" s="1">
        <v>7</v>
      </c>
      <c r="E246" s="1" t="s">
        <v>955</v>
      </c>
      <c r="F246" s="1" t="s">
        <v>753</v>
      </c>
      <c r="G246" t="str">
        <f>HYPERLINK("https://ksn2.faa.gov/ajg/ajg-r/_layouts/userdisp.aspx?ID=8","Western Pacific")</f>
        <v>Western Pacific</v>
      </c>
      <c r="H246" t="s">
        <v>93</v>
      </c>
      <c r="I246" t="s">
        <v>15</v>
      </c>
      <c r="J246" t="s">
        <v>94</v>
      </c>
      <c r="K246" t="str">
        <f>HYPERLINK("https://ksn2.faa.gov/ajg/ajg-r/_layouts/userdisp.aspx?ID=8","Western Pacific Regional Human Resource Services Division")</f>
        <v>Western Pacific Regional Human Resource Services Division</v>
      </c>
      <c r="L246" t="s">
        <v>85</v>
      </c>
      <c r="N246" t="str">
        <f>LOOKUP(Table13[[#This Row],[FacilityLevel]], Backend!$E$3:$E$11, Backend!$F$3:$F$11)</f>
        <v>G</v>
      </c>
      <c r="O246">
        <f>LOOKUP(Table13[[#This Row],[FacilityType]], Backend!$J$4:$J$8, Backend!$K$4:$K$8)</f>
        <v>3</v>
      </c>
      <c r="P246" t="str">
        <f>LOOKUP(Table13[[#This Row],[RegionID]], Backend!$L$1:$L$9, Backend!$M$1:$M$9)</f>
        <v>AWP</v>
      </c>
    </row>
    <row r="247" spans="1:16" x14ac:dyDescent="0.25">
      <c r="A247" t="s">
        <v>374</v>
      </c>
      <c r="B247" t="s">
        <v>671</v>
      </c>
      <c r="C247" t="s">
        <v>28</v>
      </c>
      <c r="D247" s="1">
        <v>7</v>
      </c>
      <c r="E247" s="1" t="s">
        <v>932</v>
      </c>
      <c r="F247" s="1" t="s">
        <v>760</v>
      </c>
      <c r="G247" t="str">
        <f>HYPERLINK("https://ksn2.faa.gov/ajg/ajg-r/_layouts/userdisp.aspx?ID=9","Great Lakes")</f>
        <v>Great Lakes</v>
      </c>
      <c r="H247" t="s">
        <v>57</v>
      </c>
      <c r="I247" t="s">
        <v>33</v>
      </c>
      <c r="J247" t="s">
        <v>58</v>
      </c>
      <c r="K247" t="str">
        <f>HYPERLINK("https://ksn2.faa.gov/ajg/ajg-r/_layouts/userdisp.aspx?ID=9","Great Lakes Regional Human Resource Services Division")</f>
        <v>Great Lakes Regional Human Resource Services Division</v>
      </c>
      <c r="L247" t="s">
        <v>114</v>
      </c>
      <c r="N247" t="str">
        <f>LOOKUP(Table13[[#This Row],[FacilityLevel]], Backend!$E$3:$E$11, Backend!$F$3:$F$11)</f>
        <v>G</v>
      </c>
      <c r="O247">
        <f>LOOKUP(Table13[[#This Row],[FacilityType]], Backend!$J$4:$J$8, Backend!$K$4:$K$8)</f>
        <v>3</v>
      </c>
      <c r="P247" t="str">
        <f>LOOKUP(Table13[[#This Row],[RegionID]], Backend!$L$1:$L$9, Backend!$M$1:$M$9)</f>
        <v>AGL</v>
      </c>
    </row>
    <row r="248" spans="1:16" x14ac:dyDescent="0.25">
      <c r="A248" t="s">
        <v>375</v>
      </c>
      <c r="B248" t="s">
        <v>672</v>
      </c>
      <c r="C248" t="s">
        <v>39</v>
      </c>
      <c r="D248" s="1">
        <v>5</v>
      </c>
      <c r="E248" s="1" t="s">
        <v>1011</v>
      </c>
      <c r="F248" s="1" t="s">
        <v>753</v>
      </c>
      <c r="G248" t="str">
        <f>HYPERLINK("https://ksn2.faa.gov/ajg/ajg-r/_layouts/userdisp.aspx?ID=8","Western Pacific")</f>
        <v>Western Pacific</v>
      </c>
      <c r="H248" t="s">
        <v>68</v>
      </c>
      <c r="I248" t="s">
        <v>15</v>
      </c>
      <c r="J248" t="s">
        <v>69</v>
      </c>
      <c r="K248" t="str">
        <f>HYPERLINK("https://ksn2.faa.gov/ajg/ajg-r/_layouts/userdisp.aspx?ID=8","Western Pacific Regional Human Resource Services Division")</f>
        <v>Western Pacific Regional Human Resource Services Division</v>
      </c>
      <c r="L248" t="s">
        <v>74</v>
      </c>
      <c r="N248" t="str">
        <f>LOOKUP(Table13[[#This Row],[FacilityLevel]], Backend!$E$3:$E$11, Backend!$F$3:$F$11)</f>
        <v>E</v>
      </c>
      <c r="O248">
        <f>LOOKUP(Table13[[#This Row],[FacilityType]], Backend!$J$4:$J$8, Backend!$K$4:$K$8)</f>
        <v>7</v>
      </c>
      <c r="P248" t="str">
        <f>LOOKUP(Table13[[#This Row],[RegionID]], Backend!$L$1:$L$9, Backend!$M$1:$M$9)</f>
        <v>AWP</v>
      </c>
    </row>
    <row r="249" spans="1:16" x14ac:dyDescent="0.25">
      <c r="A249" t="s">
        <v>376</v>
      </c>
      <c r="B249" t="s">
        <v>377</v>
      </c>
      <c r="C249" t="s">
        <v>13</v>
      </c>
      <c r="D249" s="1">
        <v>12</v>
      </c>
      <c r="E249" s="1" t="s">
        <v>847</v>
      </c>
      <c r="F249" s="1" t="s">
        <v>753</v>
      </c>
      <c r="G249" t="str">
        <f>HYPERLINK("https://ksn2.faa.gov/ajg/ajg-r/_layouts/userdisp.aspx?ID=8","Western Pacific")</f>
        <v>Western Pacific</v>
      </c>
      <c r="H249" t="s">
        <v>93</v>
      </c>
      <c r="I249" t="s">
        <v>15</v>
      </c>
      <c r="J249" t="s">
        <v>94</v>
      </c>
      <c r="K249" t="str">
        <f>HYPERLINK("https://ksn2.faa.gov/ajg/ajg-r/_layouts/userdisp.aspx?ID=8","Western Pacific Regional Human Resource Services Division")</f>
        <v>Western Pacific Regional Human Resource Services Division</v>
      </c>
      <c r="L249" t="s">
        <v>17</v>
      </c>
      <c r="N249" t="str">
        <f>LOOKUP(Table13[[#This Row],[FacilityLevel]], Backend!$E$3:$E$11, Backend!$F$3:$F$11)</f>
        <v>L</v>
      </c>
      <c r="O249">
        <f>LOOKUP(Table13[[#This Row],[FacilityType]], Backend!$J$4:$J$8, Backend!$K$4:$K$8)</f>
        <v>2</v>
      </c>
      <c r="P249" t="str">
        <f>LOOKUP(Table13[[#This Row],[RegionID]], Backend!$L$1:$L$9, Backend!$M$1:$M$9)</f>
        <v>AWP</v>
      </c>
    </row>
    <row r="250" spans="1:16" x14ac:dyDescent="0.25">
      <c r="A250" t="s">
        <v>378</v>
      </c>
      <c r="B250" t="s">
        <v>673</v>
      </c>
      <c r="C250" t="s">
        <v>28</v>
      </c>
      <c r="D250" s="1">
        <v>8</v>
      </c>
      <c r="E250" s="1" t="s">
        <v>956</v>
      </c>
      <c r="F250" s="1" t="s">
        <v>782</v>
      </c>
      <c r="G250" t="str">
        <f>HYPERLINK("https://ksn2.faa.gov/ajg/ajg-r/_layouts/userdisp.aspx?ID=5","Southwest")</f>
        <v>Southwest</v>
      </c>
      <c r="H250" t="s">
        <v>137</v>
      </c>
      <c r="I250" t="s">
        <v>33</v>
      </c>
      <c r="J250" t="s">
        <v>138</v>
      </c>
      <c r="K250" t="str">
        <f>HYPERLINK("https://ksn2.faa.gov/ajg/ajg-r/_layouts/userdisp.aspx?ID=5","Southwest Regional Human Resource Services Division")</f>
        <v>Southwest Regional Human Resource Services Division</v>
      </c>
      <c r="L250" t="s">
        <v>17</v>
      </c>
      <c r="N250" t="str">
        <f>LOOKUP(Table13[[#This Row],[FacilityLevel]], Backend!$E$3:$E$11, Backend!$F$3:$F$11)</f>
        <v>H</v>
      </c>
      <c r="O250">
        <f>LOOKUP(Table13[[#This Row],[FacilityType]], Backend!$J$4:$J$8, Backend!$K$4:$K$8)</f>
        <v>3</v>
      </c>
      <c r="P250" t="str">
        <f>LOOKUP(Table13[[#This Row],[RegionID]], Backend!$L$1:$L$9, Backend!$M$1:$M$9)</f>
        <v>ASW</v>
      </c>
    </row>
    <row r="251" spans="1:16" x14ac:dyDescent="0.25">
      <c r="A251" t="s">
        <v>379</v>
      </c>
      <c r="B251" t="s">
        <v>674</v>
      </c>
      <c r="C251" t="s">
        <v>39</v>
      </c>
      <c r="D251" s="1">
        <v>7</v>
      </c>
      <c r="E251" s="1" t="s">
        <v>1012</v>
      </c>
      <c r="F251" s="1" t="s">
        <v>773</v>
      </c>
      <c r="G251" t="str">
        <f>HYPERLINK("https://ksn2.faa.gov/ajg/ajg-r/_layouts/userdisp.aspx?ID=8","Western Pacific")</f>
        <v>Western Pacific</v>
      </c>
      <c r="H251" t="s">
        <v>36</v>
      </c>
      <c r="I251" t="s">
        <v>33</v>
      </c>
      <c r="J251" t="s">
        <v>37</v>
      </c>
      <c r="K251" t="str">
        <f>HYPERLINK("https://ksn2.faa.gov/ajg/ajg-r/_layouts/userdisp.aspx?ID=8","Western Pacific Regional Human Resource Services Division")</f>
        <v>Western Pacific Regional Human Resource Services Division</v>
      </c>
      <c r="L251" t="s">
        <v>190</v>
      </c>
      <c r="N251" t="str">
        <f>LOOKUP(Table13[[#This Row],[FacilityLevel]], Backend!$E$3:$E$11, Backend!$F$3:$F$11)</f>
        <v>G</v>
      </c>
      <c r="O251">
        <f>LOOKUP(Table13[[#This Row],[FacilityType]], Backend!$J$4:$J$8, Backend!$K$4:$K$8)</f>
        <v>7</v>
      </c>
      <c r="P251" t="str">
        <f>LOOKUP(Table13[[#This Row],[RegionID]], Backend!$L$1:$L$9, Backend!$M$1:$M$9)</f>
        <v>AWP</v>
      </c>
    </row>
    <row r="252" spans="1:16" x14ac:dyDescent="0.25">
      <c r="A252" t="s">
        <v>380</v>
      </c>
      <c r="B252" t="s">
        <v>675</v>
      </c>
      <c r="C252" t="s">
        <v>39</v>
      </c>
      <c r="D252" s="1">
        <v>10</v>
      </c>
      <c r="E252" s="1" t="s">
        <v>91</v>
      </c>
      <c r="F252" s="1" t="s">
        <v>770</v>
      </c>
      <c r="G252" t="str">
        <f>HYPERLINK("https://ksn2.faa.gov/ajg/ajg-r/_layouts/userdisp.aspx?ID=7","Northwest Mountain")</f>
        <v>Northwest Mountain</v>
      </c>
      <c r="H252" t="s">
        <v>90</v>
      </c>
      <c r="I252" t="s">
        <v>15</v>
      </c>
      <c r="J252" t="s">
        <v>91</v>
      </c>
      <c r="K252" t="str">
        <f>HYPERLINK("https://ksn2.faa.gov/ajg/ajg-r/_layouts/userdisp.aspx?ID=7","Northwest Mountain Regional Human Resource Services Division")</f>
        <v>Northwest Mountain Regional Human Resource Services Division</v>
      </c>
      <c r="L252" t="s">
        <v>17</v>
      </c>
      <c r="N252" t="str">
        <f>LOOKUP(Table13[[#This Row],[FacilityLevel]], Backend!$E$3:$E$11, Backend!$F$3:$F$11)</f>
        <v>J</v>
      </c>
      <c r="O252">
        <f>LOOKUP(Table13[[#This Row],[FacilityType]], Backend!$J$4:$J$8, Backend!$K$4:$K$8)</f>
        <v>7</v>
      </c>
      <c r="P252" t="str">
        <f>LOOKUP(Table13[[#This Row],[RegionID]], Backend!$L$1:$L$9, Backend!$M$1:$M$9)</f>
        <v>ANM</v>
      </c>
    </row>
    <row r="253" spans="1:16" x14ac:dyDescent="0.25">
      <c r="A253" t="s">
        <v>381</v>
      </c>
      <c r="B253" t="s">
        <v>676</v>
      </c>
      <c r="C253" t="s">
        <v>39</v>
      </c>
      <c r="D253" s="1">
        <v>7</v>
      </c>
      <c r="E253" s="1" t="s">
        <v>1059</v>
      </c>
      <c r="F253" s="1" t="s">
        <v>753</v>
      </c>
      <c r="G253" t="str">
        <f>HYPERLINK("https://ksn2.faa.gov/ajg/ajg-r/_layouts/userdisp.aspx?ID=8","Western Pacific")</f>
        <v>Western Pacific</v>
      </c>
      <c r="H253" t="s">
        <v>93</v>
      </c>
      <c r="I253" t="s">
        <v>15</v>
      </c>
      <c r="J253" t="s">
        <v>94</v>
      </c>
      <c r="K253" t="str">
        <f>HYPERLINK("https://ksn2.faa.gov/ajg/ajg-r/_layouts/userdisp.aspx?ID=8","Western Pacific Regional Human Resource Services Division")</f>
        <v>Western Pacific Regional Human Resource Services Division</v>
      </c>
      <c r="L253" t="s">
        <v>74</v>
      </c>
      <c r="N253" t="str">
        <f>LOOKUP(Table13[[#This Row],[FacilityLevel]], Backend!$E$3:$E$11, Backend!$F$3:$F$11)</f>
        <v>G</v>
      </c>
      <c r="O253">
        <f>LOOKUP(Table13[[#This Row],[FacilityType]], Backend!$J$4:$J$8, Backend!$K$4:$K$8)</f>
        <v>7</v>
      </c>
      <c r="P253" t="str">
        <f>LOOKUP(Table13[[#This Row],[RegionID]], Backend!$L$1:$L$9, Backend!$M$1:$M$9)</f>
        <v>AWP</v>
      </c>
    </row>
    <row r="254" spans="1:16" x14ac:dyDescent="0.25">
      <c r="A254" t="s">
        <v>382</v>
      </c>
      <c r="B254" t="s">
        <v>677</v>
      </c>
      <c r="C254" t="s">
        <v>39</v>
      </c>
      <c r="D254" s="1">
        <v>9</v>
      </c>
      <c r="E254" s="1" t="s">
        <v>1013</v>
      </c>
      <c r="F254" s="1" t="s">
        <v>775</v>
      </c>
      <c r="G254" t="str">
        <f>HYPERLINK("https://ksn2.faa.gov/ajg/ajg-r/_layouts/userdisp.aspx?ID=2","Southern")</f>
        <v>Southern</v>
      </c>
      <c r="H254" t="s">
        <v>192</v>
      </c>
      <c r="I254" t="s">
        <v>21</v>
      </c>
      <c r="J254" t="s">
        <v>122</v>
      </c>
      <c r="K254" t="str">
        <f>HYPERLINK("https://ksn2.faa.gov/ajg/ajg-r/_layouts/userdisp.aspx?ID=2","Southern Regional Human Resource Services Division")</f>
        <v>Southern Regional Human Resource Services Division</v>
      </c>
      <c r="L254" t="s">
        <v>82</v>
      </c>
      <c r="N254" t="str">
        <f>LOOKUP(Table13[[#This Row],[FacilityLevel]], Backend!$E$3:$E$11, Backend!$F$3:$F$11)</f>
        <v>I</v>
      </c>
      <c r="O254">
        <f>LOOKUP(Table13[[#This Row],[FacilityType]], Backend!$J$4:$J$8, Backend!$K$4:$K$8)</f>
        <v>7</v>
      </c>
      <c r="P254" t="str">
        <f>LOOKUP(Table13[[#This Row],[RegionID]], Backend!$L$1:$L$9, Backend!$M$1:$M$9)</f>
        <v>ASO</v>
      </c>
    </row>
    <row r="255" spans="1:16" x14ac:dyDescent="0.25">
      <c r="A255" t="s">
        <v>383</v>
      </c>
      <c r="B255" t="s">
        <v>678</v>
      </c>
      <c r="C255" t="s">
        <v>39</v>
      </c>
      <c r="D255" s="1">
        <v>10</v>
      </c>
      <c r="E255" s="1" t="s">
        <v>1060</v>
      </c>
      <c r="F255" s="1" t="s">
        <v>753</v>
      </c>
      <c r="G255" t="str">
        <f>HYPERLINK("https://ksn2.faa.gov/ajg/ajg-r/_layouts/userdisp.aspx?ID=8","Western Pacific")</f>
        <v>Western Pacific</v>
      </c>
      <c r="H255" t="s">
        <v>68</v>
      </c>
      <c r="I255" t="s">
        <v>15</v>
      </c>
      <c r="J255" t="s">
        <v>69</v>
      </c>
      <c r="K255" t="str">
        <f>HYPERLINK("https://ksn2.faa.gov/ajg/ajg-r/_layouts/userdisp.aspx?ID=8","Western Pacific Regional Human Resource Services Division")</f>
        <v>Western Pacific Regional Human Resource Services Division</v>
      </c>
      <c r="L255" t="s">
        <v>17</v>
      </c>
      <c r="N255" t="str">
        <f>LOOKUP(Table13[[#This Row],[FacilityLevel]], Backend!$E$3:$E$11, Backend!$F$3:$F$11)</f>
        <v>J</v>
      </c>
      <c r="O255">
        <f>LOOKUP(Table13[[#This Row],[FacilityType]], Backend!$J$4:$J$8, Backend!$K$4:$K$8)</f>
        <v>7</v>
      </c>
      <c r="P255" t="str">
        <f>LOOKUP(Table13[[#This Row],[RegionID]], Backend!$L$1:$L$9, Backend!$M$1:$M$9)</f>
        <v>AWP</v>
      </c>
    </row>
    <row r="256" spans="1:16" x14ac:dyDescent="0.25">
      <c r="A256" t="s">
        <v>384</v>
      </c>
      <c r="B256" t="s">
        <v>679</v>
      </c>
      <c r="C256" t="s">
        <v>28</v>
      </c>
      <c r="D256" s="1">
        <v>7</v>
      </c>
      <c r="E256" s="1" t="s">
        <v>907</v>
      </c>
      <c r="F256" s="1" t="s">
        <v>785</v>
      </c>
      <c r="G256" t="str">
        <f>HYPERLINK("https://ksn2.faa.gov/ajg/ajg-r/_layouts/userdisp.aspx?ID=6","Central")</f>
        <v>Central</v>
      </c>
      <c r="H256" t="s">
        <v>145</v>
      </c>
      <c r="I256" t="s">
        <v>33</v>
      </c>
      <c r="J256" t="s">
        <v>146</v>
      </c>
      <c r="K256" t="str">
        <f>HYPERLINK("https://ksn2.faa.gov/ajg/ajg-r/_layouts/userdisp.aspx?ID=6","Central Regional Human Resource Services Division")</f>
        <v>Central Regional Human Resource Services Division</v>
      </c>
      <c r="L256" t="s">
        <v>17</v>
      </c>
      <c r="N256" t="str">
        <f>LOOKUP(Table13[[#This Row],[FacilityLevel]], Backend!$E$3:$E$11, Backend!$F$3:$F$11)</f>
        <v>G</v>
      </c>
      <c r="O256">
        <f>LOOKUP(Table13[[#This Row],[FacilityType]], Backend!$J$4:$J$8, Backend!$K$4:$K$8)</f>
        <v>3</v>
      </c>
      <c r="P256" t="str">
        <f>LOOKUP(Table13[[#This Row],[RegionID]], Backend!$L$1:$L$9, Backend!$M$1:$M$9)</f>
        <v>ACE</v>
      </c>
    </row>
    <row r="257" spans="1:16" x14ac:dyDescent="0.25">
      <c r="A257" t="s">
        <v>385</v>
      </c>
      <c r="B257" t="s">
        <v>680</v>
      </c>
      <c r="C257" t="s">
        <v>28</v>
      </c>
      <c r="D257" s="1">
        <v>6</v>
      </c>
      <c r="E257" s="1" t="s">
        <v>957</v>
      </c>
      <c r="F257" s="1" t="s">
        <v>754</v>
      </c>
      <c r="G257" t="str">
        <f>HYPERLINK("https://ksn2.faa.gov/ajg/ajg-r/_layouts/userdisp.aspx?ID=5","Southwest")</f>
        <v>Southwest</v>
      </c>
      <c r="H257" t="s">
        <v>32</v>
      </c>
      <c r="I257" t="s">
        <v>33</v>
      </c>
      <c r="J257" t="s">
        <v>34</v>
      </c>
      <c r="K257" t="str">
        <f>HYPERLINK("https://ksn2.faa.gov/ajg/ajg-r/_layouts/userdisp.aspx?ID=5","Southwest Regional Human Resource Services Division")</f>
        <v>Southwest Regional Human Resource Services Division</v>
      </c>
      <c r="L257" t="s">
        <v>17</v>
      </c>
      <c r="N257" t="str">
        <f>LOOKUP(Table13[[#This Row],[FacilityLevel]], Backend!$E$3:$E$11, Backend!$F$3:$F$11)</f>
        <v>F</v>
      </c>
      <c r="O257">
        <f>LOOKUP(Table13[[#This Row],[FacilityType]], Backend!$J$4:$J$8, Backend!$K$4:$K$8)</f>
        <v>3</v>
      </c>
      <c r="P257" t="str">
        <f>LOOKUP(Table13[[#This Row],[RegionID]], Backend!$L$1:$L$9, Backend!$M$1:$M$9)</f>
        <v>ASW</v>
      </c>
    </row>
    <row r="258" spans="1:16" x14ac:dyDescent="0.25">
      <c r="A258" t="s">
        <v>386</v>
      </c>
      <c r="B258" t="s">
        <v>681</v>
      </c>
      <c r="C258" t="s">
        <v>39</v>
      </c>
      <c r="D258" s="1">
        <v>7</v>
      </c>
      <c r="E258" s="1" t="s">
        <v>1061</v>
      </c>
      <c r="F258" s="1" t="s">
        <v>753</v>
      </c>
      <c r="G258" t="str">
        <f>HYPERLINK("https://ksn2.faa.gov/ajg/ajg-r/_layouts/userdisp.aspx?ID=8","Western Pacific")</f>
        <v>Western Pacific</v>
      </c>
      <c r="H258" t="s">
        <v>68</v>
      </c>
      <c r="I258" t="s">
        <v>15</v>
      </c>
      <c r="J258" t="s">
        <v>69</v>
      </c>
      <c r="K258" t="str">
        <f>HYPERLINK("https://ksn2.faa.gov/ajg/ajg-r/_layouts/userdisp.aspx?ID=8","Western Pacific Regional Human Resource Services Division")</f>
        <v>Western Pacific Regional Human Resource Services Division</v>
      </c>
      <c r="L258" t="s">
        <v>62</v>
      </c>
      <c r="N258" t="str">
        <f>LOOKUP(Table13[[#This Row],[FacilityLevel]], Backend!$E$3:$E$11, Backend!$F$3:$F$11)</f>
        <v>G</v>
      </c>
      <c r="O258">
        <f>LOOKUP(Table13[[#This Row],[FacilityType]], Backend!$J$4:$J$8, Backend!$K$4:$K$8)</f>
        <v>7</v>
      </c>
      <c r="P258" t="str">
        <f>LOOKUP(Table13[[#This Row],[RegionID]], Backend!$L$1:$L$9, Backend!$M$1:$M$9)</f>
        <v>AWP</v>
      </c>
    </row>
    <row r="259" spans="1:16" x14ac:dyDescent="0.25">
      <c r="A259" t="s">
        <v>387</v>
      </c>
      <c r="B259" t="s">
        <v>682</v>
      </c>
      <c r="C259" t="s">
        <v>39</v>
      </c>
      <c r="D259" s="1">
        <v>7</v>
      </c>
      <c r="E259" s="1" t="s">
        <v>977</v>
      </c>
      <c r="F259" s="1" t="s">
        <v>761</v>
      </c>
      <c r="G259" t="str">
        <f>HYPERLINK("https://ksn2.faa.gov/ajg/ajg-r/_layouts/userdisp.aspx?ID=2","Southern")</f>
        <v>Southern</v>
      </c>
      <c r="H259" t="s">
        <v>388</v>
      </c>
      <c r="I259" t="s">
        <v>21</v>
      </c>
      <c r="J259" t="s">
        <v>193</v>
      </c>
      <c r="K259" t="str">
        <f>HYPERLINK("https://ksn2.faa.gov/ajg/ajg-r/_layouts/userdisp.aspx?ID=2","Southern Regional Human Resource Services Division")</f>
        <v>Southern Regional Human Resource Services Division</v>
      </c>
      <c r="L259" t="s">
        <v>17</v>
      </c>
      <c r="N259" t="str">
        <f>LOOKUP(Table13[[#This Row],[FacilityLevel]], Backend!$E$3:$E$11, Backend!$F$3:$F$11)</f>
        <v>G</v>
      </c>
      <c r="O259">
        <f>LOOKUP(Table13[[#This Row],[FacilityType]], Backend!$J$4:$J$8, Backend!$K$4:$K$8)</f>
        <v>7</v>
      </c>
      <c r="P259" t="str">
        <f>LOOKUP(Table13[[#This Row],[RegionID]], Backend!$L$1:$L$9, Backend!$M$1:$M$9)</f>
        <v>ASO</v>
      </c>
    </row>
    <row r="260" spans="1:16" x14ac:dyDescent="0.25">
      <c r="A260" t="s">
        <v>389</v>
      </c>
      <c r="B260" t="s">
        <v>683</v>
      </c>
      <c r="C260" t="s">
        <v>39</v>
      </c>
      <c r="D260" s="1">
        <v>10</v>
      </c>
      <c r="E260" s="1" t="s">
        <v>840</v>
      </c>
      <c r="F260" s="1" t="s">
        <v>788</v>
      </c>
      <c r="G260" t="str">
        <f>HYPERLINK("https://ksn2.faa.gov/ajg/ajg-r/_layouts/userdisp.aspx?ID=7","Northwest Mountain")</f>
        <v>Northwest Mountain</v>
      </c>
      <c r="H260" t="s">
        <v>99</v>
      </c>
      <c r="I260" t="s">
        <v>15</v>
      </c>
      <c r="J260" t="s">
        <v>100</v>
      </c>
      <c r="K260" t="str">
        <f>HYPERLINK("https://ksn2.faa.gov/ajg/ajg-r/_layouts/userdisp.aspx?ID=7","Northwest Mountain Regional Human Resource Services Division")</f>
        <v>Northwest Mountain Regional Human Resource Services Division</v>
      </c>
      <c r="L260" t="s">
        <v>17</v>
      </c>
      <c r="N260" t="str">
        <f>LOOKUP(Table13[[#This Row],[FacilityLevel]], Backend!$E$3:$E$11, Backend!$F$3:$F$11)</f>
        <v>J</v>
      </c>
      <c r="O260">
        <f>LOOKUP(Table13[[#This Row],[FacilityType]], Backend!$J$4:$J$8, Backend!$K$4:$K$8)</f>
        <v>7</v>
      </c>
      <c r="P260" t="str">
        <f>LOOKUP(Table13[[#This Row],[RegionID]], Backend!$L$1:$L$9, Backend!$M$1:$M$9)</f>
        <v>ANM</v>
      </c>
    </row>
    <row r="261" spans="1:16" x14ac:dyDescent="0.25">
      <c r="A261" t="s">
        <v>390</v>
      </c>
      <c r="B261" t="s">
        <v>684</v>
      </c>
      <c r="C261" t="s">
        <v>39</v>
      </c>
      <c r="D261" s="1">
        <v>6</v>
      </c>
      <c r="E261" s="1" t="s">
        <v>1014</v>
      </c>
      <c r="F261" s="1" t="s">
        <v>753</v>
      </c>
      <c r="G261" t="str">
        <f>HYPERLINK("https://ksn2.faa.gov/ajg/ajg-r/_layouts/userdisp.aspx?ID=8","Western Pacific")</f>
        <v>Western Pacific</v>
      </c>
      <c r="H261" t="s">
        <v>68</v>
      </c>
      <c r="I261" t="s">
        <v>15</v>
      </c>
      <c r="J261" t="s">
        <v>69</v>
      </c>
      <c r="K261" t="str">
        <f>HYPERLINK("https://ksn2.faa.gov/ajg/ajg-r/_layouts/userdisp.aspx?ID=8","Western Pacific Regional Human Resource Services Division")</f>
        <v>Western Pacific Regional Human Resource Services Division</v>
      </c>
      <c r="L261" t="s">
        <v>17</v>
      </c>
      <c r="N261" t="str">
        <f>LOOKUP(Table13[[#This Row],[FacilityLevel]], Backend!$E$3:$E$11, Backend!$F$3:$F$11)</f>
        <v>F</v>
      </c>
      <c r="O261">
        <f>LOOKUP(Table13[[#This Row],[FacilityType]], Backend!$J$4:$J$8, Backend!$K$4:$K$8)</f>
        <v>7</v>
      </c>
      <c r="P261" t="str">
        <f>LOOKUP(Table13[[#This Row],[RegionID]], Backend!$L$1:$L$9, Backend!$M$1:$M$9)</f>
        <v>AWP</v>
      </c>
    </row>
    <row r="262" spans="1:16" x14ac:dyDescent="0.25">
      <c r="A262" t="s">
        <v>391</v>
      </c>
      <c r="B262" t="s">
        <v>685</v>
      </c>
      <c r="C262" t="s">
        <v>39</v>
      </c>
      <c r="D262" s="1">
        <v>5</v>
      </c>
      <c r="E262" s="1" t="s">
        <v>1062</v>
      </c>
      <c r="F262" s="1" t="s">
        <v>753</v>
      </c>
      <c r="G262" t="str">
        <f>HYPERLINK("https://ksn2.faa.gov/ajg/ajg-r/_layouts/userdisp.aspx?ID=8","Western Pacific")</f>
        <v>Western Pacific</v>
      </c>
      <c r="H262" t="s">
        <v>93</v>
      </c>
      <c r="I262" t="s">
        <v>15</v>
      </c>
      <c r="J262" t="s">
        <v>94</v>
      </c>
      <c r="K262" t="str">
        <f>HYPERLINK("https://ksn2.faa.gov/ajg/ajg-r/_layouts/userdisp.aspx?ID=8","Western Pacific Regional Human Resource Services Division")</f>
        <v>Western Pacific Regional Human Resource Services Division</v>
      </c>
      <c r="L262" t="s">
        <v>74</v>
      </c>
      <c r="N262" t="str">
        <f>LOOKUP(Table13[[#This Row],[FacilityLevel]], Backend!$E$3:$E$11, Backend!$F$3:$F$11)</f>
        <v>E</v>
      </c>
      <c r="O262">
        <f>LOOKUP(Table13[[#This Row],[FacilityType]], Backend!$J$4:$J$8, Backend!$K$4:$K$8)</f>
        <v>7</v>
      </c>
      <c r="P262" t="str">
        <f>LOOKUP(Table13[[#This Row],[RegionID]], Backend!$L$1:$L$9, Backend!$M$1:$M$9)</f>
        <v>AWP</v>
      </c>
    </row>
    <row r="263" spans="1:16" x14ac:dyDescent="0.25">
      <c r="A263" t="s">
        <v>392</v>
      </c>
      <c r="B263" t="s">
        <v>686</v>
      </c>
      <c r="C263" t="s">
        <v>39</v>
      </c>
      <c r="D263" s="1">
        <v>8</v>
      </c>
      <c r="E263" s="1" t="s">
        <v>1063</v>
      </c>
      <c r="F263" s="1" t="s">
        <v>753</v>
      </c>
      <c r="G263" t="str">
        <f>HYPERLINK("https://ksn2.faa.gov/ajg/ajg-r/_layouts/userdisp.aspx?ID=8","Western Pacific")</f>
        <v>Western Pacific</v>
      </c>
      <c r="H263" t="s">
        <v>93</v>
      </c>
      <c r="I263" t="s">
        <v>15</v>
      </c>
      <c r="J263" t="s">
        <v>94</v>
      </c>
      <c r="K263" t="str">
        <f>HYPERLINK("https://ksn2.faa.gov/ajg/ajg-r/_layouts/userdisp.aspx?ID=8","Western Pacific Regional Human Resource Services Division")</f>
        <v>Western Pacific Regional Human Resource Services Division</v>
      </c>
      <c r="L263" t="s">
        <v>393</v>
      </c>
      <c r="N263" t="str">
        <f>LOOKUP(Table13[[#This Row],[FacilityLevel]], Backend!$E$3:$E$11, Backend!$F$3:$F$11)</f>
        <v>H</v>
      </c>
      <c r="O263">
        <f>LOOKUP(Table13[[#This Row],[FacilityType]], Backend!$J$4:$J$8, Backend!$K$4:$K$8)</f>
        <v>7</v>
      </c>
      <c r="P263" t="str">
        <f>LOOKUP(Table13[[#This Row],[RegionID]], Backend!$L$1:$L$9, Backend!$M$1:$M$9)</f>
        <v>AWP</v>
      </c>
    </row>
    <row r="264" spans="1:16" x14ac:dyDescent="0.25">
      <c r="A264" t="s">
        <v>394</v>
      </c>
      <c r="B264" t="s">
        <v>679</v>
      </c>
      <c r="C264" t="s">
        <v>28</v>
      </c>
      <c r="D264" s="1">
        <v>5</v>
      </c>
      <c r="E264" s="1" t="s">
        <v>907</v>
      </c>
      <c r="F264" s="1" t="s">
        <v>768</v>
      </c>
      <c r="G264" t="str">
        <f>HYPERLINK("https://ksn2.faa.gov/ajg/ajg-r/_layouts/userdisp.aspx?ID=9","Great Lakes")</f>
        <v>Great Lakes</v>
      </c>
      <c r="H264" t="s">
        <v>145</v>
      </c>
      <c r="I264" t="s">
        <v>33</v>
      </c>
      <c r="J264" t="s">
        <v>146</v>
      </c>
      <c r="K264" t="str">
        <f>HYPERLINK("https://ksn2.faa.gov/ajg/ajg-r/_layouts/userdisp.aspx?ID=9","Great Lakes Regional Human Resource Services Division")</f>
        <v>Great Lakes Regional Human Resource Services Division</v>
      </c>
      <c r="L264" t="s">
        <v>47</v>
      </c>
      <c r="N264" t="str">
        <f>LOOKUP(Table13[[#This Row],[FacilityLevel]], Backend!$E$3:$E$11, Backend!$F$3:$F$11)</f>
        <v>E</v>
      </c>
      <c r="O264">
        <f>LOOKUP(Table13[[#This Row],[FacilityType]], Backend!$J$4:$J$8, Backend!$K$4:$K$8)</f>
        <v>3</v>
      </c>
      <c r="P264" t="str">
        <f>LOOKUP(Table13[[#This Row],[RegionID]], Backend!$L$1:$L$9, Backend!$M$1:$M$9)</f>
        <v>AGL</v>
      </c>
    </row>
    <row r="265" spans="1:16" x14ac:dyDescent="0.25">
      <c r="A265" t="s">
        <v>395</v>
      </c>
      <c r="B265" t="s">
        <v>687</v>
      </c>
      <c r="C265" t="s">
        <v>39</v>
      </c>
      <c r="D265" s="1">
        <v>6</v>
      </c>
      <c r="E265" s="1" t="s">
        <v>1015</v>
      </c>
      <c r="F265" s="1" t="s">
        <v>775</v>
      </c>
      <c r="G265" t="str">
        <f>HYPERLINK("https://ksn2.faa.gov/ajg/ajg-r/_layouts/userdisp.aspx?ID=2","Southern")</f>
        <v>Southern</v>
      </c>
      <c r="H265" t="s">
        <v>192</v>
      </c>
      <c r="I265" t="s">
        <v>21</v>
      </c>
      <c r="J265" t="s">
        <v>193</v>
      </c>
      <c r="K265" t="str">
        <f>HYPERLINK("https://ksn2.faa.gov/ajg/ajg-r/_layouts/userdisp.aspx?ID=2","Southern Regional Human Resource Services Division")</f>
        <v>Southern Regional Human Resource Services Division</v>
      </c>
      <c r="L265" t="s">
        <v>62</v>
      </c>
      <c r="N265" t="str">
        <f>LOOKUP(Table13[[#This Row],[FacilityLevel]], Backend!$E$3:$E$11, Backend!$F$3:$F$11)</f>
        <v>F</v>
      </c>
      <c r="O265">
        <f>LOOKUP(Table13[[#This Row],[FacilityType]], Backend!$J$4:$J$8, Backend!$K$4:$K$8)</f>
        <v>7</v>
      </c>
      <c r="P265" t="str">
        <f>LOOKUP(Table13[[#This Row],[RegionID]], Backend!$L$1:$L$9, Backend!$M$1:$M$9)</f>
        <v>ASO</v>
      </c>
    </row>
    <row r="266" spans="1:16" x14ac:dyDescent="0.25">
      <c r="A266" t="s">
        <v>396</v>
      </c>
      <c r="B266" t="s">
        <v>688</v>
      </c>
      <c r="C266" t="s">
        <v>39</v>
      </c>
      <c r="D266" s="1">
        <v>8</v>
      </c>
      <c r="E266" s="1" t="s">
        <v>1064</v>
      </c>
      <c r="F266" s="1" t="s">
        <v>785</v>
      </c>
      <c r="G266" t="str">
        <f>HYPERLINK("https://ksn2.faa.gov/ajg/ajg-r/_layouts/userdisp.aspx?ID=6","Central")</f>
        <v>Central</v>
      </c>
      <c r="H266" t="s">
        <v>145</v>
      </c>
      <c r="I266" t="s">
        <v>33</v>
      </c>
      <c r="J266" t="s">
        <v>146</v>
      </c>
      <c r="K266" t="str">
        <f>HYPERLINK("https://ksn2.faa.gov/ajg/ajg-r/_layouts/userdisp.aspx?ID=6","Central Regional Human Resource Services Division")</f>
        <v>Central Regional Human Resource Services Division</v>
      </c>
      <c r="L266" t="s">
        <v>17</v>
      </c>
      <c r="N266" t="str">
        <f>LOOKUP(Table13[[#This Row],[FacilityLevel]], Backend!$E$3:$E$11, Backend!$F$3:$F$11)</f>
        <v>H</v>
      </c>
      <c r="O266">
        <f>LOOKUP(Table13[[#This Row],[FacilityType]], Backend!$J$4:$J$8, Backend!$K$4:$K$8)</f>
        <v>7</v>
      </c>
      <c r="P266" t="str">
        <f>LOOKUP(Table13[[#This Row],[RegionID]], Backend!$L$1:$L$9, Backend!$M$1:$M$9)</f>
        <v>ACE</v>
      </c>
    </row>
    <row r="267" spans="1:16" x14ac:dyDescent="0.25">
      <c r="A267" t="s">
        <v>397</v>
      </c>
      <c r="B267" t="s">
        <v>689</v>
      </c>
      <c r="C267" t="s">
        <v>39</v>
      </c>
      <c r="D267" s="1">
        <v>4</v>
      </c>
      <c r="E267" s="1" t="s">
        <v>1065</v>
      </c>
      <c r="F267" s="1" t="s">
        <v>774</v>
      </c>
      <c r="G267" t="str">
        <f>HYPERLINK("https://ksn2.faa.gov/ajg/ajg-r/_layouts/userdisp.aspx?ID=9","Great Lakes")</f>
        <v>Great Lakes</v>
      </c>
      <c r="H267" t="s">
        <v>102</v>
      </c>
      <c r="I267" t="s">
        <v>33</v>
      </c>
      <c r="J267" t="s">
        <v>103</v>
      </c>
      <c r="K267" t="str">
        <f>HYPERLINK("https://ksn2.faa.gov/ajg/ajg-r/_layouts/userdisp.aspx?ID=9","Great Lakes Regional Human Resource Services Division")</f>
        <v>Great Lakes Regional Human Resource Services Division</v>
      </c>
      <c r="L267" t="s">
        <v>349</v>
      </c>
      <c r="N267" t="str">
        <f>LOOKUP(Table13[[#This Row],[FacilityLevel]], Backend!$E$3:$E$11, Backend!$F$3:$F$11)</f>
        <v>D</v>
      </c>
      <c r="O267">
        <f>LOOKUP(Table13[[#This Row],[FacilityType]], Backend!$J$4:$J$8, Backend!$K$4:$K$8)</f>
        <v>7</v>
      </c>
      <c r="P267" t="str">
        <f>LOOKUP(Table13[[#This Row],[RegionID]], Backend!$L$1:$L$9, Backend!$M$1:$M$9)</f>
        <v>AGL</v>
      </c>
    </row>
    <row r="268" spans="1:16" x14ac:dyDescent="0.25">
      <c r="A268" t="s">
        <v>398</v>
      </c>
      <c r="B268" t="s">
        <v>690</v>
      </c>
      <c r="C268" t="s">
        <v>39</v>
      </c>
      <c r="D268" s="1">
        <v>5</v>
      </c>
      <c r="E268" s="1" t="s">
        <v>1066</v>
      </c>
      <c r="F268" s="1" t="s">
        <v>753</v>
      </c>
      <c r="G268" t="str">
        <f>HYPERLINK("https://ksn2.faa.gov/ajg/ajg-r/_layouts/userdisp.aspx?ID=8","Western Pacific")</f>
        <v>Western Pacific</v>
      </c>
      <c r="H268" t="s">
        <v>68</v>
      </c>
      <c r="I268" t="s">
        <v>15</v>
      </c>
      <c r="J268" t="s">
        <v>69</v>
      </c>
      <c r="K268" t="str">
        <f>HYPERLINK("https://ksn2.faa.gov/ajg/ajg-r/_layouts/userdisp.aspx?ID=8","Western Pacific Regional Human Resource Services Division")</f>
        <v>Western Pacific Regional Human Resource Services Division</v>
      </c>
      <c r="L268" t="s">
        <v>70</v>
      </c>
      <c r="N268" t="str">
        <f>LOOKUP(Table13[[#This Row],[FacilityLevel]], Backend!$E$3:$E$11, Backend!$F$3:$F$11)</f>
        <v>E</v>
      </c>
      <c r="O268">
        <f>LOOKUP(Table13[[#This Row],[FacilityType]], Backend!$J$4:$J$8, Backend!$K$4:$K$8)</f>
        <v>7</v>
      </c>
      <c r="P268" t="str">
        <f>LOOKUP(Table13[[#This Row],[RegionID]], Backend!$L$1:$L$9, Backend!$M$1:$M$9)</f>
        <v>AWP</v>
      </c>
    </row>
    <row r="269" spans="1:16" x14ac:dyDescent="0.25">
      <c r="A269" t="s">
        <v>399</v>
      </c>
      <c r="B269" t="s">
        <v>691</v>
      </c>
      <c r="C269" t="s">
        <v>39</v>
      </c>
      <c r="D269" s="1">
        <v>4</v>
      </c>
      <c r="E269" s="1" t="s">
        <v>1067</v>
      </c>
      <c r="F269" s="1" t="s">
        <v>767</v>
      </c>
      <c r="G269" t="str">
        <f>HYPERLINK("https://ksn2.faa.gov/ajg/ajg-r/_layouts/userdisp.aspx?ID=2","Southern")</f>
        <v>Southern</v>
      </c>
      <c r="H269" t="s">
        <v>388</v>
      </c>
      <c r="I269" t="s">
        <v>21</v>
      </c>
      <c r="J269" t="s">
        <v>193</v>
      </c>
      <c r="K269" t="str">
        <f>HYPERLINK("https://ksn2.faa.gov/ajg/ajg-r/_layouts/userdisp.aspx?ID=2","Southern Regional Human Resource Services Division")</f>
        <v>Southern Regional Human Resource Services Division</v>
      </c>
      <c r="L269" t="s">
        <v>400</v>
      </c>
      <c r="N269" t="str">
        <f>LOOKUP(Table13[[#This Row],[FacilityLevel]], Backend!$E$3:$E$11, Backend!$F$3:$F$11)</f>
        <v>D</v>
      </c>
      <c r="O269">
        <f>LOOKUP(Table13[[#This Row],[FacilityType]], Backend!$J$4:$J$8, Backend!$K$4:$K$8)</f>
        <v>7</v>
      </c>
      <c r="P269" t="str">
        <f>LOOKUP(Table13[[#This Row],[RegionID]], Backend!$L$1:$L$9, Backend!$M$1:$M$9)</f>
        <v>ASO</v>
      </c>
    </row>
    <row r="270" spans="1:16" x14ac:dyDescent="0.25">
      <c r="A270" t="s">
        <v>401</v>
      </c>
      <c r="B270" t="s">
        <v>692</v>
      </c>
      <c r="C270" t="s">
        <v>39</v>
      </c>
      <c r="D270" s="1">
        <v>5</v>
      </c>
      <c r="E270" s="1" t="s">
        <v>1068</v>
      </c>
      <c r="F270" s="1" t="s">
        <v>785</v>
      </c>
      <c r="G270" t="str">
        <f>HYPERLINK("https://ksn2.faa.gov/ajg/ajg-r/_layouts/userdisp.aspx?ID=6","Central")</f>
        <v>Central</v>
      </c>
      <c r="H270" t="s">
        <v>145</v>
      </c>
      <c r="I270" t="s">
        <v>33</v>
      </c>
      <c r="J270" t="s">
        <v>146</v>
      </c>
      <c r="K270" t="str">
        <f>HYPERLINK("https://ksn2.faa.gov/ajg/ajg-r/_layouts/userdisp.aspx?ID=6","Central Regional Human Resource Services Division")</f>
        <v>Central Regional Human Resource Services Division</v>
      </c>
      <c r="L270" t="s">
        <v>62</v>
      </c>
      <c r="N270" t="str">
        <f>LOOKUP(Table13[[#This Row],[FacilityLevel]], Backend!$E$3:$E$11, Backend!$F$3:$F$11)</f>
        <v>E</v>
      </c>
      <c r="O270">
        <f>LOOKUP(Table13[[#This Row],[FacilityType]], Backend!$J$4:$J$8, Backend!$K$4:$K$8)</f>
        <v>7</v>
      </c>
      <c r="P270" t="str">
        <f>LOOKUP(Table13[[#This Row],[RegionID]], Backend!$L$1:$L$9, Backend!$M$1:$M$9)</f>
        <v>ACE</v>
      </c>
    </row>
    <row r="271" spans="1:16" x14ac:dyDescent="0.25">
      <c r="A271" t="s">
        <v>402</v>
      </c>
      <c r="B271" t="s">
        <v>693</v>
      </c>
      <c r="C271" t="s">
        <v>28</v>
      </c>
      <c r="D271" s="1">
        <v>5</v>
      </c>
      <c r="E271" s="1" t="s">
        <v>958</v>
      </c>
      <c r="F271" s="1" t="s">
        <v>790</v>
      </c>
      <c r="G271" t="str">
        <f>HYPERLINK("https://ksn2.faa.gov/ajg/ajg-r/_layouts/userdisp.aspx?ID=6","Central")</f>
        <v>Central</v>
      </c>
      <c r="H271" t="s">
        <v>102</v>
      </c>
      <c r="I271" t="s">
        <v>33</v>
      </c>
      <c r="J271" t="s">
        <v>103</v>
      </c>
      <c r="K271" t="str">
        <f>HYPERLINK("https://ksn2.faa.gov/ajg/ajg-r/_layouts/userdisp.aspx?ID=6","Central Regional Human Resource Services Division")</f>
        <v>Central Regional Human Resource Services Division</v>
      </c>
      <c r="L271" t="s">
        <v>403</v>
      </c>
      <c r="N271" t="str">
        <f>LOOKUP(Table13[[#This Row],[FacilityLevel]], Backend!$E$3:$E$11, Backend!$F$3:$F$11)</f>
        <v>E</v>
      </c>
      <c r="O271">
        <f>LOOKUP(Table13[[#This Row],[FacilityType]], Backend!$J$4:$J$8, Backend!$K$4:$K$8)</f>
        <v>3</v>
      </c>
      <c r="P271" t="str">
        <f>LOOKUP(Table13[[#This Row],[RegionID]], Backend!$L$1:$L$9, Backend!$M$1:$M$9)</f>
        <v>ACE</v>
      </c>
    </row>
    <row r="272" spans="1:16" x14ac:dyDescent="0.25">
      <c r="A272" t="s">
        <v>404</v>
      </c>
      <c r="B272" t="s">
        <v>694</v>
      </c>
      <c r="C272" t="s">
        <v>28</v>
      </c>
      <c r="D272" s="1">
        <v>6</v>
      </c>
      <c r="E272" s="1" t="s">
        <v>959</v>
      </c>
      <c r="F272" s="1" t="s">
        <v>776</v>
      </c>
      <c r="G272" t="str">
        <f>HYPERLINK("https://ksn2.faa.gov/ajg/ajg-r/_layouts/userdisp.aspx?ID=4","Eastern")</f>
        <v>Eastern</v>
      </c>
      <c r="H272" t="s">
        <v>25</v>
      </c>
      <c r="I272" t="s">
        <v>21</v>
      </c>
      <c r="J272" t="s">
        <v>26</v>
      </c>
      <c r="K272" t="str">
        <f>HYPERLINK("https://ksn2.faa.gov/ajg/ajg-r/_layouts/userdisp.aspx?ID=4","Eastern Regional Human Resource Services Division")</f>
        <v>Eastern Regional Human Resource Services Division</v>
      </c>
      <c r="L272" t="s">
        <v>17</v>
      </c>
      <c r="N272" t="str">
        <f>LOOKUP(Table13[[#This Row],[FacilityLevel]], Backend!$E$3:$E$11, Backend!$F$3:$F$11)</f>
        <v>F</v>
      </c>
      <c r="O272">
        <f>LOOKUP(Table13[[#This Row],[FacilityType]], Backend!$J$4:$J$8, Backend!$K$4:$K$8)</f>
        <v>3</v>
      </c>
      <c r="P272" t="str">
        <f>LOOKUP(Table13[[#This Row],[RegionID]], Backend!$L$1:$L$9, Backend!$M$1:$M$9)</f>
        <v>AEA</v>
      </c>
    </row>
    <row r="273" spans="1:16" x14ac:dyDescent="0.25">
      <c r="A273" t="s">
        <v>405</v>
      </c>
      <c r="B273" t="s">
        <v>406</v>
      </c>
      <c r="C273" t="s">
        <v>13</v>
      </c>
      <c r="D273" s="1">
        <v>9</v>
      </c>
      <c r="E273" s="1" t="s">
        <v>848</v>
      </c>
      <c r="F273" s="1" t="s">
        <v>785</v>
      </c>
      <c r="G273" t="str">
        <f>HYPERLINK("https://ksn2.faa.gov/ajg/ajg-r/_layouts/userdisp.aspx?ID=6","Central")</f>
        <v>Central</v>
      </c>
      <c r="H273" t="s">
        <v>145</v>
      </c>
      <c r="I273" t="s">
        <v>33</v>
      </c>
      <c r="J273" t="s">
        <v>146</v>
      </c>
      <c r="K273" t="str">
        <f>HYPERLINK("https://ksn2.faa.gov/ajg/ajg-r/_layouts/userdisp.aspx?ID=6","Central Regional Human Resource Services Division")</f>
        <v>Central Regional Human Resource Services Division</v>
      </c>
      <c r="L273" t="s">
        <v>17</v>
      </c>
      <c r="N273" t="str">
        <f>LOOKUP(Table13[[#This Row],[FacilityLevel]], Backend!$E$3:$E$11, Backend!$F$3:$F$11)</f>
        <v>I</v>
      </c>
      <c r="O273">
        <f>LOOKUP(Table13[[#This Row],[FacilityType]], Backend!$J$4:$J$8, Backend!$K$4:$K$8)</f>
        <v>2</v>
      </c>
      <c r="P273" t="str">
        <f>LOOKUP(Table13[[#This Row],[RegionID]], Backend!$L$1:$L$9, Backend!$M$1:$M$9)</f>
        <v>ACE</v>
      </c>
    </row>
    <row r="274" spans="1:16" x14ac:dyDescent="0.25">
      <c r="A274" t="s">
        <v>407</v>
      </c>
      <c r="B274" t="s">
        <v>695</v>
      </c>
      <c r="C274" t="s">
        <v>39</v>
      </c>
      <c r="D274" s="1">
        <v>9</v>
      </c>
      <c r="E274" s="1" t="s">
        <v>1016</v>
      </c>
      <c r="F274" s="1" t="s">
        <v>772</v>
      </c>
      <c r="G274" t="str">
        <f>HYPERLINK("https://ksn2.faa.gov/ajg/ajg-r/_layouts/userdisp.aspx?ID=4","Eastern")</f>
        <v>Eastern</v>
      </c>
      <c r="H274" t="s">
        <v>29</v>
      </c>
      <c r="I274" t="s">
        <v>21</v>
      </c>
      <c r="J274" t="s">
        <v>30</v>
      </c>
      <c r="K274" t="str">
        <f>HYPERLINK("https://ksn2.faa.gov/ajg/ajg-r/_layouts/userdisp.aspx?ID=4","Eastern Regional Human Resource Services Division")</f>
        <v>Eastern Regional Human Resource Services Division</v>
      </c>
      <c r="L274" t="s">
        <v>17</v>
      </c>
      <c r="N274" t="str">
        <f>LOOKUP(Table13[[#This Row],[FacilityLevel]], Backend!$E$3:$E$11, Backend!$F$3:$F$11)</f>
        <v>I</v>
      </c>
      <c r="O274">
        <f>LOOKUP(Table13[[#This Row],[FacilityType]], Backend!$J$4:$J$8, Backend!$K$4:$K$8)</f>
        <v>7</v>
      </c>
      <c r="P274" t="str">
        <f>LOOKUP(Table13[[#This Row],[RegionID]], Backend!$L$1:$L$9, Backend!$M$1:$M$9)</f>
        <v>AEA</v>
      </c>
    </row>
    <row r="275" spans="1:16" x14ac:dyDescent="0.25">
      <c r="A275" t="s">
        <v>408</v>
      </c>
      <c r="B275" t="s">
        <v>696</v>
      </c>
      <c r="C275" t="s">
        <v>28</v>
      </c>
      <c r="D275" s="1">
        <v>7</v>
      </c>
      <c r="E275" s="1" t="s">
        <v>908</v>
      </c>
      <c r="F275" s="1" t="s">
        <v>775</v>
      </c>
      <c r="G275" t="str">
        <f>HYPERLINK("https://ksn2.faa.gov/ajg/ajg-r/_layouts/userdisp.aspx?ID=2","Southern")</f>
        <v>Southern</v>
      </c>
      <c r="H275" t="s">
        <v>121</v>
      </c>
      <c r="I275" t="s">
        <v>21</v>
      </c>
      <c r="J275" t="s">
        <v>122</v>
      </c>
      <c r="K275" t="str">
        <f>HYPERLINK("https://ksn2.faa.gov/ajg/ajg-r/_layouts/userdisp.aspx?ID=2","Southern Regional Human Resource Services Division")</f>
        <v>Southern Regional Human Resource Services Division</v>
      </c>
      <c r="L275" t="s">
        <v>85</v>
      </c>
      <c r="N275" t="str">
        <f>LOOKUP(Table13[[#This Row],[FacilityLevel]], Backend!$E$3:$E$11, Backend!$F$3:$F$11)</f>
        <v>G</v>
      </c>
      <c r="O275">
        <f>LOOKUP(Table13[[#This Row],[FacilityType]], Backend!$J$4:$J$8, Backend!$K$4:$K$8)</f>
        <v>3</v>
      </c>
      <c r="P275" t="str">
        <f>LOOKUP(Table13[[#This Row],[RegionID]], Backend!$L$1:$L$9, Backend!$M$1:$M$9)</f>
        <v>ASO</v>
      </c>
    </row>
    <row r="276" spans="1:16" x14ac:dyDescent="0.25">
      <c r="A276" t="s">
        <v>409</v>
      </c>
      <c r="B276" t="s">
        <v>697</v>
      </c>
      <c r="C276" t="s">
        <v>39</v>
      </c>
      <c r="D276" s="1">
        <v>7</v>
      </c>
      <c r="E276" s="1" t="s">
        <v>193</v>
      </c>
      <c r="F276" s="1" t="s">
        <v>775</v>
      </c>
      <c r="G276" t="str">
        <f>HYPERLINK("https://ksn2.faa.gov/ajg/ajg-r/_layouts/userdisp.aspx?ID=2","Southern")</f>
        <v>Southern</v>
      </c>
      <c r="H276" t="s">
        <v>192</v>
      </c>
      <c r="I276" t="s">
        <v>21</v>
      </c>
      <c r="J276" t="s">
        <v>193</v>
      </c>
      <c r="K276" t="str">
        <f>HYPERLINK("https://ksn2.faa.gov/ajg/ajg-r/_layouts/userdisp.aspx?ID=2","Southern Regional Human Resource Services Division")</f>
        <v>Southern Regional Human Resource Services Division</v>
      </c>
      <c r="L276" t="s">
        <v>88</v>
      </c>
      <c r="N276" t="str">
        <f>LOOKUP(Table13[[#This Row],[FacilityLevel]], Backend!$E$3:$E$11, Backend!$F$3:$F$11)</f>
        <v>G</v>
      </c>
      <c r="O276">
        <f>LOOKUP(Table13[[#This Row],[FacilityType]], Backend!$J$4:$J$8, Backend!$K$4:$K$8)</f>
        <v>7</v>
      </c>
      <c r="P276" t="str">
        <f>LOOKUP(Table13[[#This Row],[RegionID]], Backend!$L$1:$L$9, Backend!$M$1:$M$9)</f>
        <v>ASO</v>
      </c>
    </row>
    <row r="277" spans="1:16" x14ac:dyDescent="0.25">
      <c r="A277" t="s">
        <v>410</v>
      </c>
      <c r="B277" t="s">
        <v>698</v>
      </c>
      <c r="C277" t="s">
        <v>39</v>
      </c>
      <c r="D277" s="1">
        <v>6</v>
      </c>
      <c r="E277" s="1" t="s">
        <v>1017</v>
      </c>
      <c r="F277" s="1" t="s">
        <v>753</v>
      </c>
      <c r="G277" t="str">
        <f>HYPERLINK("https://ksn2.faa.gov/ajg/ajg-r/_layouts/userdisp.aspx?ID=8","Western Pacific")</f>
        <v>Western Pacific</v>
      </c>
      <c r="H277" t="s">
        <v>93</v>
      </c>
      <c r="I277" t="s">
        <v>15</v>
      </c>
      <c r="J277" t="s">
        <v>94</v>
      </c>
      <c r="K277" t="str">
        <f>HYPERLINK("https://ksn2.faa.gov/ajg/ajg-r/_layouts/userdisp.aspx?ID=8","Western Pacific Regional Human Resource Services Division")</f>
        <v>Western Pacific Regional Human Resource Services Division</v>
      </c>
      <c r="L277" t="s">
        <v>70</v>
      </c>
      <c r="N277" t="str">
        <f>LOOKUP(Table13[[#This Row],[FacilityLevel]], Backend!$E$3:$E$11, Backend!$F$3:$F$11)</f>
        <v>F</v>
      </c>
      <c r="O277">
        <f>LOOKUP(Table13[[#This Row],[FacilityType]], Backend!$J$4:$J$8, Backend!$K$4:$K$8)</f>
        <v>7</v>
      </c>
      <c r="P277" t="str">
        <f>LOOKUP(Table13[[#This Row],[RegionID]], Backend!$L$1:$L$9, Backend!$M$1:$M$9)</f>
        <v>AWP</v>
      </c>
    </row>
    <row r="278" spans="1:16" x14ac:dyDescent="0.25">
      <c r="A278" t="s">
        <v>411</v>
      </c>
      <c r="B278" t="s">
        <v>699</v>
      </c>
      <c r="C278" t="s">
        <v>28</v>
      </c>
      <c r="D278" s="1">
        <v>6</v>
      </c>
      <c r="E278" s="1" t="s">
        <v>960</v>
      </c>
      <c r="F278" s="1" t="s">
        <v>771</v>
      </c>
      <c r="G278" t="str">
        <f>HYPERLINK("https://ksn2.faa.gov/ajg/ajg-r/_layouts/userdisp.aspx?ID=9","Great Lakes")</f>
        <v>Great Lakes</v>
      </c>
      <c r="H278" t="s">
        <v>51</v>
      </c>
      <c r="I278" t="s">
        <v>33</v>
      </c>
      <c r="J278" t="s">
        <v>52</v>
      </c>
      <c r="K278" t="str">
        <f>HYPERLINK("https://ksn2.faa.gov/ajg/ajg-r/_layouts/userdisp.aspx?ID=9","Great Lakes Regional Human Resource Services Division")</f>
        <v>Great Lakes Regional Human Resource Services Division</v>
      </c>
      <c r="L278" t="s">
        <v>17</v>
      </c>
      <c r="N278" t="str">
        <f>LOOKUP(Table13[[#This Row],[FacilityLevel]], Backend!$E$3:$E$11, Backend!$F$3:$F$11)</f>
        <v>F</v>
      </c>
      <c r="O278">
        <f>LOOKUP(Table13[[#This Row],[FacilityType]], Backend!$J$4:$J$8, Backend!$K$4:$K$8)</f>
        <v>3</v>
      </c>
      <c r="P278" t="str">
        <f>LOOKUP(Table13[[#This Row],[RegionID]], Backend!$L$1:$L$9, Backend!$M$1:$M$9)</f>
        <v>AGL</v>
      </c>
    </row>
    <row r="279" spans="1:16" x14ac:dyDescent="0.25">
      <c r="A279" t="s">
        <v>412</v>
      </c>
      <c r="B279" t="s">
        <v>700</v>
      </c>
      <c r="C279" t="s">
        <v>28</v>
      </c>
      <c r="D279" s="1">
        <v>10</v>
      </c>
      <c r="E279" s="1" t="s">
        <v>909</v>
      </c>
      <c r="F279" s="1" t="s">
        <v>775</v>
      </c>
      <c r="G279" t="str">
        <f>HYPERLINK("https://ksn2.faa.gov/ajg/ajg-r/_layouts/userdisp.aspx?ID=2","Southern")</f>
        <v>Southern</v>
      </c>
      <c r="H279" t="s">
        <v>192</v>
      </c>
      <c r="I279" t="s">
        <v>21</v>
      </c>
      <c r="J279" t="s">
        <v>193</v>
      </c>
      <c r="K279" t="str">
        <f>HYPERLINK("https://ksn2.faa.gov/ajg/ajg-r/_layouts/userdisp.aspx?ID=2","Southern Regional Human Resource Services Division")</f>
        <v>Southern Regional Human Resource Services Division</v>
      </c>
      <c r="L279" t="s">
        <v>17</v>
      </c>
      <c r="N279" t="str">
        <f>LOOKUP(Table13[[#This Row],[FacilityLevel]], Backend!$E$3:$E$11, Backend!$F$3:$F$11)</f>
        <v>J</v>
      </c>
      <c r="O279">
        <f>LOOKUP(Table13[[#This Row],[FacilityType]], Backend!$J$4:$J$8, Backend!$K$4:$K$8)</f>
        <v>3</v>
      </c>
      <c r="P279" t="str">
        <f>LOOKUP(Table13[[#This Row],[RegionID]], Backend!$L$1:$L$9, Backend!$M$1:$M$9)</f>
        <v>ASO</v>
      </c>
    </row>
    <row r="280" spans="1:16" x14ac:dyDescent="0.25">
      <c r="A280" t="s">
        <v>413</v>
      </c>
      <c r="B280" t="s">
        <v>701</v>
      </c>
      <c r="C280" t="s">
        <v>28</v>
      </c>
      <c r="D280" s="1">
        <v>5</v>
      </c>
      <c r="E280" s="1" t="s">
        <v>961</v>
      </c>
      <c r="F280" s="1" t="s">
        <v>783</v>
      </c>
      <c r="G280" t="str">
        <f>HYPERLINK("https://ksn2.faa.gov/ajg/ajg-r/_layouts/userdisp.aspx?ID=2","Southern")</f>
        <v>Southern</v>
      </c>
      <c r="H280" t="s">
        <v>20</v>
      </c>
      <c r="I280" t="s">
        <v>21</v>
      </c>
      <c r="J280" t="s">
        <v>22</v>
      </c>
      <c r="K280" t="str">
        <f>HYPERLINK("https://ksn2.faa.gov/ajg/ajg-r/_layouts/userdisp.aspx?ID=2","Southern Regional Human Resource Services Division")</f>
        <v>Southern Regional Human Resource Services Division</v>
      </c>
      <c r="L280" t="s">
        <v>62</v>
      </c>
      <c r="N280" t="str">
        <f>LOOKUP(Table13[[#This Row],[FacilityLevel]], Backend!$E$3:$E$11, Backend!$F$3:$F$11)</f>
        <v>E</v>
      </c>
      <c r="O280">
        <f>LOOKUP(Table13[[#This Row],[FacilityType]], Backend!$J$4:$J$8, Backend!$K$4:$K$8)</f>
        <v>3</v>
      </c>
      <c r="P280" t="str">
        <f>LOOKUP(Table13[[#This Row],[RegionID]], Backend!$L$1:$L$9, Backend!$M$1:$M$9)</f>
        <v>ASO</v>
      </c>
    </row>
    <row r="281" spans="1:16" x14ac:dyDescent="0.25">
      <c r="A281" t="s">
        <v>414</v>
      </c>
      <c r="B281" t="s">
        <v>702</v>
      </c>
      <c r="C281" t="s">
        <v>28</v>
      </c>
      <c r="D281" s="1">
        <v>8</v>
      </c>
      <c r="E281" s="1" t="s">
        <v>910</v>
      </c>
      <c r="F281" s="1" t="s">
        <v>787</v>
      </c>
      <c r="G281" t="str">
        <f>HYPERLINK("https://ksn2.faa.gov/ajg/ajg-r/_layouts/userdisp.aspx?ID=9","Great Lakes")</f>
        <v>Great Lakes</v>
      </c>
      <c r="H281" t="s">
        <v>145</v>
      </c>
      <c r="I281" t="s">
        <v>33</v>
      </c>
      <c r="J281" t="s">
        <v>146</v>
      </c>
      <c r="K281" t="str">
        <f>HYPERLINK("https://ksn2.faa.gov/ajg/ajg-r/_layouts/userdisp.aspx?ID=9","Great Lakes Regional Human Resource Services Division")</f>
        <v>Great Lakes Regional Human Resource Services Division</v>
      </c>
      <c r="L281" t="s">
        <v>17</v>
      </c>
      <c r="N281" t="str">
        <f>LOOKUP(Table13[[#This Row],[FacilityLevel]], Backend!$E$3:$E$11, Backend!$F$3:$F$11)</f>
        <v>H</v>
      </c>
      <c r="O281">
        <f>LOOKUP(Table13[[#This Row],[FacilityType]], Backend!$J$4:$J$8, Backend!$K$4:$K$8)</f>
        <v>3</v>
      </c>
      <c r="P281" t="str">
        <f>LOOKUP(Table13[[#This Row],[RegionID]], Backend!$L$1:$L$9, Backend!$M$1:$M$9)</f>
        <v>AGL</v>
      </c>
    </row>
    <row r="282" spans="1:16" x14ac:dyDescent="0.25">
      <c r="A282" t="s">
        <v>415</v>
      </c>
      <c r="B282" t="s">
        <v>703</v>
      </c>
      <c r="C282" t="s">
        <v>39</v>
      </c>
      <c r="D282" s="1">
        <v>6</v>
      </c>
      <c r="E282" s="1" t="s">
        <v>831</v>
      </c>
      <c r="F282" s="1" t="s">
        <v>773</v>
      </c>
      <c r="G282" t="str">
        <f>HYPERLINK("https://ksn2.faa.gov/ajg/ajg-r/_layouts/userdisp.aspx?ID=8","Western Pacific")</f>
        <v>Western Pacific</v>
      </c>
      <c r="H282" t="s">
        <v>36</v>
      </c>
      <c r="I282" t="s">
        <v>33</v>
      </c>
      <c r="J282" t="s">
        <v>37</v>
      </c>
      <c r="K282" t="str">
        <f>HYPERLINK("https://ksn2.faa.gov/ajg/ajg-r/_layouts/userdisp.aspx?ID=8","Western Pacific Regional Human Resource Services Division")</f>
        <v>Western Pacific Regional Human Resource Services Division</v>
      </c>
      <c r="L282" t="s">
        <v>17</v>
      </c>
      <c r="N282" t="str">
        <f>LOOKUP(Table13[[#This Row],[FacilityLevel]], Backend!$E$3:$E$11, Backend!$F$3:$F$11)</f>
        <v>F</v>
      </c>
      <c r="O282">
        <f>LOOKUP(Table13[[#This Row],[FacilityType]], Backend!$J$4:$J$8, Backend!$K$4:$K$8)</f>
        <v>7</v>
      </c>
      <c r="P282" t="str">
        <f>LOOKUP(Table13[[#This Row],[RegionID]], Backend!$L$1:$L$9, Backend!$M$1:$M$9)</f>
        <v>AWP</v>
      </c>
    </row>
    <row r="283" spans="1:16" x14ac:dyDescent="0.25">
      <c r="A283" t="s">
        <v>416</v>
      </c>
      <c r="B283" t="s">
        <v>704</v>
      </c>
      <c r="C283" t="s">
        <v>39</v>
      </c>
      <c r="D283" s="1">
        <v>5</v>
      </c>
      <c r="E283" s="1" t="s">
        <v>1069</v>
      </c>
      <c r="F283" s="1" t="s">
        <v>766</v>
      </c>
      <c r="G283" t="str">
        <f>HYPERLINK("https://ksn2.faa.gov/ajg/ajg-r/_layouts/userdisp.aspx?ID=9","Great Lakes")</f>
        <v>Great Lakes</v>
      </c>
      <c r="H283" t="s">
        <v>102</v>
      </c>
      <c r="I283" t="s">
        <v>33</v>
      </c>
      <c r="J283" t="s">
        <v>103</v>
      </c>
      <c r="K283" t="str">
        <f>HYPERLINK("https://ksn2.faa.gov/ajg/ajg-r/_layouts/userdisp.aspx?ID=9","Great Lakes Regional Human Resource Services Division")</f>
        <v>Great Lakes Regional Human Resource Services Division</v>
      </c>
      <c r="L283" t="s">
        <v>76</v>
      </c>
      <c r="N283" t="str">
        <f>LOOKUP(Table13[[#This Row],[FacilityLevel]], Backend!$E$3:$E$11, Backend!$F$3:$F$11)</f>
        <v>E</v>
      </c>
      <c r="O283">
        <f>LOOKUP(Table13[[#This Row],[FacilityType]], Backend!$J$4:$J$8, Backend!$K$4:$K$8)</f>
        <v>7</v>
      </c>
      <c r="P283" t="str">
        <f>LOOKUP(Table13[[#This Row],[RegionID]], Backend!$L$1:$L$9, Backend!$M$1:$M$9)</f>
        <v>AGL</v>
      </c>
    </row>
    <row r="284" spans="1:16" x14ac:dyDescent="0.25">
      <c r="A284" t="s">
        <v>417</v>
      </c>
      <c r="B284" t="s">
        <v>705</v>
      </c>
      <c r="C284" t="s">
        <v>28</v>
      </c>
      <c r="D284" s="1">
        <v>5</v>
      </c>
      <c r="E284" s="1" t="s">
        <v>933</v>
      </c>
      <c r="F284" s="1" t="s">
        <v>795</v>
      </c>
      <c r="G284" t="str">
        <f>HYPERLINK("https://ksn2.faa.gov/ajg/ajg-r/_layouts/userdisp.aspx?ID=7","Northwest Mountain")</f>
        <v>Northwest Mountain</v>
      </c>
      <c r="H284" t="s">
        <v>99</v>
      </c>
      <c r="I284" t="s">
        <v>15</v>
      </c>
      <c r="J284" t="s">
        <v>100</v>
      </c>
      <c r="K284" t="str">
        <f>HYPERLINK("https://ksn2.faa.gov/ajg/ajg-r/_layouts/userdisp.aspx?ID=7","Northwest Mountain Regional Human Resource Services Division")</f>
        <v>Northwest Mountain Regional Human Resource Services Division</v>
      </c>
      <c r="L284" t="s">
        <v>190</v>
      </c>
      <c r="N284" t="str">
        <f>LOOKUP(Table13[[#This Row],[FacilityLevel]], Backend!$E$3:$E$11, Backend!$F$3:$F$11)</f>
        <v>E</v>
      </c>
      <c r="O284">
        <f>LOOKUP(Table13[[#This Row],[FacilityType]], Backend!$J$4:$J$8, Backend!$K$4:$K$8)</f>
        <v>3</v>
      </c>
      <c r="P284" t="str">
        <f>LOOKUP(Table13[[#This Row],[RegionID]], Backend!$L$1:$L$9, Backend!$M$1:$M$9)</f>
        <v>ANM</v>
      </c>
    </row>
    <row r="285" spans="1:16" x14ac:dyDescent="0.25">
      <c r="A285" t="s">
        <v>418</v>
      </c>
      <c r="B285" t="s">
        <v>706</v>
      </c>
      <c r="C285" t="s">
        <v>28</v>
      </c>
      <c r="D285" s="1">
        <v>7</v>
      </c>
      <c r="E285" s="1" t="s">
        <v>956</v>
      </c>
      <c r="F285" s="1" t="s">
        <v>783</v>
      </c>
      <c r="G285" t="str">
        <f>HYPERLINK("https://ksn2.faa.gov/ajg/ajg-r/_layouts/userdisp.aspx?ID=2","Southern")</f>
        <v>Southern</v>
      </c>
      <c r="H285" t="s">
        <v>20</v>
      </c>
      <c r="I285" t="s">
        <v>21</v>
      </c>
      <c r="J285" t="s">
        <v>22</v>
      </c>
      <c r="K285" t="str">
        <f>HYPERLINK("https://ksn2.faa.gov/ajg/ajg-r/_layouts/userdisp.aspx?ID=2","Southern Regional Human Resource Services Division")</f>
        <v>Southern Regional Human Resource Services Division</v>
      </c>
      <c r="L285" t="s">
        <v>17</v>
      </c>
      <c r="N285" t="str">
        <f>LOOKUP(Table13[[#This Row],[FacilityLevel]], Backend!$E$3:$E$11, Backend!$F$3:$F$11)</f>
        <v>G</v>
      </c>
      <c r="O285">
        <f>LOOKUP(Table13[[#This Row],[FacilityType]], Backend!$J$4:$J$8, Backend!$K$4:$K$8)</f>
        <v>3</v>
      </c>
      <c r="P285" t="str">
        <f>LOOKUP(Table13[[#This Row],[RegionID]], Backend!$L$1:$L$9, Backend!$M$1:$M$9)</f>
        <v>ASO</v>
      </c>
    </row>
    <row r="286" spans="1:16" x14ac:dyDescent="0.25">
      <c r="A286" t="s">
        <v>419</v>
      </c>
      <c r="B286" t="s">
        <v>420</v>
      </c>
      <c r="C286" t="s">
        <v>13</v>
      </c>
      <c r="D286" s="1">
        <v>8</v>
      </c>
      <c r="E286" s="1" t="s">
        <v>841</v>
      </c>
      <c r="F286" s="1" t="s">
        <v>773</v>
      </c>
      <c r="G286" t="str">
        <f>HYPERLINK("https://ksn2.faa.gov/ajg/ajg-r/_layouts/userdisp.aspx?ID=8","Western Pacific")</f>
        <v>Western Pacific</v>
      </c>
      <c r="H286" t="s">
        <v>36</v>
      </c>
      <c r="I286" t="s">
        <v>33</v>
      </c>
      <c r="J286" t="s">
        <v>37</v>
      </c>
      <c r="K286" t="str">
        <f>HYPERLINK("https://ksn2.faa.gov/ajg/ajg-r/_layouts/userdisp.aspx?ID=8","Western Pacific Regional Human Resource Services Division")</f>
        <v>Western Pacific Regional Human Resource Services Division</v>
      </c>
      <c r="L286" t="s">
        <v>17</v>
      </c>
      <c r="N286" t="str">
        <f>LOOKUP(Table13[[#This Row],[FacilityLevel]], Backend!$E$3:$E$11, Backend!$F$3:$F$11)</f>
        <v>H</v>
      </c>
      <c r="O286">
        <f>LOOKUP(Table13[[#This Row],[FacilityType]], Backend!$J$4:$J$8, Backend!$K$4:$K$8)</f>
        <v>2</v>
      </c>
      <c r="P286" t="str">
        <f>LOOKUP(Table13[[#This Row],[RegionID]], Backend!$L$1:$L$9, Backend!$M$1:$M$9)</f>
        <v>AWP</v>
      </c>
    </row>
    <row r="287" spans="1:16" x14ac:dyDescent="0.25">
      <c r="A287" t="s">
        <v>421</v>
      </c>
      <c r="B287" t="s">
        <v>707</v>
      </c>
      <c r="C287" t="s">
        <v>39</v>
      </c>
      <c r="D287" s="1">
        <v>7</v>
      </c>
      <c r="E287" s="1" t="s">
        <v>1070</v>
      </c>
      <c r="F287" s="1" t="s">
        <v>780</v>
      </c>
      <c r="G287" t="str">
        <f>HYPERLINK("https://ksn2.faa.gov/ajg/ajg-r/_layouts/userdisp.aspx?ID=8","Western Pacific")</f>
        <v>Western Pacific</v>
      </c>
      <c r="H287" t="s">
        <v>93</v>
      </c>
      <c r="I287" t="s">
        <v>15</v>
      </c>
      <c r="J287" t="s">
        <v>94</v>
      </c>
      <c r="K287" t="str">
        <f>HYPERLINK("https://ksn2.faa.gov/ajg/ajg-r/_layouts/userdisp.aspx?ID=8","Western Pacific Regional Human Resource Services Division")</f>
        <v>Western Pacific Regional Human Resource Services Division</v>
      </c>
      <c r="L287" t="s">
        <v>422</v>
      </c>
      <c r="N287" t="str">
        <f>LOOKUP(Table13[[#This Row],[FacilityLevel]], Backend!$E$3:$E$11, Backend!$F$3:$F$11)</f>
        <v>G</v>
      </c>
      <c r="O287">
        <f>LOOKUP(Table13[[#This Row],[FacilityType]], Backend!$J$4:$J$8, Backend!$K$4:$K$8)</f>
        <v>7</v>
      </c>
      <c r="P287" t="str">
        <f>LOOKUP(Table13[[#This Row],[RegionID]], Backend!$L$1:$L$9, Backend!$M$1:$M$9)</f>
        <v>AWP</v>
      </c>
    </row>
    <row r="288" spans="1:16" x14ac:dyDescent="0.25">
      <c r="A288" t="s">
        <v>423</v>
      </c>
      <c r="B288" t="s">
        <v>708</v>
      </c>
      <c r="C288" t="s">
        <v>39</v>
      </c>
      <c r="D288" s="1">
        <v>8</v>
      </c>
      <c r="E288" s="1" t="s">
        <v>1071</v>
      </c>
      <c r="F288" s="1" t="s">
        <v>753</v>
      </c>
      <c r="G288" t="str">
        <f>HYPERLINK("https://ksn2.faa.gov/ajg/ajg-r/_layouts/userdisp.aspx?ID=8","Western Pacific")</f>
        <v>Western Pacific</v>
      </c>
      <c r="H288" t="s">
        <v>93</v>
      </c>
      <c r="I288" t="s">
        <v>15</v>
      </c>
      <c r="J288" t="s">
        <v>94</v>
      </c>
      <c r="K288" t="str">
        <f>HYPERLINK("https://ksn2.faa.gov/ajg/ajg-r/_layouts/userdisp.aspx?ID=8","Western Pacific Regional Human Resource Services Division")</f>
        <v>Western Pacific Regional Human Resource Services Division</v>
      </c>
      <c r="L288" t="s">
        <v>424</v>
      </c>
      <c r="N288" t="str">
        <f>LOOKUP(Table13[[#This Row],[FacilityLevel]], Backend!$E$3:$E$11, Backend!$F$3:$F$11)</f>
        <v>H</v>
      </c>
      <c r="O288">
        <f>LOOKUP(Table13[[#This Row],[FacilityType]], Backend!$J$4:$J$8, Backend!$K$4:$K$8)</f>
        <v>7</v>
      </c>
      <c r="P288" t="str">
        <f>LOOKUP(Table13[[#This Row],[RegionID]], Backend!$L$1:$L$9, Backend!$M$1:$M$9)</f>
        <v>AWP</v>
      </c>
    </row>
    <row r="289" spans="1:16" x14ac:dyDescent="0.25">
      <c r="A289" t="s">
        <v>425</v>
      </c>
      <c r="B289" t="s">
        <v>709</v>
      </c>
      <c r="C289" t="s">
        <v>39</v>
      </c>
      <c r="D289" s="1">
        <v>7</v>
      </c>
      <c r="E289" s="1" t="s">
        <v>1072</v>
      </c>
      <c r="F289" s="1" t="s">
        <v>775</v>
      </c>
      <c r="G289" t="str">
        <f>HYPERLINK("https://ksn2.faa.gov/ajg/ajg-r/_layouts/userdisp.aspx?ID=2","Southern")</f>
        <v>Southern</v>
      </c>
      <c r="H289" t="s">
        <v>192</v>
      </c>
      <c r="I289" t="s">
        <v>21</v>
      </c>
      <c r="J289" t="s">
        <v>193</v>
      </c>
      <c r="K289" t="str">
        <f>HYPERLINK("https://ksn2.faa.gov/ajg/ajg-r/_layouts/userdisp.aspx?ID=2","Southern Regional Human Resource Services Division")</f>
        <v>Southern Regional Human Resource Services Division</v>
      </c>
      <c r="L289" t="s">
        <v>74</v>
      </c>
      <c r="N289" t="str">
        <f>LOOKUP(Table13[[#This Row],[FacilityLevel]], Backend!$E$3:$E$11, Backend!$F$3:$F$11)</f>
        <v>G</v>
      </c>
      <c r="O289">
        <f>LOOKUP(Table13[[#This Row],[FacilityType]], Backend!$J$4:$J$8, Backend!$K$4:$K$8)</f>
        <v>7</v>
      </c>
      <c r="P289" t="str">
        <f>LOOKUP(Table13[[#This Row],[RegionID]], Backend!$L$1:$L$9, Backend!$M$1:$M$9)</f>
        <v>ASO</v>
      </c>
    </row>
    <row r="290" spans="1:16" x14ac:dyDescent="0.25">
      <c r="A290" t="s">
        <v>426</v>
      </c>
      <c r="B290" t="s">
        <v>427</v>
      </c>
      <c r="C290" t="s">
        <v>13</v>
      </c>
      <c r="D290" s="1">
        <v>8</v>
      </c>
      <c r="E290" s="1" t="s">
        <v>849</v>
      </c>
      <c r="F290" s="1" t="s">
        <v>769</v>
      </c>
      <c r="G290" t="str">
        <f>HYPERLINK("https://ksn2.faa.gov/ajg/ajg-r/_layouts/userdisp.aspx?ID=3","New England")</f>
        <v>New England</v>
      </c>
      <c r="H290" t="s">
        <v>25</v>
      </c>
      <c r="I290" t="s">
        <v>21</v>
      </c>
      <c r="J290" t="s">
        <v>26</v>
      </c>
      <c r="K290" t="str">
        <f>HYPERLINK("https://ksn2.faa.gov/ajg/ajg-r/_layouts/userdisp.aspx?ID=3","New England Regional Human Resource Services Division")</f>
        <v>New England Regional Human Resource Services Division</v>
      </c>
      <c r="L290" t="s">
        <v>17</v>
      </c>
      <c r="N290" t="str">
        <f>LOOKUP(Table13[[#This Row],[FacilityLevel]], Backend!$E$3:$E$11, Backend!$F$3:$F$11)</f>
        <v>H</v>
      </c>
      <c r="O290">
        <f>LOOKUP(Table13[[#This Row],[FacilityType]], Backend!$J$4:$J$8, Backend!$K$4:$K$8)</f>
        <v>2</v>
      </c>
      <c r="P290" t="str">
        <f>LOOKUP(Table13[[#This Row],[RegionID]], Backend!$L$1:$L$9, Backend!$M$1:$M$9)</f>
        <v>ANE</v>
      </c>
    </row>
    <row r="291" spans="1:16" x14ac:dyDescent="0.25">
      <c r="A291" t="s">
        <v>428</v>
      </c>
      <c r="B291" t="s">
        <v>710</v>
      </c>
      <c r="C291" t="s">
        <v>39</v>
      </c>
      <c r="D291" s="1">
        <v>4</v>
      </c>
      <c r="E291" s="1" t="s">
        <v>1073</v>
      </c>
      <c r="F291" s="1" t="s">
        <v>766</v>
      </c>
      <c r="G291" t="str">
        <f>HYPERLINK("https://ksn2.faa.gov/ajg/ajg-r/_layouts/userdisp.aspx?ID=9","Great Lakes")</f>
        <v>Great Lakes</v>
      </c>
      <c r="H291" t="s">
        <v>51</v>
      </c>
      <c r="I291" t="s">
        <v>33</v>
      </c>
      <c r="J291" t="s">
        <v>52</v>
      </c>
      <c r="K291" t="str">
        <f>HYPERLINK("https://ksn2.faa.gov/ajg/ajg-r/_layouts/userdisp.aspx?ID=9","Great Lakes Regional Human Resource Services Division")</f>
        <v>Great Lakes Regional Human Resource Services Division</v>
      </c>
      <c r="L291" t="s">
        <v>17</v>
      </c>
      <c r="N291" t="str">
        <f>LOOKUP(Table13[[#This Row],[FacilityLevel]], Backend!$E$3:$E$11, Backend!$F$3:$F$11)</f>
        <v>D</v>
      </c>
      <c r="O291">
        <f>LOOKUP(Table13[[#This Row],[FacilityType]], Backend!$J$4:$J$8, Backend!$K$4:$K$8)</f>
        <v>7</v>
      </c>
      <c r="P291" t="str">
        <f>LOOKUP(Table13[[#This Row],[RegionID]], Backend!$L$1:$L$9, Backend!$M$1:$M$9)</f>
        <v>AGL</v>
      </c>
    </row>
    <row r="292" spans="1:16" x14ac:dyDescent="0.25">
      <c r="A292" t="s">
        <v>429</v>
      </c>
      <c r="B292" t="s">
        <v>711</v>
      </c>
      <c r="C292" t="s">
        <v>28</v>
      </c>
      <c r="D292" s="1">
        <v>5</v>
      </c>
      <c r="E292" s="1" t="s">
        <v>962</v>
      </c>
      <c r="F292" s="1" t="s">
        <v>771</v>
      </c>
      <c r="G292" t="str">
        <f>HYPERLINK("https://ksn2.faa.gov/ajg/ajg-r/_layouts/userdisp.aspx?ID=9","Great Lakes")</f>
        <v>Great Lakes</v>
      </c>
      <c r="H292" t="s">
        <v>51</v>
      </c>
      <c r="I292" t="s">
        <v>33</v>
      </c>
      <c r="J292" t="s">
        <v>52</v>
      </c>
      <c r="K292" t="str">
        <f>HYPERLINK("https://ksn2.faa.gov/ajg/ajg-r/_layouts/userdisp.aspx?ID=9","Great Lakes Regional Human Resource Services Division")</f>
        <v>Great Lakes Regional Human Resource Services Division</v>
      </c>
      <c r="L292" t="s">
        <v>430</v>
      </c>
      <c r="N292" t="str">
        <f>LOOKUP(Table13[[#This Row],[FacilityLevel]], Backend!$E$3:$E$11, Backend!$F$3:$F$11)</f>
        <v>E</v>
      </c>
      <c r="O292">
        <f>LOOKUP(Table13[[#This Row],[FacilityType]], Backend!$J$4:$J$8, Backend!$K$4:$K$8)</f>
        <v>3</v>
      </c>
      <c r="P292" t="str">
        <f>LOOKUP(Table13[[#This Row],[RegionID]], Backend!$L$1:$L$9, Backend!$M$1:$M$9)</f>
        <v>AGL</v>
      </c>
    </row>
    <row r="293" spans="1:16" x14ac:dyDescent="0.25">
      <c r="A293" t="s">
        <v>36</v>
      </c>
      <c r="B293" t="s">
        <v>431</v>
      </c>
      <c r="C293" t="s">
        <v>432</v>
      </c>
      <c r="D293" s="1">
        <v>10</v>
      </c>
      <c r="E293" s="1" t="s">
        <v>37</v>
      </c>
      <c r="F293" s="1" t="s">
        <v>789</v>
      </c>
      <c r="G293" t="str">
        <f>HYPERLINK("https://ksn2.faa.gov/ajg/ajg-r/_layouts/userdisp.aspx?ID=8","Western Pacific")</f>
        <v>Western Pacific</v>
      </c>
      <c r="I293" t="s">
        <v>33</v>
      </c>
      <c r="J293" t="s">
        <v>37</v>
      </c>
      <c r="K293" t="str">
        <f>HYPERLINK("https://ksn2.faa.gov/ajg/ajg-r/_layouts/userdisp.aspx?ID=8","Western Pacific Regional Human Resource Services Division")</f>
        <v>Western Pacific Regional Human Resource Services Division</v>
      </c>
      <c r="N293" t="str">
        <f>LOOKUP(Table13[[#This Row],[FacilityLevel]], Backend!$E$3:$E$11, Backend!$F$3:$F$11)</f>
        <v>J</v>
      </c>
      <c r="O293">
        <f>LOOKUP(Table13[[#This Row],[FacilityType]], Backend!$J$4:$J$8, Backend!$K$4:$K$8)</f>
        <v>8</v>
      </c>
      <c r="P293" t="str">
        <f>LOOKUP(Table13[[#This Row],[RegionID]], Backend!$L$1:$L$9, Backend!$M$1:$M$9)</f>
        <v>AWP</v>
      </c>
    </row>
    <row r="294" spans="1:16" x14ac:dyDescent="0.25">
      <c r="A294" t="s">
        <v>14</v>
      </c>
      <c r="B294" t="s">
        <v>433</v>
      </c>
      <c r="C294" t="s">
        <v>432</v>
      </c>
      <c r="D294" s="1">
        <v>10</v>
      </c>
      <c r="E294" s="1" t="s">
        <v>826</v>
      </c>
      <c r="F294" s="1" t="s">
        <v>762</v>
      </c>
      <c r="G294" t="s">
        <v>1221</v>
      </c>
      <c r="I294" t="s">
        <v>15</v>
      </c>
      <c r="J294" t="s">
        <v>16</v>
      </c>
      <c r="K294" t="str">
        <f>HYPERLINK("https://ksn2.faa.gov/ajg/ajg-r/_layouts/userdisp.aspx?ID=7","Northwest Mountain Regional Human Resource Services Division")</f>
        <v>Northwest Mountain Regional Human Resource Services Division</v>
      </c>
      <c r="N294" t="str">
        <f>LOOKUP(Table13[[#This Row],[FacilityLevel]], Backend!$E$3:$E$11, Backend!$F$3:$F$11)</f>
        <v>J</v>
      </c>
      <c r="O294">
        <f>LOOKUP(Table13[[#This Row],[FacilityType]], Backend!$J$4:$J$8, Backend!$K$4:$K$8)</f>
        <v>8</v>
      </c>
      <c r="P294" t="str">
        <f>LOOKUP(Table13[[#This Row],[RegionID]], Backend!$L$1:$L$9, Backend!$M$1:$M$9)</f>
        <v>AAL</v>
      </c>
    </row>
    <row r="295" spans="1:16" x14ac:dyDescent="0.25">
      <c r="A295" t="s">
        <v>57</v>
      </c>
      <c r="B295" t="s">
        <v>434</v>
      </c>
      <c r="C295" t="s">
        <v>432</v>
      </c>
      <c r="D295" s="1">
        <v>12</v>
      </c>
      <c r="E295" s="1" t="s">
        <v>963</v>
      </c>
      <c r="F295" s="1" t="s">
        <v>768</v>
      </c>
      <c r="G295" t="str">
        <f>HYPERLINK("https://ksn2.faa.gov/ajg/ajg-r/_layouts/userdisp.aspx?ID=9","Great Lakes")</f>
        <v>Great Lakes</v>
      </c>
      <c r="I295" t="s">
        <v>33</v>
      </c>
      <c r="J295" t="s">
        <v>58</v>
      </c>
      <c r="K295" t="str">
        <f>HYPERLINK("https://ksn2.faa.gov/ajg/ajg-r/_layouts/userdisp.aspx?ID=15","Central Regional Human Resource Services Division")</f>
        <v>Central Regional Human Resource Services Division</v>
      </c>
      <c r="N295" t="str">
        <f>LOOKUP(Table13[[#This Row],[FacilityLevel]], Backend!$E$3:$E$11, Backend!$F$3:$F$11)</f>
        <v>L</v>
      </c>
      <c r="O295">
        <f>LOOKUP(Table13[[#This Row],[FacilityType]], Backend!$J$4:$J$8, Backend!$K$4:$K$8)</f>
        <v>8</v>
      </c>
      <c r="P295" t="str">
        <f>LOOKUP(Table13[[#This Row],[RegionID]], Backend!$L$1:$L$9, Backend!$M$1:$M$9)</f>
        <v>AGL</v>
      </c>
    </row>
    <row r="296" spans="1:16" x14ac:dyDescent="0.25">
      <c r="A296" t="s">
        <v>25</v>
      </c>
      <c r="B296" t="s">
        <v>435</v>
      </c>
      <c r="C296" t="s">
        <v>432</v>
      </c>
      <c r="D296" s="1">
        <v>11</v>
      </c>
      <c r="E296" s="1" t="s">
        <v>964</v>
      </c>
      <c r="F296" s="1" t="s">
        <v>784</v>
      </c>
      <c r="G296" t="str">
        <f>HYPERLINK("https://ksn2.faa.gov/ajg/ajg-r/_layouts/userdisp.aspx?ID=3","New England")</f>
        <v>New England</v>
      </c>
      <c r="I296" t="s">
        <v>21</v>
      </c>
      <c r="J296" t="s">
        <v>26</v>
      </c>
      <c r="K296" t="str">
        <f>HYPERLINK("https://ksn2.faa.gov/ajg/ajg-r/_layouts/userdisp.aspx?ID=3","New England Regional Human Resource Services Division")</f>
        <v>New England Regional Human Resource Services Division</v>
      </c>
      <c r="N296" t="str">
        <f>LOOKUP(Table13[[#This Row],[FacilityLevel]], Backend!$E$3:$E$11, Backend!$F$3:$F$11)</f>
        <v>K</v>
      </c>
      <c r="O296">
        <f>LOOKUP(Table13[[#This Row],[FacilityType]], Backend!$J$4:$J$8, Backend!$K$4:$K$8)</f>
        <v>8</v>
      </c>
      <c r="P296" t="str">
        <f>LOOKUP(Table13[[#This Row],[RegionID]], Backend!$L$1:$L$9, Backend!$M$1:$M$9)</f>
        <v>ANE</v>
      </c>
    </row>
    <row r="297" spans="1:16" x14ac:dyDescent="0.25">
      <c r="A297" t="s">
        <v>44</v>
      </c>
      <c r="B297" t="s">
        <v>436</v>
      </c>
      <c r="C297" t="s">
        <v>432</v>
      </c>
      <c r="D297" s="1">
        <v>12</v>
      </c>
      <c r="E297" s="1" t="s">
        <v>965</v>
      </c>
      <c r="F297" s="1" t="s">
        <v>778</v>
      </c>
      <c r="G297" t="str">
        <f>HYPERLINK("https://ksn2.faa.gov/ajg/ajg-r/_layouts/userdisp.aspx?ID=4","Eastern")</f>
        <v>Eastern</v>
      </c>
      <c r="I297" t="s">
        <v>21</v>
      </c>
      <c r="J297" t="s">
        <v>45</v>
      </c>
      <c r="K297" t="str">
        <f>HYPERLINK("https://ksn2.faa.gov/ajg/ajg-r/_layouts/userdisp.aspx?ID=4","Eastern Regional Human Resource Services Division")</f>
        <v>Eastern Regional Human Resource Services Division</v>
      </c>
      <c r="N297" t="str">
        <f>LOOKUP(Table13[[#This Row],[FacilityLevel]], Backend!$E$3:$E$11, Backend!$F$3:$F$11)</f>
        <v>L</v>
      </c>
      <c r="O297">
        <f>LOOKUP(Table13[[#This Row],[FacilityType]], Backend!$J$4:$J$8, Backend!$K$4:$K$8)</f>
        <v>8</v>
      </c>
      <c r="P297" t="str">
        <f>LOOKUP(Table13[[#This Row],[RegionID]], Backend!$L$1:$L$9, Backend!$M$1:$M$9)</f>
        <v>AEA</v>
      </c>
    </row>
    <row r="298" spans="1:16" x14ac:dyDescent="0.25">
      <c r="A298" t="s">
        <v>65</v>
      </c>
      <c r="B298" t="s">
        <v>437</v>
      </c>
      <c r="C298" t="s">
        <v>432</v>
      </c>
      <c r="D298" s="1">
        <v>10</v>
      </c>
      <c r="E298" s="1" t="s">
        <v>966</v>
      </c>
      <c r="F298" s="1" t="s">
        <v>765</v>
      </c>
      <c r="G298" t="str">
        <f>HYPERLINK("https://ksn2.faa.gov/ajg/ajg-r/_layouts/userdisp.aspx?ID=7","Northwest Mountain")</f>
        <v>Northwest Mountain</v>
      </c>
      <c r="I298" t="s">
        <v>15</v>
      </c>
      <c r="J298" t="s">
        <v>66</v>
      </c>
      <c r="K298" t="str">
        <f>HYPERLINK("https://ksn2.faa.gov/ajg/ajg-r/_layouts/userdisp.aspx?ID=7","Northwest Mountain Regional Human Resource Services Division")</f>
        <v>Northwest Mountain Regional Human Resource Services Division</v>
      </c>
      <c r="N298" t="str">
        <f>LOOKUP(Table13[[#This Row],[FacilityLevel]], Backend!$E$3:$E$11, Backend!$F$3:$F$11)</f>
        <v>J</v>
      </c>
      <c r="O298">
        <f>LOOKUP(Table13[[#This Row],[FacilityType]], Backend!$J$4:$J$8, Backend!$K$4:$K$8)</f>
        <v>8</v>
      </c>
      <c r="P298" t="str">
        <f>LOOKUP(Table13[[#This Row],[RegionID]], Backend!$L$1:$L$9, Backend!$M$1:$M$9)</f>
        <v>ANM</v>
      </c>
    </row>
    <row r="299" spans="1:16" x14ac:dyDescent="0.25">
      <c r="A299" t="s">
        <v>32</v>
      </c>
      <c r="B299" t="s">
        <v>438</v>
      </c>
      <c r="C299" t="s">
        <v>432</v>
      </c>
      <c r="D299" s="1">
        <v>12</v>
      </c>
      <c r="E299" s="1" t="s">
        <v>34</v>
      </c>
      <c r="F299" s="1" t="s">
        <v>758</v>
      </c>
      <c r="G299" t="str">
        <f>HYPERLINK("https://ksn2.faa.gov/ajg/ajg-r/_layouts/userdisp.aspx?ID=5","Southwest")</f>
        <v>Southwest</v>
      </c>
      <c r="I299" t="s">
        <v>33</v>
      </c>
      <c r="J299" t="s">
        <v>34</v>
      </c>
      <c r="K299" t="str">
        <f>HYPERLINK("https://ksn2.faa.gov/ajg/ajg-r/_layouts/userdisp.aspx?ID=5","Southwest Regional Human Resource Services Division")</f>
        <v>Southwest Regional Human Resource Services Division</v>
      </c>
      <c r="N299" t="str">
        <f>LOOKUP(Table13[[#This Row],[FacilityLevel]], Backend!$E$3:$E$11, Backend!$F$3:$F$11)</f>
        <v>L</v>
      </c>
      <c r="O299">
        <f>LOOKUP(Table13[[#This Row],[FacilityType]], Backend!$J$4:$J$8, Backend!$K$4:$K$8)</f>
        <v>8</v>
      </c>
      <c r="P299" t="str">
        <f>LOOKUP(Table13[[#This Row],[RegionID]], Backend!$L$1:$L$9, Backend!$M$1:$M$9)</f>
        <v>ASW</v>
      </c>
    </row>
    <row r="300" spans="1:16" x14ac:dyDescent="0.25">
      <c r="A300" t="s">
        <v>79</v>
      </c>
      <c r="B300" t="s">
        <v>439</v>
      </c>
      <c r="C300" t="s">
        <v>432</v>
      </c>
      <c r="D300" s="1">
        <v>11</v>
      </c>
      <c r="E300" s="1" t="s">
        <v>80</v>
      </c>
      <c r="F300" s="1" t="s">
        <v>758</v>
      </c>
      <c r="G300" t="str">
        <f>HYPERLINK("https://ksn2.faa.gov/ajg/ajg-r/_layouts/userdisp.aspx?ID=2","Southern")</f>
        <v>Southern</v>
      </c>
      <c r="I300" t="s">
        <v>33</v>
      </c>
      <c r="J300" t="s">
        <v>80</v>
      </c>
      <c r="K300" t="str">
        <f>HYPERLINK("https://ksn2.faa.gov/ajg/ajg-r/_layouts/userdisp.aspx?ID=2","Southern Regional Human Resource Services Division")</f>
        <v>Southern Regional Human Resource Services Division</v>
      </c>
      <c r="N300" t="str">
        <f>LOOKUP(Table13[[#This Row],[FacilityLevel]], Backend!$E$3:$E$11, Backend!$F$3:$F$11)</f>
        <v>K</v>
      </c>
      <c r="O300">
        <f>LOOKUP(Table13[[#This Row],[FacilityType]], Backend!$J$4:$J$8, Backend!$K$4:$K$8)</f>
        <v>8</v>
      </c>
      <c r="P300" t="str">
        <f>LOOKUP(Table13[[#This Row],[RegionID]], Backend!$L$1:$L$9, Backend!$M$1:$M$9)</f>
        <v>ASO</v>
      </c>
    </row>
    <row r="301" spans="1:16" x14ac:dyDescent="0.25">
      <c r="A301" t="s">
        <v>137</v>
      </c>
      <c r="B301" t="s">
        <v>440</v>
      </c>
      <c r="C301" t="s">
        <v>432</v>
      </c>
      <c r="D301" s="1">
        <v>12</v>
      </c>
      <c r="E301" s="1" t="s">
        <v>138</v>
      </c>
      <c r="F301" s="1" t="s">
        <v>760</v>
      </c>
      <c r="G301" t="str">
        <f>HYPERLINK("https://ksn2.faa.gov/ajg/ajg-r/_layouts/userdisp.aspx?ID=5","Southwest")</f>
        <v>Southwest</v>
      </c>
      <c r="I301" t="s">
        <v>33</v>
      </c>
      <c r="J301" t="s">
        <v>138</v>
      </c>
      <c r="K301" t="str">
        <f>HYPERLINK("https://ksn2.faa.gov/ajg/ajg-r/_layouts/userdisp.aspx?ID=5","Southwest Regional Human Resource Services Division")</f>
        <v>Southwest Regional Human Resource Services Division</v>
      </c>
      <c r="N301" t="str">
        <f>LOOKUP(Table13[[#This Row],[FacilityLevel]], Backend!$E$3:$E$11, Backend!$F$3:$F$11)</f>
        <v>L</v>
      </c>
      <c r="O301">
        <f>LOOKUP(Table13[[#This Row],[FacilityType]], Backend!$J$4:$J$8, Backend!$K$4:$K$8)</f>
        <v>8</v>
      </c>
      <c r="P301" t="str">
        <f>LOOKUP(Table13[[#This Row],[RegionID]], Backend!$L$1:$L$9, Backend!$M$1:$M$9)</f>
        <v>ASW</v>
      </c>
    </row>
    <row r="302" spans="1:16" x14ac:dyDescent="0.25">
      <c r="A302" t="s">
        <v>121</v>
      </c>
      <c r="B302" t="s">
        <v>441</v>
      </c>
      <c r="C302" t="s">
        <v>432</v>
      </c>
      <c r="D302" s="1">
        <v>11</v>
      </c>
      <c r="E302" s="1" t="s">
        <v>967</v>
      </c>
      <c r="F302" s="1" t="s">
        <v>775</v>
      </c>
      <c r="G302" t="str">
        <f>HYPERLINK("https://ksn2.faa.gov/ajg/ajg-r/_layouts/userdisp.aspx?ID=2","Southern")</f>
        <v>Southern</v>
      </c>
      <c r="I302" t="s">
        <v>21</v>
      </c>
      <c r="J302" t="s">
        <v>122</v>
      </c>
      <c r="K302" t="str">
        <f>HYPERLINK("https://ksn2.faa.gov/ajg/ajg-r/_layouts/userdisp.aspx?ID=2","Southern Regional Human Resource Services Division")</f>
        <v>Southern Regional Human Resource Services Division</v>
      </c>
      <c r="N302" t="str">
        <f>LOOKUP(Table13[[#This Row],[FacilityLevel]], Backend!$E$3:$E$11, Backend!$F$3:$F$11)</f>
        <v>K</v>
      </c>
      <c r="O302">
        <f>LOOKUP(Table13[[#This Row],[FacilityType]], Backend!$J$4:$J$8, Backend!$K$4:$K$8)</f>
        <v>8</v>
      </c>
      <c r="P302" t="str">
        <f>LOOKUP(Table13[[#This Row],[RegionID]], Backend!$L$1:$L$9, Backend!$M$1:$M$9)</f>
        <v>ASO</v>
      </c>
    </row>
    <row r="303" spans="1:16" x14ac:dyDescent="0.25">
      <c r="A303" t="s">
        <v>145</v>
      </c>
      <c r="B303" t="s">
        <v>442</v>
      </c>
      <c r="C303" t="s">
        <v>432</v>
      </c>
      <c r="D303" s="1">
        <v>11</v>
      </c>
      <c r="E303" s="1" t="s">
        <v>968</v>
      </c>
      <c r="F303" s="1" t="s">
        <v>802</v>
      </c>
      <c r="G303" t="str">
        <f>HYPERLINK("https://ksn2.faa.gov/ajg/ajg-r/_layouts/userdisp.aspx?ID=9","Great Lakes")</f>
        <v>Great Lakes</v>
      </c>
      <c r="I303" t="s">
        <v>33</v>
      </c>
      <c r="J303" t="s">
        <v>146</v>
      </c>
      <c r="K303" t="str">
        <f>HYPERLINK("https://ksn2.faa.gov/ajg/ajg-r/_layouts/userdisp.aspx?ID=6","Central Regional Human Resource Services Division")</f>
        <v>Central Regional Human Resource Services Division</v>
      </c>
      <c r="N303" t="str">
        <f>LOOKUP(Table13[[#This Row],[FacilityLevel]], Backend!$E$3:$E$11, Backend!$F$3:$F$11)</f>
        <v>K</v>
      </c>
      <c r="O303">
        <f>LOOKUP(Table13[[#This Row],[FacilityType]], Backend!$J$4:$J$8, Backend!$K$4:$K$8)</f>
        <v>8</v>
      </c>
      <c r="P303" t="str">
        <f>LOOKUP(Table13[[#This Row],[RegionID]], Backend!$L$1:$L$9, Backend!$M$1:$M$9)</f>
        <v>AGL</v>
      </c>
    </row>
    <row r="304" spans="1:16" x14ac:dyDescent="0.25">
      <c r="A304" t="s">
        <v>93</v>
      </c>
      <c r="B304" t="s">
        <v>443</v>
      </c>
      <c r="C304" t="s">
        <v>432</v>
      </c>
      <c r="D304" s="1">
        <v>12</v>
      </c>
      <c r="E304" s="1" t="s">
        <v>969</v>
      </c>
      <c r="F304" s="1" t="s">
        <v>753</v>
      </c>
      <c r="G304" t="str">
        <f>HYPERLINK("https://ksn2.faa.gov/ajg/ajg-r/_layouts/userdisp.aspx?ID=8","Western Pacific")</f>
        <v>Western Pacific</v>
      </c>
      <c r="I304" t="s">
        <v>15</v>
      </c>
      <c r="J304" t="s">
        <v>94</v>
      </c>
      <c r="K304" t="str">
        <f>HYPERLINK("https://ksn2.faa.gov/ajg/ajg-r/_layouts/userdisp.aspx?ID=8","Western Pacific Regional Human Resource Services Division")</f>
        <v>Western Pacific Regional Human Resource Services Division</v>
      </c>
      <c r="N304" t="str">
        <f>LOOKUP(Table13[[#This Row],[FacilityLevel]], Backend!$E$3:$E$11, Backend!$F$3:$F$11)</f>
        <v>L</v>
      </c>
      <c r="O304">
        <f>LOOKUP(Table13[[#This Row],[FacilityType]], Backend!$J$4:$J$8, Backend!$K$4:$K$8)</f>
        <v>8</v>
      </c>
      <c r="P304" t="str">
        <f>LOOKUP(Table13[[#This Row],[RegionID]], Backend!$L$1:$L$9, Backend!$M$1:$M$9)</f>
        <v>AWP</v>
      </c>
    </row>
    <row r="305" spans="1:16" x14ac:dyDescent="0.25">
      <c r="A305" t="s">
        <v>99</v>
      </c>
      <c r="B305" t="s">
        <v>444</v>
      </c>
      <c r="C305" t="s">
        <v>432</v>
      </c>
      <c r="D305" s="1">
        <v>10</v>
      </c>
      <c r="E305" s="1" t="s">
        <v>840</v>
      </c>
      <c r="F305" s="1" t="s">
        <v>788</v>
      </c>
      <c r="G305" t="str">
        <f>HYPERLINK("https://ksn2.faa.gov/ajg/ajg-r/_layouts/userdisp.aspx?ID=7","Northwest Mountain")</f>
        <v>Northwest Mountain</v>
      </c>
      <c r="I305" t="s">
        <v>15</v>
      </c>
      <c r="J305" t="s">
        <v>100</v>
      </c>
      <c r="K305" t="str">
        <f>HYPERLINK("https://ksn2.faa.gov/ajg/ajg-r/_layouts/userdisp.aspx?ID=7","Northwest Mountain Regional Human Resource Services Division")</f>
        <v>Northwest Mountain Regional Human Resource Services Division</v>
      </c>
      <c r="N305" t="str">
        <f>LOOKUP(Table13[[#This Row],[FacilityLevel]], Backend!$E$3:$E$11, Backend!$F$3:$F$11)</f>
        <v>J</v>
      </c>
      <c r="O305">
        <f>LOOKUP(Table13[[#This Row],[FacilityType]], Backend!$J$4:$J$8, Backend!$K$4:$K$8)</f>
        <v>8</v>
      </c>
      <c r="P305" t="str">
        <f>LOOKUP(Table13[[#This Row],[RegionID]], Backend!$L$1:$L$9, Backend!$M$1:$M$9)</f>
        <v>ANM</v>
      </c>
    </row>
    <row r="306" spans="1:16" x14ac:dyDescent="0.25">
      <c r="A306" t="s">
        <v>192</v>
      </c>
      <c r="B306" t="s">
        <v>445</v>
      </c>
      <c r="C306" t="s">
        <v>432</v>
      </c>
      <c r="D306" s="1">
        <v>11</v>
      </c>
      <c r="E306" s="1" t="s">
        <v>193</v>
      </c>
      <c r="F306" s="1" t="s">
        <v>775</v>
      </c>
      <c r="G306" t="str">
        <f>HYPERLINK("https://ksn2.faa.gov/ajg/ajg-r/_layouts/userdisp.aspx?ID=2","Southern")</f>
        <v>Southern</v>
      </c>
      <c r="I306" t="s">
        <v>21</v>
      </c>
      <c r="J306" t="s">
        <v>193</v>
      </c>
      <c r="K306" t="str">
        <f>HYPERLINK("https://ksn2.faa.gov/ajg/ajg-r/_layouts/userdisp.aspx?ID=2","Southern Regional Human Resource Services Division")</f>
        <v>Southern Regional Human Resource Services Division</v>
      </c>
      <c r="N306" t="str">
        <f>LOOKUP(Table13[[#This Row],[FacilityLevel]], Backend!$E$3:$E$11, Backend!$F$3:$F$11)</f>
        <v>K</v>
      </c>
      <c r="O306">
        <f>LOOKUP(Table13[[#This Row],[FacilityType]], Backend!$J$4:$J$8, Backend!$K$4:$K$8)</f>
        <v>8</v>
      </c>
      <c r="P306" t="str">
        <f>LOOKUP(Table13[[#This Row],[RegionID]], Backend!$L$1:$L$9, Backend!$M$1:$M$9)</f>
        <v>ASO</v>
      </c>
    </row>
    <row r="307" spans="1:16" x14ac:dyDescent="0.25">
      <c r="A307" t="s">
        <v>106</v>
      </c>
      <c r="B307" t="s">
        <v>446</v>
      </c>
      <c r="C307" t="s">
        <v>432</v>
      </c>
      <c r="D307" s="1">
        <v>12</v>
      </c>
      <c r="E307" s="1" t="s">
        <v>107</v>
      </c>
      <c r="F307" s="1" t="s">
        <v>783</v>
      </c>
      <c r="G307" t="str">
        <f>HYPERLINK("https://ksn2.faa.gov/ajg/ajg-r/_layouts/userdisp.aspx?ID=5","Southwest")</f>
        <v>Southwest</v>
      </c>
      <c r="I307" t="s">
        <v>21</v>
      </c>
      <c r="J307" t="s">
        <v>107</v>
      </c>
      <c r="K307" t="str">
        <f>HYPERLINK("https://ksn2.faa.gov/ajg/ajg-r/_layouts/userdisp.aspx?ID=5","Southwest Regional Human Resource Services Division")</f>
        <v>Southwest Regional Human Resource Services Division</v>
      </c>
      <c r="N307" t="str">
        <f>LOOKUP(Table13[[#This Row],[FacilityLevel]], Backend!$E$3:$E$11, Backend!$F$3:$F$11)</f>
        <v>L</v>
      </c>
      <c r="O307">
        <f>LOOKUP(Table13[[#This Row],[FacilityType]], Backend!$J$4:$J$8, Backend!$K$4:$K$8)</f>
        <v>8</v>
      </c>
      <c r="P307" t="str">
        <f>LOOKUP(Table13[[#This Row],[RegionID]], Backend!$L$1:$L$9, Backend!$M$1:$M$9)</f>
        <v>ASW</v>
      </c>
    </row>
    <row r="308" spans="1:16" x14ac:dyDescent="0.25">
      <c r="A308" t="s">
        <v>102</v>
      </c>
      <c r="B308" t="s">
        <v>447</v>
      </c>
      <c r="C308" t="s">
        <v>432</v>
      </c>
      <c r="D308" s="1">
        <v>11</v>
      </c>
      <c r="E308" s="1" t="s">
        <v>970</v>
      </c>
      <c r="F308" s="1" t="s">
        <v>774</v>
      </c>
      <c r="G308" t="str">
        <f>HYPERLINK("https://ksn2.faa.gov/ajg/ajg-r/_layouts/userdisp.aspx?ID=9","Great Lakes")</f>
        <v>Great Lakes</v>
      </c>
      <c r="I308" t="s">
        <v>33</v>
      </c>
      <c r="J308" t="s">
        <v>103</v>
      </c>
      <c r="K308" t="str">
        <f>HYPERLINK("https://ksn2.faa.gov/ajg/ajg-r/_layouts/userdisp.aspx?ID=15","Central Regional Human Resource Services Division")</f>
        <v>Central Regional Human Resource Services Division</v>
      </c>
      <c r="N308" t="str">
        <f>LOOKUP(Table13[[#This Row],[FacilityLevel]], Backend!$E$3:$E$11, Backend!$F$3:$F$11)</f>
        <v>K</v>
      </c>
      <c r="O308">
        <f>LOOKUP(Table13[[#This Row],[FacilityType]], Backend!$J$4:$J$8, Backend!$K$4:$K$8)</f>
        <v>8</v>
      </c>
      <c r="P308" t="str">
        <f>LOOKUP(Table13[[#This Row],[RegionID]], Backend!$L$1:$L$9, Backend!$M$1:$M$9)</f>
        <v>AGL</v>
      </c>
    </row>
    <row r="309" spans="1:16" x14ac:dyDescent="0.25">
      <c r="A309" t="s">
        <v>29</v>
      </c>
      <c r="B309" t="s">
        <v>448</v>
      </c>
      <c r="C309" t="s">
        <v>432</v>
      </c>
      <c r="D309" s="1">
        <v>12</v>
      </c>
      <c r="E309" s="1" t="s">
        <v>971</v>
      </c>
      <c r="F309" s="1" t="s">
        <v>776</v>
      </c>
      <c r="G309" t="str">
        <f>HYPERLINK("https://ksn2.faa.gov/ajg/ajg-r/_layouts/userdisp.aspx?ID=4","Eastern")</f>
        <v>Eastern</v>
      </c>
      <c r="I309" t="s">
        <v>21</v>
      </c>
      <c r="J309" t="s">
        <v>30</v>
      </c>
      <c r="K309" t="str">
        <f>HYPERLINK("https://ksn2.faa.gov/ajg/ajg-r/_layouts/userdisp.aspx?ID=4","Eastern Regional Human Resource Services Division")</f>
        <v>Eastern Regional Human Resource Services Division</v>
      </c>
      <c r="N309" t="str">
        <f>LOOKUP(Table13[[#This Row],[FacilityLevel]], Backend!$E$3:$E$11, Backend!$F$3:$F$11)</f>
        <v>L</v>
      </c>
      <c r="O309">
        <f>LOOKUP(Table13[[#This Row],[FacilityType]], Backend!$J$4:$J$8, Backend!$K$4:$K$8)</f>
        <v>8</v>
      </c>
      <c r="P309" t="str">
        <f>LOOKUP(Table13[[#This Row],[RegionID]], Backend!$L$1:$L$9, Backend!$M$1:$M$9)</f>
        <v>AEA</v>
      </c>
    </row>
    <row r="310" spans="1:16" x14ac:dyDescent="0.25">
      <c r="A310" t="s">
        <v>68</v>
      </c>
      <c r="B310" t="s">
        <v>450</v>
      </c>
      <c r="C310" t="s">
        <v>432</v>
      </c>
      <c r="D310" s="1">
        <v>11</v>
      </c>
      <c r="E310" s="1" t="s">
        <v>972</v>
      </c>
      <c r="F310" s="1" t="s">
        <v>753</v>
      </c>
      <c r="G310" t="str">
        <f>HYPERLINK("https://ksn2.faa.gov/ajg/ajg-r/_layouts/userdisp.aspx?ID=8","Western Pacific")</f>
        <v>Western Pacific</v>
      </c>
      <c r="I310" t="s">
        <v>15</v>
      </c>
      <c r="J310" t="s">
        <v>69</v>
      </c>
      <c r="K310" t="str">
        <f>HYPERLINK("https://ksn2.faa.gov/ajg/ajg-r/_layouts/userdisp.aspx?ID=8","Western Pacific Regional Human Resource Services Division")</f>
        <v>Western Pacific Regional Human Resource Services Division</v>
      </c>
      <c r="N310" t="str">
        <f>LOOKUP(Table13[[#This Row],[FacilityLevel]], Backend!$E$3:$E$11, Backend!$F$3:$F$11)</f>
        <v>K</v>
      </c>
      <c r="O310">
        <f>LOOKUP(Table13[[#This Row],[FacilityType]], Backend!$J$4:$J$8, Backend!$K$4:$K$8)</f>
        <v>8</v>
      </c>
      <c r="P310" t="str">
        <f>LOOKUP(Table13[[#This Row],[RegionID]], Backend!$L$1:$L$9, Backend!$M$1:$M$9)</f>
        <v>AWP</v>
      </c>
    </row>
    <row r="311" spans="1:16" x14ac:dyDescent="0.25">
      <c r="A311" t="s">
        <v>51</v>
      </c>
      <c r="B311" t="s">
        <v>451</v>
      </c>
      <c r="C311" t="s">
        <v>432</v>
      </c>
      <c r="D311" s="1">
        <v>12</v>
      </c>
      <c r="E311" s="1" t="s">
        <v>973</v>
      </c>
      <c r="F311" s="1" t="s">
        <v>771</v>
      </c>
      <c r="G311" t="str">
        <f>HYPERLINK("https://ksn2.faa.gov/ajg/ajg-r/_layouts/userdisp.aspx?ID=9","Great Lakes")</f>
        <v>Great Lakes</v>
      </c>
      <c r="I311" t="s">
        <v>33</v>
      </c>
      <c r="J311" t="s">
        <v>52</v>
      </c>
      <c r="K311" t="str">
        <f>HYPERLINK("https://ksn2.faa.gov/ajg/ajg-r/_layouts/userdisp.aspx?ID=9","Great Lakes Regional Human Resource Services Division")</f>
        <v>Great Lakes Regional Human Resource Services Division</v>
      </c>
      <c r="N311" t="str">
        <f>LOOKUP(Table13[[#This Row],[FacilityLevel]], Backend!$E$3:$E$11, Backend!$F$3:$F$11)</f>
        <v>L</v>
      </c>
      <c r="O311">
        <f>LOOKUP(Table13[[#This Row],[FacilityType]], Backend!$J$4:$J$8, Backend!$K$4:$K$8)</f>
        <v>8</v>
      </c>
      <c r="P311" t="str">
        <f>LOOKUP(Table13[[#This Row],[RegionID]], Backend!$L$1:$L$9, Backend!$M$1:$M$9)</f>
        <v>AGL</v>
      </c>
    </row>
    <row r="312" spans="1:16" x14ac:dyDescent="0.25">
      <c r="A312" t="s">
        <v>90</v>
      </c>
      <c r="B312" t="s">
        <v>452</v>
      </c>
      <c r="C312" t="s">
        <v>432</v>
      </c>
      <c r="D312" s="1">
        <v>10</v>
      </c>
      <c r="E312" s="1" t="s">
        <v>974</v>
      </c>
      <c r="F312" s="1" t="s">
        <v>770</v>
      </c>
      <c r="G312" t="str">
        <f>HYPERLINK("https://ksn2.faa.gov/ajg/ajg-r/_layouts/userdisp.aspx?ID=7","Northwest Mountain")</f>
        <v>Northwest Mountain</v>
      </c>
      <c r="I312" t="s">
        <v>15</v>
      </c>
      <c r="J312" t="s">
        <v>91</v>
      </c>
      <c r="K312" t="str">
        <f>HYPERLINK("https://ksn2.faa.gov/ajg/ajg-r/_layouts/userdisp.aspx?ID=7","Northwest Mountain Regional Human Resource Services Division")</f>
        <v>Northwest Mountain Regional Human Resource Services Division</v>
      </c>
      <c r="N312" t="str">
        <f>LOOKUP(Table13[[#This Row],[FacilityLevel]], Backend!$E$3:$E$11, Backend!$F$3:$F$11)</f>
        <v>J</v>
      </c>
      <c r="O312">
        <f>LOOKUP(Table13[[#This Row],[FacilityType]], Backend!$J$4:$J$8, Backend!$K$4:$K$8)</f>
        <v>8</v>
      </c>
      <c r="P312" t="str">
        <f>LOOKUP(Table13[[#This Row],[RegionID]], Backend!$L$1:$L$9, Backend!$M$1:$M$9)</f>
        <v>ANM</v>
      </c>
    </row>
    <row r="313" spans="1:16" x14ac:dyDescent="0.25">
      <c r="A313" t="s">
        <v>388</v>
      </c>
      <c r="B313" t="s">
        <v>453</v>
      </c>
      <c r="C313" t="s">
        <v>220</v>
      </c>
      <c r="D313" s="1">
        <v>9</v>
      </c>
      <c r="E313" s="1" t="s">
        <v>977</v>
      </c>
      <c r="F313" s="1" t="s">
        <v>761</v>
      </c>
      <c r="G313" t="str">
        <f>HYPERLINK("https://ksn2.faa.gov/ajg/ajg-r/_layouts/userdisp.aspx?ID=2","Southern")</f>
        <v>Southern</v>
      </c>
      <c r="I313" t="s">
        <v>21</v>
      </c>
      <c r="J313" t="s">
        <v>193</v>
      </c>
      <c r="K313" t="str">
        <f>HYPERLINK("https://ksn2.faa.gov/ajg/ajg-r/_layouts/userdisp.aspx?ID=2","Southern Regional Human Resource Services Division")</f>
        <v>Southern Regional Human Resource Services Division</v>
      </c>
      <c r="N313" t="str">
        <f>LOOKUP(Table13[[#This Row],[FacilityLevel]], Backend!$E$3:$E$11, Backend!$F$3:$F$11)</f>
        <v>I</v>
      </c>
      <c r="O313">
        <f>LOOKUP(Table13[[#This Row],[FacilityType]], Backend!$J$4:$J$8, Backend!$K$4:$K$8)</f>
        <v>6</v>
      </c>
      <c r="P313" t="str">
        <f>LOOKUP(Table13[[#This Row],[RegionID]], Backend!$L$1:$L$9, Backend!$M$1:$M$9)</f>
        <v>ASO</v>
      </c>
    </row>
    <row r="314" spans="1:16" x14ac:dyDescent="0.25">
      <c r="A314" t="s">
        <v>20</v>
      </c>
      <c r="B314" t="s">
        <v>454</v>
      </c>
      <c r="C314" t="s">
        <v>432</v>
      </c>
      <c r="D314" s="1">
        <v>12</v>
      </c>
      <c r="E314" s="1" t="s">
        <v>975</v>
      </c>
      <c r="F314" s="1" t="s">
        <v>764</v>
      </c>
      <c r="G314" t="str">
        <f>HYPERLINK("https://ksn2.faa.gov/ajg/ajg-r/_layouts/userdisp.aspx?ID=2","Southern")</f>
        <v>Southern</v>
      </c>
      <c r="I314" t="s">
        <v>21</v>
      </c>
      <c r="J314" t="s">
        <v>22</v>
      </c>
      <c r="K314" t="str">
        <f>HYPERLINK("https://ksn2.faa.gov/ajg/ajg-r/_layouts/userdisp.aspx?ID=2","Southern Regional Human Resource Services Division")</f>
        <v>Southern Regional Human Resource Services Division</v>
      </c>
      <c r="N314" t="str">
        <f>LOOKUP(Table13[[#This Row],[FacilityLevel]], Backend!$E$3:$E$11, Backend!$F$3:$F$11)</f>
        <v>L</v>
      </c>
      <c r="O314">
        <f>LOOKUP(Table13[[#This Row],[FacilityType]], Backend!$J$4:$J$8, Backend!$K$4:$K$8)</f>
        <v>8</v>
      </c>
      <c r="P314" t="str">
        <f>LOOKUP(Table13[[#This Row],[RegionID]], Backend!$L$1:$L$9, Backend!$M$1:$M$9)</f>
        <v>ASO</v>
      </c>
    </row>
    <row r="315" spans="1:16" x14ac:dyDescent="0.25">
      <c r="A315" t="s">
        <v>455</v>
      </c>
      <c r="B315" t="s">
        <v>456</v>
      </c>
      <c r="C315" t="s">
        <v>220</v>
      </c>
      <c r="D315" s="1">
        <v>8</v>
      </c>
      <c r="E315" s="1" t="s">
        <v>976</v>
      </c>
      <c r="F315" s="1" t="s">
        <v>804</v>
      </c>
      <c r="G315" t="str">
        <f>HYPERLINK("https://ksn2.faa.gov/ajg/ajg-r/_layouts/userdisp.aspx?ID=8","Western Pacific")</f>
        <v>Western Pacific</v>
      </c>
      <c r="I315" t="s">
        <v>15</v>
      </c>
      <c r="J315" t="s">
        <v>221</v>
      </c>
      <c r="K315" t="str">
        <f>HYPERLINK("https://ksn2.faa.gov/ajg/ajg-r/_layouts/userdisp.aspx?ID=8","Western Pacific Regional Human Resource Services Division")</f>
        <v>Western Pacific Regional Human Resource Services Division</v>
      </c>
      <c r="N315" t="str">
        <f>LOOKUP(Table13[[#This Row],[FacilityLevel]], Backend!$E$3:$E$11, Backend!$F$3:$F$11)</f>
        <v>H</v>
      </c>
      <c r="O315">
        <f>LOOKUP(Table13[[#This Row],[FacilityType]], Backend!$J$4:$J$8, Backend!$K$4:$K$8)</f>
        <v>6</v>
      </c>
      <c r="P315" t="str">
        <f>LOOKUP(Table13[[#This Row],[RegionID]], Backend!$L$1:$L$9, Backend!$M$1:$M$9)</f>
        <v>AWP</v>
      </c>
    </row>
  </sheetData>
  <sheetProtection sheet="1" objects="1" scenarios="1"/>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15"/>
  <sheetViews>
    <sheetView workbookViewId="0">
      <selection activeCell="A2" sqref="A2"/>
    </sheetView>
  </sheetViews>
  <sheetFormatPr defaultRowHeight="15" x14ac:dyDescent="0.25"/>
  <cols>
    <col min="1" max="1" width="11.28515625" customWidth="1"/>
    <col min="2" max="2" width="35" customWidth="1"/>
    <col min="3" max="3" width="27.85546875" customWidth="1"/>
    <col min="4" max="6" width="14.140625" style="1" customWidth="1"/>
    <col min="7" max="7" width="25.28515625" customWidth="1"/>
    <col min="8" max="8" width="17.42578125" customWidth="1"/>
    <col min="9" max="9" width="13.7109375" customWidth="1"/>
    <col min="10" max="10" width="9.42578125" customWidth="1"/>
    <col min="11" max="11" width="26.28515625" customWidth="1"/>
    <col min="12" max="12" width="20.5703125" customWidth="1"/>
    <col min="13" max="13" width="21.85546875" customWidth="1"/>
    <col min="14" max="14" width="18.5703125" customWidth="1"/>
    <col min="15" max="15" width="13.5703125" customWidth="1"/>
    <col min="16" max="16" width="11.85546875" customWidth="1"/>
  </cols>
  <sheetData>
    <row r="1" spans="1:16" ht="17.25" customHeight="1" x14ac:dyDescent="0.25">
      <c r="A1" t="s">
        <v>0</v>
      </c>
      <c r="B1" t="s">
        <v>1</v>
      </c>
      <c r="C1" t="s">
        <v>2</v>
      </c>
      <c r="D1" s="1" t="s">
        <v>3</v>
      </c>
      <c r="E1" s="1" t="s">
        <v>825</v>
      </c>
      <c r="F1" s="1" t="s">
        <v>751</v>
      </c>
      <c r="G1" t="s">
        <v>7</v>
      </c>
      <c r="H1" t="s">
        <v>4</v>
      </c>
      <c r="I1" t="s">
        <v>5</v>
      </c>
      <c r="J1" t="s">
        <v>6</v>
      </c>
      <c r="K1" t="s">
        <v>8</v>
      </c>
      <c r="L1" t="s">
        <v>9</v>
      </c>
      <c r="M1" t="s">
        <v>10</v>
      </c>
      <c r="N1" t="s">
        <v>457</v>
      </c>
      <c r="O1" t="s">
        <v>749</v>
      </c>
      <c r="P1" t="s">
        <v>750</v>
      </c>
    </row>
    <row r="2" spans="1:16" ht="17.25" customHeight="1" x14ac:dyDescent="0.25">
      <c r="P2" s="16"/>
    </row>
    <row r="3" spans="1:16" ht="13.5" customHeight="1" x14ac:dyDescent="0.25">
      <c r="A3" t="s">
        <v>11</v>
      </c>
      <c r="B3" t="s">
        <v>12</v>
      </c>
      <c r="C3" t="s">
        <v>13</v>
      </c>
      <c r="D3" s="1">
        <v>8</v>
      </c>
      <c r="E3" s="1" t="s">
        <v>826</v>
      </c>
      <c r="F3" s="1" t="s">
        <v>762</v>
      </c>
      <c r="G3" t="s">
        <v>1221</v>
      </c>
      <c r="H3" t="s">
        <v>14</v>
      </c>
      <c r="I3" t="s">
        <v>15</v>
      </c>
      <c r="J3" t="s">
        <v>16</v>
      </c>
      <c r="K3" t="str">
        <f>HYPERLINK("https://ksn2.faa.gov/ajg/ajg-r/_layouts/userdisp.aspx?ID=7","Northwest Mountain Regional Human Resource Services Division")</f>
        <v>Northwest Mountain Regional Human Resource Services Division</v>
      </c>
      <c r="L3" t="s">
        <v>17</v>
      </c>
      <c r="N3" t="str">
        <f>LOOKUP(Table1[[#This Row],[FacilityLevel]], Backend!$E$3:$E$11, Backend!$F$3:$F$11)</f>
        <v>H</v>
      </c>
      <c r="O3">
        <f>LOOKUP(Table1[[#This Row],[FacilityType]], Backend!$J$4:$J$8, Backend!$K$4:$K$8)</f>
        <v>2</v>
      </c>
      <c r="P3" t="str">
        <f>LOOKUP(Table1[[#This Row],[RegionID]], Backend!$L$1:$L$9, Backend!$M$1:$M$9)</f>
        <v>AAL</v>
      </c>
    </row>
    <row r="4" spans="1:16" x14ac:dyDescent="0.25">
      <c r="A4" t="s">
        <v>18</v>
      </c>
      <c r="B4" t="s">
        <v>19</v>
      </c>
      <c r="C4" t="s">
        <v>13</v>
      </c>
      <c r="D4" s="1">
        <v>12</v>
      </c>
      <c r="E4" s="1" t="s">
        <v>833</v>
      </c>
      <c r="F4" s="1" t="s">
        <v>764</v>
      </c>
      <c r="G4" t="str">
        <f>HYPERLINK("https://ksn2.faa.gov/ajg/ajg-r/_layouts/userdisp.aspx?ID=2","Southern")</f>
        <v>Southern</v>
      </c>
      <c r="H4" t="s">
        <v>20</v>
      </c>
      <c r="I4" t="s">
        <v>21</v>
      </c>
      <c r="J4" t="s">
        <v>22</v>
      </c>
      <c r="K4" t="str">
        <f>HYPERLINK("https://ksn2.faa.gov/ajg/ajg-r/_layouts/userdisp.aspx?ID=2","Southern Regional Human Resource Services Division")</f>
        <v>Southern Regional Human Resource Services Division</v>
      </c>
      <c r="L4" t="s">
        <v>17</v>
      </c>
      <c r="N4" t="str">
        <f>LOOKUP(Table1[[#This Row],[FacilityLevel]], Backend!$E$3:$E$11, Backend!$F$3:$F$11)</f>
        <v>L</v>
      </c>
      <c r="O4">
        <f>LOOKUP(Table1[[#This Row],[FacilityType]], Backend!$J$4:$J$8, Backend!$K$4:$K$8)</f>
        <v>2</v>
      </c>
      <c r="P4" t="str">
        <f>LOOKUP(Table1[[#This Row],[RegionID]], Backend!$L$1:$L$9, Backend!$M$1:$M$9)</f>
        <v>ASO</v>
      </c>
    </row>
    <row r="5" spans="1:16" x14ac:dyDescent="0.25">
      <c r="A5" t="s">
        <v>23</v>
      </c>
      <c r="B5" t="s">
        <v>24</v>
      </c>
      <c r="C5" t="s">
        <v>13</v>
      </c>
      <c r="D5" s="1">
        <v>11</v>
      </c>
      <c r="E5" s="1" t="s">
        <v>834</v>
      </c>
      <c r="F5" s="1" t="s">
        <v>784</v>
      </c>
      <c r="G5" t="str">
        <f>HYPERLINK("https://ksn2.faa.gov/ajg/ajg-r/_layouts/userdisp.aspx?ID=3","New England")</f>
        <v>New England</v>
      </c>
      <c r="H5" t="s">
        <v>25</v>
      </c>
      <c r="I5" t="s">
        <v>21</v>
      </c>
      <c r="J5" t="s">
        <v>26</v>
      </c>
      <c r="K5" t="str">
        <f>HYPERLINK("https://ksn2.faa.gov/ajg/ajg-r/_layouts/userdisp.aspx?ID=3","New England Regional Human Resource Services Division")</f>
        <v>New England Regional Human Resource Services Division</v>
      </c>
      <c r="L5" t="s">
        <v>17</v>
      </c>
      <c r="N5" t="str">
        <f>LOOKUP(Table1[[#This Row],[FacilityLevel]], Backend!$E$3:$E$11, Backend!$F$3:$F$11)</f>
        <v>K</v>
      </c>
      <c r="O5">
        <f>LOOKUP(Table1[[#This Row],[FacilityType]], Backend!$J$4:$J$8, Backend!$K$4:$K$8)</f>
        <v>2</v>
      </c>
      <c r="P5" t="str">
        <f>LOOKUP(Table1[[#This Row],[RegionID]], Backend!$L$1:$L$9, Backend!$M$1:$M$9)</f>
        <v>ANE</v>
      </c>
    </row>
    <row r="6" spans="1:16" x14ac:dyDescent="0.25">
      <c r="A6" t="s">
        <v>27</v>
      </c>
      <c r="B6" t="s">
        <v>458</v>
      </c>
      <c r="C6" t="s">
        <v>28</v>
      </c>
      <c r="D6" s="1">
        <v>7</v>
      </c>
      <c r="E6" s="1" t="s">
        <v>850</v>
      </c>
      <c r="F6" s="1" t="s">
        <v>759</v>
      </c>
      <c r="G6" t="str">
        <f>HYPERLINK("https://ksn2.faa.gov/ajg/ajg-r/_layouts/userdisp.aspx?ID=4","Eastern")</f>
        <v>Eastern</v>
      </c>
      <c r="H6" t="s">
        <v>29</v>
      </c>
      <c r="I6" t="s">
        <v>21</v>
      </c>
      <c r="J6" t="s">
        <v>30</v>
      </c>
      <c r="K6" t="str">
        <f>HYPERLINK("https://ksn2.faa.gov/ajg/ajg-r/_layouts/userdisp.aspx?ID=4","Eastern Regional Human Resource Services Division")</f>
        <v>Eastern Regional Human Resource Services Division</v>
      </c>
      <c r="L6" t="s">
        <v>17</v>
      </c>
      <c r="N6" t="str">
        <f>LOOKUP(Table1[[#This Row],[FacilityLevel]], Backend!$E$3:$E$11, Backend!$F$3:$F$11)</f>
        <v>G</v>
      </c>
      <c r="O6">
        <f>LOOKUP(Table1[[#This Row],[FacilityType]], Backend!$J$4:$J$8, Backend!$K$4:$K$8)</f>
        <v>3</v>
      </c>
      <c r="P6" t="str">
        <f>LOOKUP(Table1[[#This Row],[RegionID]], Backend!$L$1:$L$9, Backend!$M$1:$M$9)</f>
        <v>AEA</v>
      </c>
    </row>
    <row r="7" spans="1:16" x14ac:dyDescent="0.25">
      <c r="A7" t="s">
        <v>31</v>
      </c>
      <c r="B7" t="s">
        <v>459</v>
      </c>
      <c r="C7" t="s">
        <v>28</v>
      </c>
      <c r="D7" s="1">
        <v>6</v>
      </c>
      <c r="E7" s="1" t="s">
        <v>851</v>
      </c>
      <c r="F7" s="1" t="s">
        <v>758</v>
      </c>
      <c r="G7" t="str">
        <f>HYPERLINK("https://ksn2.faa.gov/ajg/ajg-r/_layouts/userdisp.aspx?ID=5","Southwest")</f>
        <v>Southwest</v>
      </c>
      <c r="H7" t="s">
        <v>32</v>
      </c>
      <c r="I7" t="s">
        <v>33</v>
      </c>
      <c r="J7" t="s">
        <v>34</v>
      </c>
      <c r="K7" t="str">
        <f>HYPERLINK("https://ksn2.faa.gov/ajg/ajg-r/_layouts/userdisp.aspx?ID=5","Southwest Regional Human Resource Services Division")</f>
        <v>Southwest Regional Human Resource Services Division</v>
      </c>
      <c r="L7" t="s">
        <v>17</v>
      </c>
      <c r="N7" t="str">
        <f>LOOKUP(Table1[[#This Row],[FacilityLevel]], Backend!$E$3:$E$11, Backend!$F$3:$F$11)</f>
        <v>F</v>
      </c>
      <c r="O7">
        <f>LOOKUP(Table1[[#This Row],[FacilityType]], Backend!$J$4:$J$8, Backend!$K$4:$K$8)</f>
        <v>3</v>
      </c>
      <c r="P7" t="str">
        <f>LOOKUP(Table1[[#This Row],[RegionID]], Backend!$L$1:$L$9, Backend!$M$1:$M$9)</f>
        <v>ASW</v>
      </c>
    </row>
    <row r="8" spans="1:16" x14ac:dyDescent="0.25">
      <c r="A8" t="s">
        <v>35</v>
      </c>
      <c r="B8" t="s">
        <v>460</v>
      </c>
      <c r="C8" t="s">
        <v>28</v>
      </c>
      <c r="D8" s="1">
        <v>8</v>
      </c>
      <c r="E8" s="1" t="s">
        <v>37</v>
      </c>
      <c r="F8" s="1" t="s">
        <v>789</v>
      </c>
      <c r="G8" t="str">
        <f>HYPERLINK("https://ksn2.faa.gov/ajg/ajg-r/_layouts/userdisp.aspx?ID=8","Western Pacific")</f>
        <v>Western Pacific</v>
      </c>
      <c r="H8" t="s">
        <v>36</v>
      </c>
      <c r="I8" t="s">
        <v>33</v>
      </c>
      <c r="J8" t="s">
        <v>37</v>
      </c>
      <c r="K8" t="str">
        <f>HYPERLINK("https://ksn2.faa.gov/ajg/ajg-r/_layouts/userdisp.aspx?ID=8","Western Pacific Regional Human Resource Services Division")</f>
        <v>Western Pacific Regional Human Resource Services Division</v>
      </c>
      <c r="L8" t="s">
        <v>17</v>
      </c>
      <c r="N8" t="str">
        <f>LOOKUP(Table1[[#This Row],[FacilityLevel]], Backend!$E$3:$E$11, Backend!$F$3:$F$11)</f>
        <v>H</v>
      </c>
      <c r="O8">
        <f>LOOKUP(Table1[[#This Row],[FacilityType]], Backend!$J$4:$J$8, Backend!$K$4:$K$8)</f>
        <v>3</v>
      </c>
      <c r="P8" t="str">
        <f>LOOKUP(Table1[[#This Row],[RegionID]], Backend!$L$1:$L$9, Backend!$M$1:$M$9)</f>
        <v>AWP</v>
      </c>
    </row>
    <row r="9" spans="1:16" x14ac:dyDescent="0.25">
      <c r="A9" t="s">
        <v>38</v>
      </c>
      <c r="B9" t="s">
        <v>461</v>
      </c>
      <c r="C9" t="s">
        <v>39</v>
      </c>
      <c r="D9" s="1">
        <v>5</v>
      </c>
      <c r="E9" s="1" t="s">
        <v>979</v>
      </c>
      <c r="F9" s="1" t="s">
        <v>752</v>
      </c>
      <c r="G9" t="str">
        <f>HYPERLINK("https://ksn2.faa.gov/ajg/ajg-r/_layouts/userdisp.aspx?ID=3","New England")</f>
        <v>New England</v>
      </c>
      <c r="H9" t="s">
        <v>25</v>
      </c>
      <c r="I9" t="s">
        <v>21</v>
      </c>
      <c r="J9" t="s">
        <v>26</v>
      </c>
      <c r="K9" t="str">
        <f>HYPERLINK("https://ksn2.faa.gov/ajg/ajg-r/_layouts/userdisp.aspx?ID=3","New England Regional Human Resource Services Division")</f>
        <v>New England Regional Human Resource Services Division</v>
      </c>
      <c r="L9" t="s">
        <v>40</v>
      </c>
      <c r="N9" t="str">
        <f>LOOKUP(Table1[[#This Row],[FacilityLevel]], Backend!$E$3:$E$11, Backend!$F$3:$F$11)</f>
        <v>E</v>
      </c>
      <c r="O9">
        <f>LOOKUP(Table1[[#This Row],[FacilityType]], Backend!$J$4:$J$8, Backend!$K$4:$K$8)</f>
        <v>7</v>
      </c>
      <c r="P9" t="str">
        <f>LOOKUP(Table1[[#This Row],[RegionID]], Backend!$L$1:$L$9, Backend!$M$1:$M$9)</f>
        <v>ANE</v>
      </c>
    </row>
    <row r="10" spans="1:16" x14ac:dyDescent="0.25">
      <c r="A10" t="s">
        <v>41</v>
      </c>
      <c r="B10" t="s">
        <v>462</v>
      </c>
      <c r="C10" t="s">
        <v>28</v>
      </c>
      <c r="D10" s="1">
        <v>6</v>
      </c>
      <c r="E10" s="1" t="s">
        <v>852</v>
      </c>
      <c r="F10" s="1" t="s">
        <v>758</v>
      </c>
      <c r="G10" t="str">
        <f>HYPERLINK("https://ksn2.faa.gov/ajg/ajg-r/_layouts/userdisp.aspx?ID=5","Southwest")</f>
        <v>Southwest</v>
      </c>
      <c r="H10" t="s">
        <v>32</v>
      </c>
      <c r="I10" t="s">
        <v>33</v>
      </c>
      <c r="J10" t="s">
        <v>34</v>
      </c>
      <c r="K10" t="str">
        <f>HYPERLINK("https://ksn2.faa.gov/ajg/ajg-r/_layouts/userdisp.aspx?ID=5","Southwest Regional Human Resource Services Division")</f>
        <v>Southwest Regional Human Resource Services Division</v>
      </c>
      <c r="L10" t="s">
        <v>42</v>
      </c>
      <c r="N10" t="str">
        <f>LOOKUP(Table1[[#This Row],[FacilityLevel]], Backend!$E$3:$E$11, Backend!$F$3:$F$11)</f>
        <v>F</v>
      </c>
      <c r="O10">
        <f>LOOKUP(Table1[[#This Row],[FacilityType]], Backend!$J$4:$J$8, Backend!$K$4:$K$8)</f>
        <v>3</v>
      </c>
      <c r="P10" t="str">
        <f>LOOKUP(Table1[[#This Row],[RegionID]], Backend!$L$1:$L$9, Backend!$M$1:$M$9)</f>
        <v>ASW</v>
      </c>
    </row>
    <row r="11" spans="1:16" x14ac:dyDescent="0.25">
      <c r="A11" t="s">
        <v>43</v>
      </c>
      <c r="B11" t="s">
        <v>463</v>
      </c>
      <c r="C11" t="s">
        <v>28</v>
      </c>
      <c r="D11" s="1">
        <v>6</v>
      </c>
      <c r="E11" s="1" t="s">
        <v>911</v>
      </c>
      <c r="F11" s="1" t="s">
        <v>772</v>
      </c>
      <c r="G11" t="str">
        <f>HYPERLINK("https://ksn2.faa.gov/ajg/ajg-r/_layouts/userdisp.aspx?ID=4","Eastern")</f>
        <v>Eastern</v>
      </c>
      <c r="H11" t="s">
        <v>44</v>
      </c>
      <c r="I11" t="s">
        <v>21</v>
      </c>
      <c r="J11" t="s">
        <v>45</v>
      </c>
      <c r="K11" t="str">
        <f>HYPERLINK("https://ksn2.faa.gov/ajg/ajg-r/_layouts/userdisp.aspx?ID=4","Eastern Regional Human Resource Services Division")</f>
        <v>Eastern Regional Human Resource Services Division</v>
      </c>
      <c r="L11" t="s">
        <v>17</v>
      </c>
      <c r="N11" t="str">
        <f>LOOKUP(Table1[[#This Row],[FacilityLevel]], Backend!$E$3:$E$11, Backend!$F$3:$F$11)</f>
        <v>F</v>
      </c>
      <c r="O11">
        <f>LOOKUP(Table1[[#This Row],[FacilityType]], Backend!$J$4:$J$8, Backend!$K$4:$K$8)</f>
        <v>3</v>
      </c>
      <c r="P11" t="str">
        <f>LOOKUP(Table1[[#This Row],[RegionID]], Backend!$L$1:$L$9, Backend!$M$1:$M$9)</f>
        <v>AEA</v>
      </c>
    </row>
    <row r="12" spans="1:16" x14ac:dyDescent="0.25">
      <c r="A12" t="s">
        <v>46</v>
      </c>
      <c r="B12" t="s">
        <v>464</v>
      </c>
      <c r="C12" t="s">
        <v>39</v>
      </c>
      <c r="D12" s="1">
        <v>6</v>
      </c>
      <c r="E12" s="1" t="s">
        <v>980</v>
      </c>
      <c r="F12" s="1" t="s">
        <v>758</v>
      </c>
      <c r="G12" t="str">
        <f>HYPERLINK("https://ksn2.faa.gov/ajg/ajg-r/_layouts/userdisp.aspx?ID=5","Southwest")</f>
        <v>Southwest</v>
      </c>
      <c r="H12" t="s">
        <v>32</v>
      </c>
      <c r="I12" t="s">
        <v>33</v>
      </c>
      <c r="J12" t="s">
        <v>34</v>
      </c>
      <c r="K12" t="str">
        <f>HYPERLINK("https://ksn2.faa.gov/ajg/ajg-r/_layouts/userdisp.aspx?ID=5","Southwest Regional Human Resource Services Division")</f>
        <v>Southwest Regional Human Resource Services Division</v>
      </c>
      <c r="L12" t="s">
        <v>47</v>
      </c>
      <c r="N12" t="str">
        <f>LOOKUP(Table1[[#This Row],[FacilityLevel]], Backend!$E$3:$E$11, Backend!$F$3:$F$11)</f>
        <v>F</v>
      </c>
      <c r="O12">
        <f>LOOKUP(Table1[[#This Row],[FacilityType]], Backend!$J$4:$J$8, Backend!$K$4:$K$8)</f>
        <v>7</v>
      </c>
      <c r="P12" t="str">
        <f>LOOKUP(Table1[[#This Row],[RegionID]], Backend!$L$1:$L$9, Backend!$M$1:$M$9)</f>
        <v>ASW</v>
      </c>
    </row>
    <row r="13" spans="1:16" x14ac:dyDescent="0.25">
      <c r="A13" t="s">
        <v>48</v>
      </c>
      <c r="B13" t="s">
        <v>465</v>
      </c>
      <c r="C13" t="s">
        <v>39</v>
      </c>
      <c r="D13" s="1">
        <v>5</v>
      </c>
      <c r="E13" s="1" t="s">
        <v>1018</v>
      </c>
      <c r="F13" s="1" t="s">
        <v>757</v>
      </c>
      <c r="G13" t="str">
        <f>HYPERLINK("https://ksn2.faa.gov/ajg/ajg-r/_layouts/userdisp.aspx?ID=4","Eastern")</f>
        <v>Eastern</v>
      </c>
      <c r="H13" t="s">
        <v>44</v>
      </c>
      <c r="I13" t="s">
        <v>21</v>
      </c>
      <c r="J13" t="s">
        <v>45</v>
      </c>
      <c r="K13" t="str">
        <f>HYPERLINK("https://ksn2.faa.gov/ajg/ajg-r/_layouts/userdisp.aspx?ID=4","Eastern Regional Human Resource Services Division")</f>
        <v>Eastern Regional Human Resource Services Division</v>
      </c>
      <c r="L13" t="s">
        <v>17</v>
      </c>
      <c r="N13" t="str">
        <f>LOOKUP(Table1[[#This Row],[FacilityLevel]], Backend!$E$3:$E$11, Backend!$F$3:$F$11)</f>
        <v>E</v>
      </c>
      <c r="O13">
        <f>LOOKUP(Table1[[#This Row],[FacilityType]], Backend!$J$4:$J$8, Backend!$K$4:$K$8)</f>
        <v>7</v>
      </c>
      <c r="P13" t="str">
        <f>LOOKUP(Table1[[#This Row],[RegionID]], Backend!$L$1:$L$9, Backend!$M$1:$M$9)</f>
        <v>AEA</v>
      </c>
    </row>
    <row r="14" spans="1:16" x14ac:dyDescent="0.25">
      <c r="A14" t="s">
        <v>49</v>
      </c>
      <c r="B14" t="s">
        <v>466</v>
      </c>
      <c r="C14" t="s">
        <v>39</v>
      </c>
      <c r="D14" s="1">
        <v>6</v>
      </c>
      <c r="E14" s="1" t="s">
        <v>34</v>
      </c>
      <c r="F14" s="1" t="s">
        <v>758</v>
      </c>
      <c r="G14" t="str">
        <f>HYPERLINK("https://ksn2.faa.gov/ajg/ajg-r/_layouts/userdisp.aspx?ID=5","Southwest")</f>
        <v>Southwest</v>
      </c>
      <c r="H14" t="s">
        <v>32</v>
      </c>
      <c r="I14" t="s">
        <v>33</v>
      </c>
      <c r="J14" t="s">
        <v>34</v>
      </c>
      <c r="K14" t="str">
        <f>HYPERLINK("https://ksn2.faa.gov/ajg/ajg-r/_layouts/userdisp.aspx?ID=5","Southwest Regional Human Resource Services Division")</f>
        <v>Southwest Regional Human Resource Services Division</v>
      </c>
      <c r="L14" t="s">
        <v>17</v>
      </c>
      <c r="N14" t="str">
        <f>LOOKUP(Table1[[#This Row],[FacilityLevel]], Backend!$E$3:$E$11, Backend!$F$3:$F$11)</f>
        <v>F</v>
      </c>
      <c r="O14">
        <f>LOOKUP(Table1[[#This Row],[FacilityType]], Backend!$J$4:$J$8, Backend!$K$4:$K$8)</f>
        <v>7</v>
      </c>
      <c r="P14" t="str">
        <f>LOOKUP(Table1[[#This Row],[RegionID]], Backend!$L$1:$L$9, Backend!$M$1:$M$9)</f>
        <v>ASW</v>
      </c>
    </row>
    <row r="15" spans="1:16" x14ac:dyDescent="0.25">
      <c r="A15" t="s">
        <v>50</v>
      </c>
      <c r="B15" t="s">
        <v>467</v>
      </c>
      <c r="C15" t="s">
        <v>39</v>
      </c>
      <c r="D15" s="1">
        <v>4</v>
      </c>
      <c r="E15" s="1" t="s">
        <v>1019</v>
      </c>
      <c r="F15" s="1" t="s">
        <v>759</v>
      </c>
      <c r="G15" t="str">
        <f>HYPERLINK("https://ksn2.faa.gov/ajg/ajg-r/_layouts/userdisp.aspx?ID=4","Eastern")</f>
        <v>Eastern</v>
      </c>
      <c r="H15" t="s">
        <v>51</v>
      </c>
      <c r="I15" t="s">
        <v>33</v>
      </c>
      <c r="J15" t="s">
        <v>52</v>
      </c>
      <c r="K15" t="str">
        <f>HYPERLINK("https://ksn2.faa.gov/ajg/ajg-r/_layouts/userdisp.aspx?ID=4","Eastern Regional Human Resource Services Division")</f>
        <v>Eastern Regional Human Resource Services Division</v>
      </c>
      <c r="L15" t="s">
        <v>17</v>
      </c>
      <c r="N15" t="str">
        <f>LOOKUP(Table1[[#This Row],[FacilityLevel]], Backend!$E$3:$E$11, Backend!$F$3:$F$11)</f>
        <v>D</v>
      </c>
      <c r="O15">
        <f>LOOKUP(Table1[[#This Row],[FacilityType]], Backend!$J$4:$J$8, Backend!$K$4:$K$8)</f>
        <v>7</v>
      </c>
      <c r="P15" t="str">
        <f>LOOKUP(Table1[[#This Row],[RegionID]], Backend!$L$1:$L$9, Backend!$M$1:$M$9)</f>
        <v>AEA</v>
      </c>
    </row>
    <row r="16" spans="1:16" x14ac:dyDescent="0.25">
      <c r="A16" t="s">
        <v>53</v>
      </c>
      <c r="B16" t="s">
        <v>468</v>
      </c>
      <c r="C16" t="s">
        <v>28</v>
      </c>
      <c r="D16" s="1">
        <v>5</v>
      </c>
      <c r="E16" s="1" t="s">
        <v>853</v>
      </c>
      <c r="F16" s="1" t="s">
        <v>764</v>
      </c>
      <c r="G16" t="str">
        <f>HYPERLINK("https://ksn2.faa.gov/ajg/ajg-r/_layouts/userdisp.aspx?ID=2","Southern")</f>
        <v>Southern</v>
      </c>
      <c r="H16" t="s">
        <v>20</v>
      </c>
      <c r="I16" t="s">
        <v>21</v>
      </c>
      <c r="J16" t="s">
        <v>22</v>
      </c>
      <c r="K16" t="str">
        <f>HYPERLINK("https://ksn2.faa.gov/ajg/ajg-r/_layouts/userdisp.aspx?ID=2","Southern Regional Human Resource Services Division")</f>
        <v>Southern Regional Human Resource Services Division</v>
      </c>
      <c r="L16" t="s">
        <v>54</v>
      </c>
      <c r="N16" t="str">
        <f>LOOKUP(Table1[[#This Row],[FacilityLevel]], Backend!$E$3:$E$11, Backend!$F$3:$F$11)</f>
        <v>E</v>
      </c>
      <c r="O16">
        <f>LOOKUP(Table1[[#This Row],[FacilityType]], Backend!$J$4:$J$8, Backend!$K$4:$K$8)</f>
        <v>3</v>
      </c>
      <c r="P16" t="str">
        <f>LOOKUP(Table1[[#This Row],[RegionID]], Backend!$L$1:$L$9, Backend!$M$1:$M$9)</f>
        <v>ASO</v>
      </c>
    </row>
    <row r="17" spans="1:16" x14ac:dyDescent="0.25">
      <c r="A17" t="s">
        <v>55</v>
      </c>
      <c r="B17" t="s">
        <v>469</v>
      </c>
      <c r="C17" t="s">
        <v>28</v>
      </c>
      <c r="D17" s="1">
        <v>6</v>
      </c>
      <c r="E17" s="1" t="s">
        <v>934</v>
      </c>
      <c r="F17" s="1" t="s">
        <v>776</v>
      </c>
      <c r="G17" t="str">
        <f>HYPERLINK("https://ksn2.faa.gov/ajg/ajg-r/_layouts/userdisp.aspx?ID=3","New England")</f>
        <v>New England</v>
      </c>
      <c r="H17" t="s">
        <v>25</v>
      </c>
      <c r="I17" t="s">
        <v>21</v>
      </c>
      <c r="J17" t="s">
        <v>26</v>
      </c>
      <c r="K17" t="str">
        <f>HYPERLINK("https://ksn2.faa.gov/ajg/ajg-r/_layouts/userdisp.aspx?ID=3","New England Regional Human Resource Services Division")</f>
        <v>New England Regional Human Resource Services Division</v>
      </c>
      <c r="L17" t="s">
        <v>17</v>
      </c>
      <c r="N17" t="str">
        <f>LOOKUP(Table1[[#This Row],[FacilityLevel]], Backend!$E$3:$E$11, Backend!$F$3:$F$11)</f>
        <v>F</v>
      </c>
      <c r="O17">
        <f>LOOKUP(Table1[[#This Row],[FacilityType]], Backend!$J$4:$J$8, Backend!$K$4:$K$8)</f>
        <v>3</v>
      </c>
      <c r="P17" t="str">
        <f>LOOKUP(Table1[[#This Row],[RegionID]], Backend!$L$1:$L$9, Backend!$M$1:$M$9)</f>
        <v>ANE</v>
      </c>
    </row>
    <row r="18" spans="1:16" x14ac:dyDescent="0.25">
      <c r="A18" t="s">
        <v>56</v>
      </c>
      <c r="B18" t="s">
        <v>470</v>
      </c>
      <c r="C18" t="s">
        <v>28</v>
      </c>
      <c r="D18" s="1">
        <v>5</v>
      </c>
      <c r="E18" s="1" t="s">
        <v>854</v>
      </c>
      <c r="F18" s="1" t="s">
        <v>790</v>
      </c>
      <c r="G18" t="str">
        <f>HYPERLINK("https://ksn2.faa.gov/ajg/ajg-r/_layouts/userdisp.aspx?ID=9","Great Lakes")</f>
        <v>Great Lakes</v>
      </c>
      <c r="H18" t="s">
        <v>57</v>
      </c>
      <c r="I18" t="s">
        <v>33</v>
      </c>
      <c r="J18" t="s">
        <v>58</v>
      </c>
      <c r="K18" t="str">
        <f>HYPERLINK("https://ksn2.faa.gov/ajg/ajg-r/_layouts/userdisp.aspx?ID=9","Great Lakes Regional Human Resource Services Division")</f>
        <v>Great Lakes Regional Human Resource Services Division</v>
      </c>
      <c r="L18" t="s">
        <v>59</v>
      </c>
      <c r="N18" t="str">
        <f>LOOKUP(Table1[[#This Row],[FacilityLevel]], Backend!$E$3:$E$11, Backend!$F$3:$F$11)</f>
        <v>E</v>
      </c>
      <c r="O18">
        <f>LOOKUP(Table1[[#This Row],[FacilityType]], Backend!$J$4:$J$8, Backend!$K$4:$K$8)</f>
        <v>3</v>
      </c>
      <c r="P18" t="str">
        <f>LOOKUP(Table1[[#This Row],[RegionID]], Backend!$L$1:$L$9, Backend!$M$1:$M$9)</f>
        <v>AGL</v>
      </c>
    </row>
    <row r="19" spans="1:16" x14ac:dyDescent="0.25">
      <c r="A19" t="s">
        <v>60</v>
      </c>
      <c r="B19" t="s">
        <v>471</v>
      </c>
      <c r="C19" t="s">
        <v>28</v>
      </c>
      <c r="D19" s="1">
        <v>6</v>
      </c>
      <c r="E19" s="1" t="s">
        <v>855</v>
      </c>
      <c r="F19" s="1" t="s">
        <v>758</v>
      </c>
      <c r="G19" t="str">
        <f>HYPERLINK("https://ksn2.faa.gov/ajg/ajg-r/_layouts/userdisp.aspx?ID=8","Western Pacific")</f>
        <v>Western Pacific</v>
      </c>
      <c r="H19" t="s">
        <v>61</v>
      </c>
      <c r="I19" t="s">
        <v>33</v>
      </c>
      <c r="J19" t="s">
        <v>37</v>
      </c>
      <c r="K19" t="str">
        <f>HYPERLINK("https://ksn2.faa.gov/ajg/ajg-r/_layouts/userdisp.aspx?ID=8","Western Pacific Regional Human Resource Services Division")</f>
        <v>Western Pacific Regional Human Resource Services Division</v>
      </c>
      <c r="L19" t="s">
        <v>62</v>
      </c>
      <c r="N19" t="str">
        <f>LOOKUP(Table1[[#This Row],[FacilityLevel]], Backend!$E$3:$E$11, Backend!$F$3:$F$11)</f>
        <v>F</v>
      </c>
      <c r="O19">
        <f>LOOKUP(Table1[[#This Row],[FacilityType]], Backend!$J$4:$J$8, Backend!$K$4:$K$8)</f>
        <v>3</v>
      </c>
      <c r="P19" t="str">
        <f>LOOKUP(Table1[[#This Row],[RegionID]], Backend!$L$1:$L$9, Backend!$M$1:$M$9)</f>
        <v>AWP</v>
      </c>
    </row>
    <row r="20" spans="1:16" x14ac:dyDescent="0.25">
      <c r="A20" t="s">
        <v>63</v>
      </c>
      <c r="B20" t="s">
        <v>472</v>
      </c>
      <c r="C20" t="s">
        <v>39</v>
      </c>
      <c r="D20" s="1">
        <v>8</v>
      </c>
      <c r="E20" s="1" t="s">
        <v>826</v>
      </c>
      <c r="F20" s="1" t="s">
        <v>762</v>
      </c>
      <c r="G20" t="s">
        <v>1221</v>
      </c>
      <c r="H20" t="s">
        <v>14</v>
      </c>
      <c r="I20" t="s">
        <v>15</v>
      </c>
      <c r="J20" t="s">
        <v>16</v>
      </c>
      <c r="K20" t="str">
        <f>HYPERLINK("https://ksn2.faa.gov/ajg/ajg-r/_layouts/userdisp.aspx?ID=7","Northwest Mountain Regional Human Resource Services Division")</f>
        <v>Northwest Mountain Regional Human Resource Services Division</v>
      </c>
      <c r="L20" t="s">
        <v>17</v>
      </c>
      <c r="N20" t="str">
        <f>LOOKUP(Table1[[#This Row],[FacilityLevel]], Backend!$E$3:$E$11, Backend!$F$3:$F$11)</f>
        <v>H</v>
      </c>
      <c r="O20">
        <f>LOOKUP(Table1[[#This Row],[FacilityType]], Backend!$J$4:$J$8, Backend!$K$4:$K$8)</f>
        <v>7</v>
      </c>
      <c r="P20" t="str">
        <f>LOOKUP(Table1[[#This Row],[RegionID]], Backend!$L$1:$L$9, Backend!$M$1:$M$9)</f>
        <v>AAL</v>
      </c>
    </row>
    <row r="21" spans="1:16" x14ac:dyDescent="0.25">
      <c r="A21" t="s">
        <v>64</v>
      </c>
      <c r="B21" t="s">
        <v>473</v>
      </c>
      <c r="C21" t="s">
        <v>39</v>
      </c>
      <c r="D21" s="1">
        <v>8</v>
      </c>
      <c r="E21" s="1" t="s">
        <v>1020</v>
      </c>
      <c r="F21" s="1" t="s">
        <v>765</v>
      </c>
      <c r="G21" t="str">
        <f>HYPERLINK("https://ksn2.faa.gov/ajg/ajg-r/_layouts/userdisp.aspx?ID=7","Northwest Mountain")</f>
        <v>Northwest Mountain</v>
      </c>
      <c r="H21" t="s">
        <v>65</v>
      </c>
      <c r="I21" t="s">
        <v>15</v>
      </c>
      <c r="J21" t="s">
        <v>66</v>
      </c>
      <c r="K21" t="str">
        <f>HYPERLINK("https://ksn2.faa.gov/ajg/ajg-r/_layouts/userdisp.aspx?ID=7","Northwest Mountain Regional Human Resource Services Division")</f>
        <v>Northwest Mountain Regional Human Resource Services Division</v>
      </c>
      <c r="L21" t="s">
        <v>17</v>
      </c>
      <c r="N21" t="str">
        <f>LOOKUP(Table1[[#This Row],[FacilityLevel]], Backend!$E$3:$E$11, Backend!$F$3:$F$11)</f>
        <v>H</v>
      </c>
      <c r="O21">
        <f>LOOKUP(Table1[[#This Row],[FacilityType]], Backend!$J$4:$J$8, Backend!$K$4:$K$8)</f>
        <v>7</v>
      </c>
      <c r="P21" t="str">
        <f>LOOKUP(Table1[[#This Row],[RegionID]], Backend!$L$1:$L$9, Backend!$M$1:$M$9)</f>
        <v>ANM</v>
      </c>
    </row>
    <row r="22" spans="1:16" x14ac:dyDescent="0.25">
      <c r="A22" t="s">
        <v>67</v>
      </c>
      <c r="B22" t="s">
        <v>474</v>
      </c>
      <c r="C22" t="s">
        <v>39</v>
      </c>
      <c r="D22" s="1">
        <v>4</v>
      </c>
      <c r="E22" s="1" t="s">
        <v>981</v>
      </c>
      <c r="F22" s="1" t="s">
        <v>753</v>
      </c>
      <c r="G22" t="str">
        <f>HYPERLINK("https://ksn2.faa.gov/ajg/ajg-r/_layouts/userdisp.aspx?ID=8","Western Pacific")</f>
        <v>Western Pacific</v>
      </c>
      <c r="H22" t="s">
        <v>68</v>
      </c>
      <c r="I22" t="s">
        <v>15</v>
      </c>
      <c r="J22" t="s">
        <v>69</v>
      </c>
      <c r="K22" t="str">
        <f>HYPERLINK("https://ksn2.faa.gov/ajg/ajg-r/_layouts/userdisp.aspx?ID=8","Western Pacific Regional Human Resource Services Division")</f>
        <v>Western Pacific Regional Human Resource Services Division</v>
      </c>
      <c r="L22" t="s">
        <v>70</v>
      </c>
      <c r="N22" t="str">
        <f>LOOKUP(Table1[[#This Row],[FacilityLevel]], Backend!$E$3:$E$11, Backend!$F$3:$F$11)</f>
        <v>D</v>
      </c>
      <c r="O22">
        <f>LOOKUP(Table1[[#This Row],[FacilityType]], Backend!$J$4:$J$8, Backend!$K$4:$K$8)</f>
        <v>7</v>
      </c>
      <c r="P22" t="str">
        <f>LOOKUP(Table1[[#This Row],[RegionID]], Backend!$L$1:$L$9, Backend!$M$1:$M$9)</f>
        <v>AWP</v>
      </c>
    </row>
    <row r="23" spans="1:16" x14ac:dyDescent="0.25">
      <c r="A23" t="s">
        <v>71</v>
      </c>
      <c r="B23" t="s">
        <v>475</v>
      </c>
      <c r="C23" t="s">
        <v>39</v>
      </c>
      <c r="D23" s="1">
        <v>5</v>
      </c>
      <c r="E23" s="1" t="s">
        <v>1021</v>
      </c>
      <c r="F23" s="1" t="s">
        <v>766</v>
      </c>
      <c r="G23" t="str">
        <f>HYPERLINK("https://ksn2.faa.gov/ajg/ajg-r/_layouts/userdisp.aspx?ID=9","Great Lakes")</f>
        <v>Great Lakes</v>
      </c>
      <c r="H23" t="s">
        <v>51</v>
      </c>
      <c r="I23" t="s">
        <v>33</v>
      </c>
      <c r="J23" t="s">
        <v>52</v>
      </c>
      <c r="K23" t="str">
        <f>HYPERLINK("https://ksn2.faa.gov/ajg/ajg-r/_layouts/userdisp.aspx?ID=9","Great Lakes Regional Human Resource Services Division")</f>
        <v>Great Lakes Regional Human Resource Services Division</v>
      </c>
      <c r="L23" t="s">
        <v>72</v>
      </c>
      <c r="N23" t="str">
        <f>LOOKUP(Table1[[#This Row],[FacilityLevel]], Backend!$E$3:$E$11, Backend!$F$3:$F$11)</f>
        <v>E</v>
      </c>
      <c r="O23">
        <f>LOOKUP(Table1[[#This Row],[FacilityType]], Backend!$J$4:$J$8, Backend!$K$4:$K$8)</f>
        <v>7</v>
      </c>
      <c r="P23" t="str">
        <f>LOOKUP(Table1[[#This Row],[RegionID]], Backend!$L$1:$L$9, Backend!$M$1:$M$9)</f>
        <v>AGL</v>
      </c>
    </row>
    <row r="24" spans="1:16" x14ac:dyDescent="0.25">
      <c r="A24" t="s">
        <v>73</v>
      </c>
      <c r="B24" t="s">
        <v>476</v>
      </c>
      <c r="C24" t="s">
        <v>39</v>
      </c>
      <c r="D24" s="1">
        <v>5</v>
      </c>
      <c r="E24" s="1" t="s">
        <v>1022</v>
      </c>
      <c r="F24" s="1" t="s">
        <v>768</v>
      </c>
      <c r="G24" t="str">
        <f>HYPERLINK("https://ksn2.faa.gov/ajg/ajg-r/_layouts/userdisp.aspx?ID=9","Great Lakes")</f>
        <v>Great Lakes</v>
      </c>
      <c r="H24" t="s">
        <v>57</v>
      </c>
      <c r="I24" t="s">
        <v>33</v>
      </c>
      <c r="J24" t="s">
        <v>58</v>
      </c>
      <c r="K24" t="str">
        <f>HYPERLINK("https://ksn2.faa.gov/ajg/ajg-r/_layouts/userdisp.aspx?ID=9","Great Lakes Regional Human Resource Services Division")</f>
        <v>Great Lakes Regional Human Resource Services Division</v>
      </c>
      <c r="L24" t="s">
        <v>74</v>
      </c>
      <c r="N24" t="str">
        <f>LOOKUP(Table1[[#This Row],[FacilityLevel]], Backend!$E$3:$E$11, Backend!$F$3:$F$11)</f>
        <v>E</v>
      </c>
      <c r="O24">
        <f>LOOKUP(Table1[[#This Row],[FacilityType]], Backend!$J$4:$J$8, Backend!$K$4:$K$8)</f>
        <v>7</v>
      </c>
      <c r="P24" t="str">
        <f>LOOKUP(Table1[[#This Row],[RegionID]], Backend!$L$1:$L$9, Backend!$M$1:$M$9)</f>
        <v>AGL</v>
      </c>
    </row>
    <row r="25" spans="1:16" x14ac:dyDescent="0.25">
      <c r="A25" t="s">
        <v>75</v>
      </c>
      <c r="B25" t="s">
        <v>477</v>
      </c>
      <c r="C25" t="s">
        <v>28</v>
      </c>
      <c r="D25" s="1">
        <v>6</v>
      </c>
      <c r="E25" s="1" t="s">
        <v>856</v>
      </c>
      <c r="F25" s="1" t="s">
        <v>765</v>
      </c>
      <c r="G25" t="str">
        <f>HYPERLINK("https://ksn2.faa.gov/ajg/ajg-r/_layouts/userdisp.aspx?ID=7","Northwest Mountain")</f>
        <v>Northwest Mountain</v>
      </c>
      <c r="H25" t="s">
        <v>65</v>
      </c>
      <c r="I25" t="s">
        <v>15</v>
      </c>
      <c r="J25" t="s">
        <v>66</v>
      </c>
      <c r="K25" t="str">
        <f>HYPERLINK("https://ksn2.faa.gov/ajg/ajg-r/_layouts/userdisp.aspx?ID=7","Northwest Mountain Regional Human Resource Services Division")</f>
        <v>Northwest Mountain Regional Human Resource Services Division</v>
      </c>
      <c r="L25" t="s">
        <v>76</v>
      </c>
      <c r="N25" t="str">
        <f>LOOKUP(Table1[[#This Row],[FacilityLevel]], Backend!$E$3:$E$11, Backend!$F$3:$F$11)</f>
        <v>F</v>
      </c>
      <c r="O25">
        <f>LOOKUP(Table1[[#This Row],[FacilityType]], Backend!$J$4:$J$8, Backend!$K$4:$K$8)</f>
        <v>3</v>
      </c>
      <c r="P25" t="str">
        <f>LOOKUP(Table1[[#This Row],[RegionID]], Backend!$L$1:$L$9, Backend!$M$1:$M$9)</f>
        <v>ANM</v>
      </c>
    </row>
    <row r="26" spans="1:16" x14ac:dyDescent="0.25">
      <c r="A26" t="s">
        <v>77</v>
      </c>
      <c r="B26" t="s">
        <v>478</v>
      </c>
      <c r="C26" t="s">
        <v>39</v>
      </c>
      <c r="D26" s="1">
        <v>12</v>
      </c>
      <c r="E26" s="1" t="s">
        <v>22</v>
      </c>
      <c r="F26" s="1" t="s">
        <v>764</v>
      </c>
      <c r="G26" t="str">
        <f>HYPERLINK("https://ksn2.faa.gov/ajg/ajg-r/_layouts/userdisp.aspx?ID=2","Southern")</f>
        <v>Southern</v>
      </c>
      <c r="H26" t="s">
        <v>20</v>
      </c>
      <c r="I26" t="s">
        <v>21</v>
      </c>
      <c r="J26" t="s">
        <v>22</v>
      </c>
      <c r="K26" t="str">
        <f>HYPERLINK("https://ksn2.faa.gov/ajg/ajg-r/_layouts/userdisp.aspx?ID=2","Southern Regional Human Resource Services Division")</f>
        <v>Southern Regional Human Resource Services Division</v>
      </c>
      <c r="L26" t="s">
        <v>17</v>
      </c>
      <c r="N26" t="str">
        <f>LOOKUP(Table1[[#This Row],[FacilityLevel]], Backend!$E$3:$E$11, Backend!$F$3:$F$11)</f>
        <v>L</v>
      </c>
      <c r="O26">
        <f>LOOKUP(Table1[[#This Row],[FacilityType]], Backend!$J$4:$J$8, Backend!$K$4:$K$8)</f>
        <v>7</v>
      </c>
      <c r="P26" t="str">
        <f>LOOKUP(Table1[[#This Row],[RegionID]], Backend!$L$1:$L$9, Backend!$M$1:$M$9)</f>
        <v>ASO</v>
      </c>
    </row>
    <row r="27" spans="1:16" x14ac:dyDescent="0.25">
      <c r="A27" t="s">
        <v>78</v>
      </c>
      <c r="B27" t="s">
        <v>479</v>
      </c>
      <c r="C27" t="s">
        <v>28</v>
      </c>
      <c r="D27" s="1">
        <v>9</v>
      </c>
      <c r="E27" s="1" t="s">
        <v>857</v>
      </c>
      <c r="F27" s="1" t="s">
        <v>758</v>
      </c>
      <c r="G27" t="str">
        <f>HYPERLINK("https://ksn2.faa.gov/ajg/ajg-r/_layouts/userdisp.aspx?ID=2","Southern")</f>
        <v>Southern</v>
      </c>
      <c r="H27" t="s">
        <v>79</v>
      </c>
      <c r="I27" t="s">
        <v>33</v>
      </c>
      <c r="J27" t="s">
        <v>80</v>
      </c>
      <c r="K27" t="str">
        <f>HYPERLINK("https://ksn2.faa.gov/ajg/ajg-r/_layouts/userdisp.aspx?ID=2","Southern Regional Human Resource Services Division")</f>
        <v>Southern Regional Human Resource Services Division</v>
      </c>
      <c r="L27" t="s">
        <v>17</v>
      </c>
      <c r="N27" t="str">
        <f>LOOKUP(Table1[[#This Row],[FacilityLevel]], Backend!$E$3:$E$11, Backend!$F$3:$F$11)</f>
        <v>I</v>
      </c>
      <c r="O27">
        <f>LOOKUP(Table1[[#This Row],[FacilityType]], Backend!$J$4:$J$8, Backend!$K$4:$K$8)</f>
        <v>3</v>
      </c>
      <c r="P27" t="str">
        <f>LOOKUP(Table1[[#This Row],[RegionID]], Backend!$L$1:$L$9, Backend!$M$1:$M$9)</f>
        <v>ASO</v>
      </c>
    </row>
    <row r="28" spans="1:16" x14ac:dyDescent="0.25">
      <c r="A28" t="s">
        <v>81</v>
      </c>
      <c r="B28" t="s">
        <v>480</v>
      </c>
      <c r="C28" t="s">
        <v>28</v>
      </c>
      <c r="D28" s="1">
        <v>6</v>
      </c>
      <c r="E28" s="1" t="s">
        <v>935</v>
      </c>
      <c r="F28" s="1" t="s">
        <v>791</v>
      </c>
      <c r="G28" t="str">
        <f>HYPERLINK("https://ksn2.faa.gov/ajg/ajg-r/_layouts/userdisp.aspx?ID=2","Southern")</f>
        <v>Southern</v>
      </c>
      <c r="H28" t="s">
        <v>20</v>
      </c>
      <c r="I28" t="s">
        <v>21</v>
      </c>
      <c r="J28" t="s">
        <v>22</v>
      </c>
      <c r="K28" t="str">
        <f>HYPERLINK("https://ksn2.faa.gov/ajg/ajg-r/_layouts/userdisp.aspx?ID=2","Southern Regional Human Resource Services Division")</f>
        <v>Southern Regional Human Resource Services Division</v>
      </c>
      <c r="L28" t="s">
        <v>82</v>
      </c>
      <c r="N28" t="str">
        <f>LOOKUP(Table1[[#This Row],[FacilityLevel]], Backend!$E$3:$E$11, Backend!$F$3:$F$11)</f>
        <v>F</v>
      </c>
      <c r="O28">
        <f>LOOKUP(Table1[[#This Row],[FacilityType]], Backend!$J$4:$J$8, Backend!$K$4:$K$8)</f>
        <v>3</v>
      </c>
      <c r="P28" t="str">
        <f>LOOKUP(Table1[[#This Row],[RegionID]], Backend!$L$1:$L$9, Backend!$M$1:$M$9)</f>
        <v>ASO</v>
      </c>
    </row>
    <row r="29" spans="1:16" x14ac:dyDescent="0.25">
      <c r="A29" t="s">
        <v>83</v>
      </c>
      <c r="B29" t="s">
        <v>481</v>
      </c>
      <c r="C29" t="s">
        <v>28</v>
      </c>
      <c r="D29" s="1">
        <v>6</v>
      </c>
      <c r="E29" s="1" t="s">
        <v>936</v>
      </c>
      <c r="F29" s="1" t="s">
        <v>759</v>
      </c>
      <c r="G29" t="str">
        <f>HYPERLINK("https://ksn2.faa.gov/ajg/ajg-r/_layouts/userdisp.aspx?ID=4","Eastern")</f>
        <v>Eastern</v>
      </c>
      <c r="H29" t="s">
        <v>29</v>
      </c>
      <c r="I29" t="s">
        <v>21</v>
      </c>
      <c r="J29" t="s">
        <v>30</v>
      </c>
      <c r="K29" t="str">
        <f>HYPERLINK("https://ksn2.faa.gov/ajg/ajg-r/_layouts/userdisp.aspx?ID=4","Eastern Regional Human Resource Services Division")</f>
        <v>Eastern Regional Human Resource Services Division</v>
      </c>
      <c r="L29" t="s">
        <v>17</v>
      </c>
      <c r="N29" t="str">
        <f>LOOKUP(Table1[[#This Row],[FacilityLevel]], Backend!$E$3:$E$11, Backend!$F$3:$F$11)</f>
        <v>F</v>
      </c>
      <c r="O29">
        <f>LOOKUP(Table1[[#This Row],[FacilityType]], Backend!$J$4:$J$8, Backend!$K$4:$K$8)</f>
        <v>3</v>
      </c>
      <c r="P29" t="str">
        <f>LOOKUP(Table1[[#This Row],[RegionID]], Backend!$L$1:$L$9, Backend!$M$1:$M$9)</f>
        <v>AEA</v>
      </c>
    </row>
    <row r="30" spans="1:16" x14ac:dyDescent="0.25">
      <c r="A30" t="s">
        <v>84</v>
      </c>
      <c r="B30" t="s">
        <v>482</v>
      </c>
      <c r="C30" t="s">
        <v>28</v>
      </c>
      <c r="D30" s="1">
        <v>8</v>
      </c>
      <c r="E30" s="1" t="s">
        <v>937</v>
      </c>
      <c r="F30" s="1" t="s">
        <v>766</v>
      </c>
      <c r="G30" t="str">
        <f>HYPERLINK("https://ksn2.faa.gov/ajg/ajg-r/_layouts/userdisp.aspx?ID=9","Great Lakes")</f>
        <v>Great Lakes</v>
      </c>
      <c r="H30" t="s">
        <v>57</v>
      </c>
      <c r="I30" t="s">
        <v>33</v>
      </c>
      <c r="J30" t="s">
        <v>58</v>
      </c>
      <c r="K30" t="str">
        <f>HYPERLINK("https://ksn2.faa.gov/ajg/ajg-r/_layouts/userdisp.aspx?ID=9","Great Lakes Regional Human Resource Services Division")</f>
        <v>Great Lakes Regional Human Resource Services Division</v>
      </c>
      <c r="L30" t="s">
        <v>85</v>
      </c>
      <c r="N30" t="str">
        <f>LOOKUP(Table1[[#This Row],[FacilityLevel]], Backend!$E$3:$E$11, Backend!$F$3:$F$11)</f>
        <v>H</v>
      </c>
      <c r="O30">
        <f>LOOKUP(Table1[[#This Row],[FacilityType]], Backend!$J$4:$J$8, Backend!$K$4:$K$8)</f>
        <v>3</v>
      </c>
      <c r="P30" t="str">
        <f>LOOKUP(Table1[[#This Row],[RegionID]], Backend!$L$1:$L$9, Backend!$M$1:$M$9)</f>
        <v>AGL</v>
      </c>
    </row>
    <row r="31" spans="1:16" x14ac:dyDescent="0.25">
      <c r="A31" t="s">
        <v>86</v>
      </c>
      <c r="B31" t="s">
        <v>483</v>
      </c>
      <c r="C31" t="s">
        <v>39</v>
      </c>
      <c r="D31" s="1">
        <v>5</v>
      </c>
      <c r="E31" s="1" t="s">
        <v>849</v>
      </c>
      <c r="F31" s="1" t="s">
        <v>769</v>
      </c>
      <c r="G31" t="str">
        <f>HYPERLINK("https://ksn2.faa.gov/ajg/ajg-r/_layouts/userdisp.aspx?ID=3","New England")</f>
        <v>New England</v>
      </c>
      <c r="H31" t="s">
        <v>25</v>
      </c>
      <c r="I31" t="s">
        <v>21</v>
      </c>
      <c r="J31" t="s">
        <v>26</v>
      </c>
      <c r="K31" t="str">
        <f>HYPERLINK("https://ksn2.faa.gov/ajg/ajg-r/_layouts/userdisp.aspx?ID=3","New England Regional Human Resource Services Division")</f>
        <v>New England Regional Human Resource Services Division</v>
      </c>
      <c r="L31" t="s">
        <v>17</v>
      </c>
      <c r="N31" t="str">
        <f>LOOKUP(Table1[[#This Row],[FacilityLevel]], Backend!$E$3:$E$11, Backend!$F$3:$F$11)</f>
        <v>E</v>
      </c>
      <c r="O31">
        <f>LOOKUP(Table1[[#This Row],[FacilityType]], Backend!$J$4:$J$8, Backend!$K$4:$K$8)</f>
        <v>7</v>
      </c>
      <c r="P31" t="str">
        <f>LOOKUP(Table1[[#This Row],[RegionID]], Backend!$L$1:$L$9, Backend!$M$1:$M$9)</f>
        <v>ANE</v>
      </c>
    </row>
    <row r="32" spans="1:16" x14ac:dyDescent="0.25">
      <c r="A32" t="s">
        <v>87</v>
      </c>
      <c r="B32" t="s">
        <v>484</v>
      </c>
      <c r="C32" t="s">
        <v>39</v>
      </c>
      <c r="D32" s="1">
        <v>6</v>
      </c>
      <c r="E32" s="1" t="s">
        <v>1023</v>
      </c>
      <c r="F32" s="1" t="s">
        <v>752</v>
      </c>
      <c r="G32" t="str">
        <f>HYPERLINK("https://ksn2.faa.gov/ajg/ajg-r/_layouts/userdisp.aspx?ID=3","New England")</f>
        <v>New England</v>
      </c>
      <c r="H32" t="s">
        <v>25</v>
      </c>
      <c r="I32" t="s">
        <v>21</v>
      </c>
      <c r="J32" t="s">
        <v>26</v>
      </c>
      <c r="K32" t="str">
        <f>HYPERLINK("https://ksn2.faa.gov/ajg/ajg-r/_layouts/userdisp.aspx?ID=3","New England Regional Human Resource Services Division")</f>
        <v>New England Regional Human Resource Services Division</v>
      </c>
      <c r="L32" t="s">
        <v>88</v>
      </c>
      <c r="N32" t="str">
        <f>LOOKUP(Table1[[#This Row],[FacilityLevel]], Backend!$E$3:$E$11, Backend!$F$3:$F$11)</f>
        <v>F</v>
      </c>
      <c r="O32">
        <f>LOOKUP(Table1[[#This Row],[FacilityType]], Backend!$J$4:$J$8, Backend!$K$4:$K$8)</f>
        <v>7</v>
      </c>
      <c r="P32" t="str">
        <f>LOOKUP(Table1[[#This Row],[RegionID]], Backend!$L$1:$L$9, Backend!$M$1:$M$9)</f>
        <v>ANE</v>
      </c>
    </row>
    <row r="33" spans="1:16" x14ac:dyDescent="0.25">
      <c r="A33" t="s">
        <v>89</v>
      </c>
      <c r="B33" t="s">
        <v>485</v>
      </c>
      <c r="C33" t="s">
        <v>39</v>
      </c>
      <c r="D33" s="1">
        <v>7</v>
      </c>
      <c r="E33" s="1" t="s">
        <v>91</v>
      </c>
      <c r="F33" s="1" t="s">
        <v>770</v>
      </c>
      <c r="G33" t="str">
        <f>HYPERLINK("https://ksn2.faa.gov/ajg/ajg-r/_layouts/userdisp.aspx?ID=7","Northwest Mountain")</f>
        <v>Northwest Mountain</v>
      </c>
      <c r="H33" t="s">
        <v>90</v>
      </c>
      <c r="I33" t="s">
        <v>15</v>
      </c>
      <c r="J33" t="s">
        <v>91</v>
      </c>
      <c r="K33" t="str">
        <f>HYPERLINK("https://ksn2.faa.gov/ajg/ajg-r/_layouts/userdisp.aspx?ID=7","Northwest Mountain Regional Human Resource Services Division")</f>
        <v>Northwest Mountain Regional Human Resource Services Division</v>
      </c>
      <c r="L33" t="s">
        <v>17</v>
      </c>
      <c r="N33" t="str">
        <f>LOOKUP(Table1[[#This Row],[FacilityLevel]], Backend!$E$3:$E$11, Backend!$F$3:$F$11)</f>
        <v>G</v>
      </c>
      <c r="O33">
        <f>LOOKUP(Table1[[#This Row],[FacilityType]], Backend!$J$4:$J$8, Backend!$K$4:$K$8)</f>
        <v>7</v>
      </c>
      <c r="P33" t="str">
        <f>LOOKUP(Table1[[#This Row],[RegionID]], Backend!$L$1:$L$9, Backend!$M$1:$M$9)</f>
        <v>ANM</v>
      </c>
    </row>
    <row r="34" spans="1:16" x14ac:dyDescent="0.25">
      <c r="A34" t="s">
        <v>92</v>
      </c>
      <c r="B34" t="s">
        <v>486</v>
      </c>
      <c r="C34" t="s">
        <v>28</v>
      </c>
      <c r="D34" s="1">
        <v>6</v>
      </c>
      <c r="E34" s="1" t="s">
        <v>858</v>
      </c>
      <c r="F34" s="1" t="s">
        <v>753</v>
      </c>
      <c r="G34" t="str">
        <f>HYPERLINK("https://ksn2.faa.gov/ajg/ajg-r/_layouts/userdisp.aspx?ID=8","Western Pacific")</f>
        <v>Western Pacific</v>
      </c>
      <c r="H34" t="s">
        <v>93</v>
      </c>
      <c r="I34" t="s">
        <v>15</v>
      </c>
      <c r="J34" t="s">
        <v>94</v>
      </c>
      <c r="K34" t="str">
        <f>HYPERLINK("https://ksn2.faa.gov/ajg/ajg-r/_layouts/userdisp.aspx?ID=8","Western Pacific Regional Human Resource Services Division")</f>
        <v>Western Pacific Regional Human Resource Services Division</v>
      </c>
      <c r="L34" t="s">
        <v>85</v>
      </c>
      <c r="N34" t="str">
        <f>LOOKUP(Table1[[#This Row],[FacilityLevel]], Backend!$E$3:$E$11, Backend!$F$3:$F$11)</f>
        <v>F</v>
      </c>
      <c r="O34">
        <f>LOOKUP(Table1[[#This Row],[FacilityType]], Backend!$J$4:$J$8, Backend!$K$4:$K$8)</f>
        <v>3</v>
      </c>
      <c r="P34" t="str">
        <f>LOOKUP(Table1[[#This Row],[RegionID]], Backend!$L$1:$L$9, Backend!$M$1:$M$9)</f>
        <v>AWP</v>
      </c>
    </row>
    <row r="35" spans="1:16" x14ac:dyDescent="0.25">
      <c r="A35" t="s">
        <v>95</v>
      </c>
      <c r="B35" t="s">
        <v>487</v>
      </c>
      <c r="C35" t="s">
        <v>28</v>
      </c>
      <c r="D35" s="1">
        <v>5</v>
      </c>
      <c r="E35" s="1" t="s">
        <v>938</v>
      </c>
      <c r="F35" s="1" t="s">
        <v>776</v>
      </c>
      <c r="G35" t="str">
        <f>HYPERLINK("https://ksn2.faa.gov/ajg/ajg-r/_layouts/userdisp.aspx?ID=3","New England")</f>
        <v>New England</v>
      </c>
      <c r="H35" t="s">
        <v>29</v>
      </c>
      <c r="I35" t="s">
        <v>21</v>
      </c>
      <c r="J35" t="s">
        <v>30</v>
      </c>
      <c r="K35" t="str">
        <f>HYPERLINK("https://ksn2.faa.gov/ajg/ajg-r/_layouts/userdisp.aspx?ID=3","New England Regional Human Resource Services Division")</f>
        <v>New England Regional Human Resource Services Division</v>
      </c>
      <c r="L35" t="s">
        <v>62</v>
      </c>
      <c r="N35" t="str">
        <f>LOOKUP(Table1[[#This Row],[FacilityLevel]], Backend!$E$3:$E$11, Backend!$F$3:$F$11)</f>
        <v>E</v>
      </c>
      <c r="O35">
        <f>LOOKUP(Table1[[#This Row],[FacilityType]], Backend!$J$4:$J$8, Backend!$K$4:$K$8)</f>
        <v>3</v>
      </c>
      <c r="P35" t="str">
        <f>LOOKUP(Table1[[#This Row],[RegionID]], Backend!$L$1:$L$9, Backend!$M$1:$M$9)</f>
        <v>ANE</v>
      </c>
    </row>
    <row r="36" spans="1:16" x14ac:dyDescent="0.25">
      <c r="A36" t="s">
        <v>96</v>
      </c>
      <c r="B36" t="s">
        <v>488</v>
      </c>
      <c r="C36" t="s">
        <v>28</v>
      </c>
      <c r="D36" s="1">
        <v>5</v>
      </c>
      <c r="E36" s="1" t="s">
        <v>859</v>
      </c>
      <c r="F36" s="1" t="s">
        <v>792</v>
      </c>
      <c r="G36" t="str">
        <f>HYPERLINK("https://ksn2.faa.gov/ajg/ajg-r/_layouts/userdisp.aspx?ID=3","New England")</f>
        <v>New England</v>
      </c>
      <c r="H36" t="s">
        <v>25</v>
      </c>
      <c r="I36" t="s">
        <v>21</v>
      </c>
      <c r="J36" t="s">
        <v>26</v>
      </c>
      <c r="K36" t="str">
        <f>HYPERLINK("https://ksn2.faa.gov/ajg/ajg-r/_layouts/userdisp.aspx?ID=3","New England Regional Human Resource Services Division")</f>
        <v>New England Regional Human Resource Services Division</v>
      </c>
      <c r="L36" t="s">
        <v>17</v>
      </c>
      <c r="N36" t="str">
        <f>LOOKUP(Table1[[#This Row],[FacilityLevel]], Backend!$E$3:$E$11, Backend!$F$3:$F$11)</f>
        <v>E</v>
      </c>
      <c r="O36">
        <f>LOOKUP(Table1[[#This Row],[FacilityType]], Backend!$J$4:$J$8, Backend!$K$4:$K$8)</f>
        <v>3</v>
      </c>
      <c r="P36" t="str">
        <f>LOOKUP(Table1[[#This Row],[RegionID]], Backend!$L$1:$L$9, Backend!$M$1:$M$9)</f>
        <v>ANE</v>
      </c>
    </row>
    <row r="37" spans="1:16" x14ac:dyDescent="0.25">
      <c r="A37" t="s">
        <v>97</v>
      </c>
      <c r="B37" t="s">
        <v>489</v>
      </c>
      <c r="C37" t="s">
        <v>28</v>
      </c>
      <c r="D37" s="1">
        <v>8</v>
      </c>
      <c r="E37" s="1" t="s">
        <v>860</v>
      </c>
      <c r="F37" s="1" t="s">
        <v>793</v>
      </c>
      <c r="G37" t="str">
        <f>HYPERLINK("https://ksn2.faa.gov/ajg/ajg-r/_layouts/userdisp.aspx?ID=2","Southern")</f>
        <v>Southern</v>
      </c>
      <c r="H37" t="s">
        <v>20</v>
      </c>
      <c r="I37" t="s">
        <v>21</v>
      </c>
      <c r="J37" t="s">
        <v>22</v>
      </c>
      <c r="K37" t="str">
        <f>HYPERLINK("https://ksn2.faa.gov/ajg/ajg-r/_layouts/userdisp.aspx?ID=2","Southern Regional Human Resource Services Division")</f>
        <v>Southern Regional Human Resource Services Division</v>
      </c>
      <c r="L37" t="s">
        <v>17</v>
      </c>
      <c r="N37" t="str">
        <f>LOOKUP(Table1[[#This Row],[FacilityLevel]], Backend!$E$3:$E$11, Backend!$F$3:$F$11)</f>
        <v>H</v>
      </c>
      <c r="O37">
        <f>LOOKUP(Table1[[#This Row],[FacilityType]], Backend!$J$4:$J$8, Backend!$K$4:$K$8)</f>
        <v>3</v>
      </c>
      <c r="P37" t="str">
        <f>LOOKUP(Table1[[#This Row],[RegionID]], Backend!$L$1:$L$9, Backend!$M$1:$M$9)</f>
        <v>ASO</v>
      </c>
    </row>
    <row r="38" spans="1:16" x14ac:dyDescent="0.25">
      <c r="A38" t="s">
        <v>98</v>
      </c>
      <c r="B38" t="s">
        <v>490</v>
      </c>
      <c r="C38" t="s">
        <v>28</v>
      </c>
      <c r="D38" s="1">
        <v>6</v>
      </c>
      <c r="E38" s="1" t="s">
        <v>861</v>
      </c>
      <c r="F38" s="1" t="s">
        <v>794</v>
      </c>
      <c r="G38" t="str">
        <f>HYPERLINK("https://ksn2.faa.gov/ajg/ajg-r/_layouts/userdisp.aspx?ID=7","Northwest Mountain")</f>
        <v>Northwest Mountain</v>
      </c>
      <c r="H38" t="s">
        <v>99</v>
      </c>
      <c r="I38" t="s">
        <v>15</v>
      </c>
      <c r="J38" t="s">
        <v>100</v>
      </c>
      <c r="K38" t="str">
        <f>HYPERLINK("https://ksn2.faa.gov/ajg/ajg-r/_layouts/userdisp.aspx?ID=7","Northwest Mountain Regional Human Resource Services Division")</f>
        <v>Northwest Mountain Regional Human Resource Services Division</v>
      </c>
      <c r="L38" t="s">
        <v>17</v>
      </c>
      <c r="N38" t="str">
        <f>LOOKUP(Table1[[#This Row],[FacilityLevel]], Backend!$E$3:$E$11, Backend!$F$3:$F$11)</f>
        <v>F</v>
      </c>
      <c r="O38">
        <f>LOOKUP(Table1[[#This Row],[FacilityType]], Backend!$J$4:$J$8, Backend!$K$4:$K$8)</f>
        <v>3</v>
      </c>
      <c r="P38" t="str">
        <f>LOOKUP(Table1[[#This Row],[RegionID]], Backend!$L$1:$L$9, Backend!$M$1:$M$9)</f>
        <v>ANM</v>
      </c>
    </row>
    <row r="39" spans="1:16" x14ac:dyDescent="0.25">
      <c r="A39" t="s">
        <v>101</v>
      </c>
      <c r="B39" t="s">
        <v>491</v>
      </c>
      <c r="C39" t="s">
        <v>28</v>
      </c>
      <c r="D39" s="1">
        <v>5</v>
      </c>
      <c r="E39" s="1" t="s">
        <v>862</v>
      </c>
      <c r="F39" s="1" t="s">
        <v>777</v>
      </c>
      <c r="G39" t="str">
        <f>HYPERLINK("https://ksn2.faa.gov/ajg/ajg-r/_layouts/userdisp.aspx?ID=9","Great Lakes")</f>
        <v>Great Lakes</v>
      </c>
      <c r="H39" t="s">
        <v>102</v>
      </c>
      <c r="I39" t="s">
        <v>33</v>
      </c>
      <c r="J39" t="s">
        <v>103</v>
      </c>
      <c r="K39" t="str">
        <f>HYPERLINK("https://ksn2.faa.gov/ajg/ajg-r/_layouts/userdisp.aspx?ID=9","Great Lakes Regional Human Resource Services Division")</f>
        <v>Great Lakes Regional Human Resource Services Division</v>
      </c>
      <c r="L39" t="s">
        <v>62</v>
      </c>
      <c r="N39" t="str">
        <f>LOOKUP(Table1[[#This Row],[FacilityLevel]], Backend!$E$3:$E$11, Backend!$F$3:$F$11)</f>
        <v>E</v>
      </c>
      <c r="O39">
        <f>LOOKUP(Table1[[#This Row],[FacilityType]], Backend!$J$4:$J$8, Backend!$K$4:$K$8)</f>
        <v>3</v>
      </c>
      <c r="P39" t="str">
        <f>LOOKUP(Table1[[#This Row],[RegionID]], Backend!$L$1:$L$9, Backend!$M$1:$M$9)</f>
        <v>AGL</v>
      </c>
    </row>
    <row r="40" spans="1:16" x14ac:dyDescent="0.25">
      <c r="A40" t="s">
        <v>104</v>
      </c>
      <c r="B40" t="s">
        <v>492</v>
      </c>
      <c r="C40" t="s">
        <v>39</v>
      </c>
      <c r="D40" s="1">
        <v>7</v>
      </c>
      <c r="E40" s="1" t="s">
        <v>1024</v>
      </c>
      <c r="F40" s="1" t="s">
        <v>765</v>
      </c>
      <c r="G40" t="str">
        <f>HYPERLINK("https://ksn2.faa.gov/ajg/ajg-r/_layouts/userdisp.aspx?ID=7","Northwest Mountain")</f>
        <v>Northwest Mountain</v>
      </c>
      <c r="H40" t="s">
        <v>65</v>
      </c>
      <c r="I40" t="s">
        <v>15</v>
      </c>
      <c r="J40" t="s">
        <v>66</v>
      </c>
      <c r="K40" t="str">
        <f>HYPERLINK("https://ksn2.faa.gov/ajg/ajg-r/_layouts/userdisp.aspx?ID=7","Northwest Mountain Regional Human Resource Services Division")</f>
        <v>Northwest Mountain Regional Human Resource Services Division</v>
      </c>
      <c r="L40" t="s">
        <v>47</v>
      </c>
      <c r="N40" t="str">
        <f>LOOKUP(Table1[[#This Row],[FacilityLevel]], Backend!$E$3:$E$11, Backend!$F$3:$F$11)</f>
        <v>G</v>
      </c>
      <c r="O40">
        <f>LOOKUP(Table1[[#This Row],[FacilityType]], Backend!$J$4:$J$8, Backend!$K$4:$K$8)</f>
        <v>7</v>
      </c>
      <c r="P40" t="str">
        <f>LOOKUP(Table1[[#This Row],[RegionID]], Backend!$L$1:$L$9, Backend!$M$1:$M$9)</f>
        <v>ANM</v>
      </c>
    </row>
    <row r="41" spans="1:16" x14ac:dyDescent="0.25">
      <c r="A41" t="s">
        <v>105</v>
      </c>
      <c r="B41" t="s">
        <v>493</v>
      </c>
      <c r="C41" t="s">
        <v>28</v>
      </c>
      <c r="D41" s="1">
        <v>9</v>
      </c>
      <c r="E41" s="1" t="s">
        <v>863</v>
      </c>
      <c r="F41" s="1" t="s">
        <v>783</v>
      </c>
      <c r="G41" t="str">
        <f>HYPERLINK("https://ksn2.faa.gov/ajg/ajg-r/_layouts/userdisp.aspx?ID=2","Southern")</f>
        <v>Southern</v>
      </c>
      <c r="H41" t="s">
        <v>106</v>
      </c>
      <c r="I41" t="s">
        <v>21</v>
      </c>
      <c r="J41" t="s">
        <v>107</v>
      </c>
      <c r="K41" t="str">
        <f>HYPERLINK("https://ksn2.faa.gov/ajg/ajg-r/_layouts/userdisp.aspx?ID=5","Southwest Regional Human Resource Services Division")</f>
        <v>Southwest Regional Human Resource Services Division</v>
      </c>
      <c r="L41" t="s">
        <v>17</v>
      </c>
      <c r="N41" t="str">
        <f>LOOKUP(Table1[[#This Row],[FacilityLevel]], Backend!$E$3:$E$11, Backend!$F$3:$F$11)</f>
        <v>I</v>
      </c>
      <c r="O41">
        <f>LOOKUP(Table1[[#This Row],[FacilityType]], Backend!$J$4:$J$8, Backend!$K$4:$K$8)</f>
        <v>3</v>
      </c>
      <c r="P41" t="str">
        <f>LOOKUP(Table1[[#This Row],[RegionID]], Backend!$L$1:$L$9, Backend!$M$1:$M$9)</f>
        <v>ASO</v>
      </c>
    </row>
    <row r="42" spans="1:16" x14ac:dyDescent="0.25">
      <c r="A42" t="s">
        <v>108</v>
      </c>
      <c r="B42" t="s">
        <v>494</v>
      </c>
      <c r="C42" t="s">
        <v>28</v>
      </c>
      <c r="D42" s="1">
        <v>8</v>
      </c>
      <c r="E42" s="1" t="s">
        <v>939</v>
      </c>
      <c r="F42" s="1" t="s">
        <v>795</v>
      </c>
      <c r="G42" t="str">
        <f>HYPERLINK("https://ksn2.faa.gov/ajg/ajg-r/_layouts/userdisp.aspx?ID=7","Northwest Mountain")</f>
        <v>Northwest Mountain</v>
      </c>
      <c r="H42" t="s">
        <v>99</v>
      </c>
      <c r="I42" t="s">
        <v>15</v>
      </c>
      <c r="J42" t="s">
        <v>100</v>
      </c>
      <c r="K42" t="str">
        <f>HYPERLINK("https://ksn2.faa.gov/ajg/ajg-r/_layouts/userdisp.aspx?ID=7","Northwest Mountain Regional Human Resource Services Division")</f>
        <v>Northwest Mountain Regional Human Resource Services Division</v>
      </c>
      <c r="L42" t="s">
        <v>17</v>
      </c>
      <c r="N42" t="str">
        <f>LOOKUP(Table1[[#This Row],[FacilityLevel]], Backend!$E$3:$E$11, Backend!$F$3:$F$11)</f>
        <v>H</v>
      </c>
      <c r="O42">
        <f>LOOKUP(Table1[[#This Row],[FacilityType]], Backend!$J$4:$J$8, Backend!$K$4:$K$8)</f>
        <v>3</v>
      </c>
      <c r="P42" t="str">
        <f>LOOKUP(Table1[[#This Row],[RegionID]], Backend!$L$1:$L$9, Backend!$M$1:$M$9)</f>
        <v>ANM</v>
      </c>
    </row>
    <row r="43" spans="1:16" x14ac:dyDescent="0.25">
      <c r="A43" t="s">
        <v>109</v>
      </c>
      <c r="B43" t="s">
        <v>495</v>
      </c>
      <c r="C43" t="s">
        <v>39</v>
      </c>
      <c r="D43" s="1">
        <v>10</v>
      </c>
      <c r="E43" s="1" t="s">
        <v>1025</v>
      </c>
      <c r="F43" s="1" t="s">
        <v>752</v>
      </c>
      <c r="G43" t="str">
        <f>HYPERLINK("https://ksn2.faa.gov/ajg/ajg-r/_layouts/userdisp.aspx?ID=3","New England")</f>
        <v>New England</v>
      </c>
      <c r="H43" t="s">
        <v>25</v>
      </c>
      <c r="I43" t="s">
        <v>21</v>
      </c>
      <c r="J43" t="s">
        <v>26</v>
      </c>
      <c r="K43" t="str">
        <f>HYPERLINK("https://ksn2.faa.gov/ajg/ajg-r/_layouts/userdisp.aspx?ID=3","New England Regional Human Resource Services Division")</f>
        <v>New England Regional Human Resource Services Division</v>
      </c>
      <c r="L43" t="s">
        <v>17</v>
      </c>
      <c r="N43" t="str">
        <f>LOOKUP(Table1[[#This Row],[FacilityLevel]], Backend!$E$3:$E$11, Backend!$F$3:$F$11)</f>
        <v>J</v>
      </c>
      <c r="O43">
        <f>LOOKUP(Table1[[#This Row],[FacilityType]], Backend!$J$4:$J$8, Backend!$K$4:$K$8)</f>
        <v>7</v>
      </c>
      <c r="P43" t="str">
        <f>LOOKUP(Table1[[#This Row],[RegionID]], Backend!$L$1:$L$9, Backend!$M$1:$M$9)</f>
        <v>ANE</v>
      </c>
    </row>
    <row r="44" spans="1:16" x14ac:dyDescent="0.25">
      <c r="A44" t="s">
        <v>110</v>
      </c>
      <c r="B44" t="s">
        <v>496</v>
      </c>
      <c r="C44" t="s">
        <v>39</v>
      </c>
      <c r="D44" s="1">
        <v>4</v>
      </c>
      <c r="E44" s="1" t="s">
        <v>982</v>
      </c>
      <c r="F44" s="1" t="s">
        <v>758</v>
      </c>
      <c r="G44" t="str">
        <f>HYPERLINK("https://ksn2.faa.gov/ajg/ajg-r/_layouts/userdisp.aspx?ID=2","Southern")</f>
        <v>Southern</v>
      </c>
      <c r="H44" t="s">
        <v>79</v>
      </c>
      <c r="I44" t="s">
        <v>33</v>
      </c>
      <c r="J44" t="s">
        <v>80</v>
      </c>
      <c r="K44" t="str">
        <f>HYPERLINK("https://ksn2.faa.gov/ajg/ajg-r/_layouts/userdisp.aspx?ID=2","Southern Regional Human Resource Services Division")</f>
        <v>Southern Regional Human Resource Services Division</v>
      </c>
      <c r="L44" t="s">
        <v>47</v>
      </c>
      <c r="N44" t="str">
        <f>LOOKUP(Table1[[#This Row],[FacilityLevel]], Backend!$E$3:$E$11, Backend!$F$3:$F$11)</f>
        <v>D</v>
      </c>
      <c r="O44">
        <f>LOOKUP(Table1[[#This Row],[FacilityType]], Backend!$J$4:$J$8, Backend!$K$4:$K$8)</f>
        <v>7</v>
      </c>
      <c r="P44" t="str">
        <f>LOOKUP(Table1[[#This Row],[RegionID]], Backend!$L$1:$L$9, Backend!$M$1:$M$9)</f>
        <v>ASO</v>
      </c>
    </row>
    <row r="45" spans="1:16" x14ac:dyDescent="0.25">
      <c r="A45" t="s">
        <v>111</v>
      </c>
      <c r="B45" t="s">
        <v>497</v>
      </c>
      <c r="C45" t="s">
        <v>28</v>
      </c>
      <c r="D45" s="1">
        <v>6</v>
      </c>
      <c r="E45" s="1" t="s">
        <v>912</v>
      </c>
      <c r="F45" s="1" t="s">
        <v>754</v>
      </c>
      <c r="G45" t="str">
        <f>HYPERLINK("https://ksn2.faa.gov/ajg/ajg-r/_layouts/userdisp.aspx?ID=2","Southern")</f>
        <v>Southern</v>
      </c>
      <c r="H45" t="s">
        <v>79</v>
      </c>
      <c r="I45" t="s">
        <v>33</v>
      </c>
      <c r="J45" t="s">
        <v>80</v>
      </c>
      <c r="K45" t="str">
        <f>HYPERLINK("https://ksn2.faa.gov/ajg/ajg-r/_layouts/userdisp.aspx?ID=2","Southern Regional Human Resource Services Division")</f>
        <v>Southern Regional Human Resource Services Division</v>
      </c>
      <c r="L45" t="s">
        <v>112</v>
      </c>
      <c r="N45" t="str">
        <f>LOOKUP(Table1[[#This Row],[FacilityLevel]], Backend!$E$3:$E$11, Backend!$F$3:$F$11)</f>
        <v>F</v>
      </c>
      <c r="O45">
        <f>LOOKUP(Table1[[#This Row],[FacilityType]], Backend!$J$4:$J$8, Backend!$K$4:$K$8)</f>
        <v>3</v>
      </c>
      <c r="P45" t="str">
        <f>LOOKUP(Table1[[#This Row],[RegionID]], Backend!$L$1:$L$9, Backend!$M$1:$M$9)</f>
        <v>ASO</v>
      </c>
    </row>
    <row r="46" spans="1:16" x14ac:dyDescent="0.25">
      <c r="A46" t="s">
        <v>113</v>
      </c>
      <c r="B46" t="s">
        <v>498</v>
      </c>
      <c r="C46" t="s">
        <v>28</v>
      </c>
      <c r="D46" s="1">
        <v>6</v>
      </c>
      <c r="E46" s="1" t="s">
        <v>940</v>
      </c>
      <c r="F46" s="1" t="s">
        <v>796</v>
      </c>
      <c r="G46" t="str">
        <f>HYPERLINK("https://ksn2.faa.gov/ajg/ajg-r/_layouts/userdisp.aspx?ID=3","New England")</f>
        <v>New England</v>
      </c>
      <c r="H46" t="s">
        <v>25</v>
      </c>
      <c r="I46" t="s">
        <v>21</v>
      </c>
      <c r="J46" t="s">
        <v>26</v>
      </c>
      <c r="K46" t="str">
        <f>HYPERLINK("https://ksn2.faa.gov/ajg/ajg-r/_layouts/userdisp.aspx?ID=3","New England Regional Human Resource Services Division")</f>
        <v>New England Regional Human Resource Services Division</v>
      </c>
      <c r="L46" t="s">
        <v>114</v>
      </c>
      <c r="N46" t="str">
        <f>LOOKUP(Table1[[#This Row],[FacilityLevel]], Backend!$E$3:$E$11, Backend!$F$3:$F$11)</f>
        <v>F</v>
      </c>
      <c r="O46">
        <f>LOOKUP(Table1[[#This Row],[FacilityType]], Backend!$J$4:$J$8, Backend!$K$4:$K$8)</f>
        <v>3</v>
      </c>
      <c r="P46" t="str">
        <f>LOOKUP(Table1[[#This Row],[RegionID]], Backend!$L$1:$L$9, Backend!$M$1:$M$9)</f>
        <v>ANE</v>
      </c>
    </row>
    <row r="47" spans="1:16" x14ac:dyDescent="0.25">
      <c r="A47" t="s">
        <v>115</v>
      </c>
      <c r="B47" t="s">
        <v>499</v>
      </c>
      <c r="C47" t="s">
        <v>28</v>
      </c>
      <c r="D47" s="1">
        <v>7</v>
      </c>
      <c r="E47" s="1" t="s">
        <v>941</v>
      </c>
      <c r="F47" s="1" t="s">
        <v>776</v>
      </c>
      <c r="G47" t="str">
        <f>HYPERLINK("https://ksn2.faa.gov/ajg/ajg-r/_layouts/userdisp.aspx?ID=9","Great Lakes")</f>
        <v>Great Lakes</v>
      </c>
      <c r="H47" t="s">
        <v>51</v>
      </c>
      <c r="I47" t="s">
        <v>33</v>
      </c>
      <c r="J47" t="s">
        <v>52</v>
      </c>
      <c r="K47" t="str">
        <f>HYPERLINK("https://ksn2.faa.gov/ajg/ajg-r/_layouts/userdisp.aspx?ID=9","Great Lakes Regional Human Resource Services Division")</f>
        <v>Great Lakes Regional Human Resource Services Division</v>
      </c>
      <c r="L47" t="s">
        <v>17</v>
      </c>
      <c r="N47" t="str">
        <f>LOOKUP(Table1[[#This Row],[FacilityLevel]], Backend!$E$3:$E$11, Backend!$F$3:$F$11)</f>
        <v>G</v>
      </c>
      <c r="O47">
        <f>LOOKUP(Table1[[#This Row],[FacilityType]], Backend!$J$4:$J$8, Backend!$K$4:$K$8)</f>
        <v>3</v>
      </c>
      <c r="P47" t="str">
        <f>LOOKUP(Table1[[#This Row],[RegionID]], Backend!$L$1:$L$9, Backend!$M$1:$M$9)</f>
        <v>AGL</v>
      </c>
    </row>
    <row r="48" spans="1:16" x14ac:dyDescent="0.25">
      <c r="A48" t="s">
        <v>116</v>
      </c>
      <c r="B48" t="s">
        <v>500</v>
      </c>
      <c r="C48" t="s">
        <v>39</v>
      </c>
      <c r="D48" s="1">
        <v>7</v>
      </c>
      <c r="E48" s="1" t="s">
        <v>983</v>
      </c>
      <c r="F48" s="1" t="s">
        <v>753</v>
      </c>
      <c r="G48" t="str">
        <f>HYPERLINK("https://ksn2.faa.gov/ajg/ajg-r/_layouts/userdisp.aspx?ID=8","Western Pacific")</f>
        <v>Western Pacific</v>
      </c>
      <c r="H48" t="s">
        <v>93</v>
      </c>
      <c r="I48" t="s">
        <v>15</v>
      </c>
      <c r="J48" t="s">
        <v>94</v>
      </c>
      <c r="K48" t="str">
        <f>HYPERLINK("https://ksn2.faa.gov/ajg/ajg-r/_layouts/userdisp.aspx?ID=8","Western Pacific Regional Human Resource Services Division")</f>
        <v>Western Pacific Regional Human Resource Services Division</v>
      </c>
      <c r="L48" t="s">
        <v>17</v>
      </c>
      <c r="N48" t="str">
        <f>LOOKUP(Table1[[#This Row],[FacilityLevel]], Backend!$E$3:$E$11, Backend!$F$3:$F$11)</f>
        <v>G</v>
      </c>
      <c r="O48">
        <f>LOOKUP(Table1[[#This Row],[FacilityType]], Backend!$J$4:$J$8, Backend!$K$4:$K$8)</f>
        <v>7</v>
      </c>
      <c r="P48" t="str">
        <f>LOOKUP(Table1[[#This Row],[RegionID]], Backend!$L$1:$L$9, Backend!$M$1:$M$9)</f>
        <v>AWP</v>
      </c>
    </row>
    <row r="49" spans="1:16" x14ac:dyDescent="0.25">
      <c r="A49" t="s">
        <v>117</v>
      </c>
      <c r="B49" t="s">
        <v>501</v>
      </c>
      <c r="C49" t="s">
        <v>39</v>
      </c>
      <c r="D49" s="1">
        <v>8</v>
      </c>
      <c r="E49" s="1" t="s">
        <v>984</v>
      </c>
      <c r="F49" s="1" t="s">
        <v>757</v>
      </c>
      <c r="G49" t="str">
        <f>HYPERLINK("https://ksn2.faa.gov/ajg/ajg-r/_layouts/userdisp.aspx?ID=4","Eastern")</f>
        <v>Eastern</v>
      </c>
      <c r="H49" t="s">
        <v>44</v>
      </c>
      <c r="I49" t="s">
        <v>21</v>
      </c>
      <c r="J49" t="s">
        <v>45</v>
      </c>
      <c r="K49" t="str">
        <f>HYPERLINK("https://ksn2.faa.gov/ajg/ajg-r/_layouts/userdisp.aspx?ID=4","Eastern Regional Human Resource Services Division")</f>
        <v>Eastern Regional Human Resource Services Division</v>
      </c>
      <c r="L49" t="s">
        <v>17</v>
      </c>
      <c r="N49" t="str">
        <f>LOOKUP(Table1[[#This Row],[FacilityLevel]], Backend!$E$3:$E$11, Backend!$F$3:$F$11)</f>
        <v>H</v>
      </c>
      <c r="O49">
        <f>LOOKUP(Table1[[#This Row],[FacilityType]], Backend!$J$4:$J$8, Backend!$K$4:$K$8)</f>
        <v>7</v>
      </c>
      <c r="P49" t="str">
        <f>LOOKUP(Table1[[#This Row],[RegionID]], Backend!$L$1:$L$9, Backend!$M$1:$M$9)</f>
        <v>AEA</v>
      </c>
    </row>
    <row r="50" spans="1:16" x14ac:dyDescent="0.25">
      <c r="A50" t="s">
        <v>118</v>
      </c>
      <c r="B50" t="s">
        <v>119</v>
      </c>
      <c r="C50" t="s">
        <v>13</v>
      </c>
      <c r="D50" s="1">
        <v>12</v>
      </c>
      <c r="E50" s="1" t="s">
        <v>835</v>
      </c>
      <c r="F50" s="1" t="s">
        <v>768</v>
      </c>
      <c r="G50" t="str">
        <f>HYPERLINK("https://ksn2.faa.gov/ajg/ajg-r/_layouts/userdisp.aspx?ID=9","Great Lakes")</f>
        <v>Great Lakes</v>
      </c>
      <c r="H50" t="s">
        <v>57</v>
      </c>
      <c r="I50" t="s">
        <v>33</v>
      </c>
      <c r="J50" t="s">
        <v>58</v>
      </c>
      <c r="K50" t="str">
        <f>HYPERLINK("https://ksn2.faa.gov/ajg/ajg-r/_layouts/userdisp.aspx?ID=9","Great Lakes Regional Human Resource Services Division")</f>
        <v>Great Lakes Regional Human Resource Services Division</v>
      </c>
      <c r="L50" t="s">
        <v>17</v>
      </c>
      <c r="N50" t="str">
        <f>LOOKUP(Table1[[#This Row],[FacilityLevel]], Backend!$E$3:$E$11, Backend!$F$3:$F$11)</f>
        <v>L</v>
      </c>
      <c r="O50">
        <f>LOOKUP(Table1[[#This Row],[FacilityType]], Backend!$J$4:$J$8, Backend!$K$4:$K$8)</f>
        <v>2</v>
      </c>
      <c r="P50" t="str">
        <f>LOOKUP(Table1[[#This Row],[RegionID]], Backend!$L$1:$L$9, Backend!$M$1:$M$9)</f>
        <v>AGL</v>
      </c>
    </row>
    <row r="51" spans="1:16" x14ac:dyDescent="0.25">
      <c r="A51" t="s">
        <v>120</v>
      </c>
      <c r="B51" t="s">
        <v>502</v>
      </c>
      <c r="C51" t="s">
        <v>28</v>
      </c>
      <c r="D51" s="1">
        <v>6</v>
      </c>
      <c r="E51" s="1" t="s">
        <v>942</v>
      </c>
      <c r="F51" s="1" t="s">
        <v>755</v>
      </c>
      <c r="G51" t="str">
        <f>HYPERLINK("https://ksn2.faa.gov/ajg/ajg-r/_layouts/userdisp.aspx?ID=2","Southern")</f>
        <v>Southern</v>
      </c>
      <c r="H51" t="s">
        <v>121</v>
      </c>
      <c r="I51" t="s">
        <v>21</v>
      </c>
      <c r="J51" t="s">
        <v>122</v>
      </c>
      <c r="K51" t="str">
        <f>HYPERLINK("https://ksn2.faa.gov/ajg/ajg-r/_layouts/userdisp.aspx?ID=2","Southern Regional Human Resource Services Division")</f>
        <v>Southern Regional Human Resource Services Division</v>
      </c>
      <c r="L51" t="s">
        <v>17</v>
      </c>
      <c r="N51" t="str">
        <f>LOOKUP(Table1[[#This Row],[FacilityLevel]], Backend!$E$3:$E$11, Backend!$F$3:$F$11)</f>
        <v>F</v>
      </c>
      <c r="O51">
        <f>LOOKUP(Table1[[#This Row],[FacilityType]], Backend!$J$4:$J$8, Backend!$K$4:$K$8)</f>
        <v>3</v>
      </c>
      <c r="P51" t="str">
        <f>LOOKUP(Table1[[#This Row],[RegionID]], Backend!$L$1:$L$9, Backend!$M$1:$M$9)</f>
        <v>ASO</v>
      </c>
    </row>
    <row r="52" spans="1:16" x14ac:dyDescent="0.25">
      <c r="A52" t="s">
        <v>123</v>
      </c>
      <c r="B52" t="s">
        <v>503</v>
      </c>
      <c r="C52" t="s">
        <v>39</v>
      </c>
      <c r="D52" s="1">
        <v>4</v>
      </c>
      <c r="E52" s="1" t="s">
        <v>1026</v>
      </c>
      <c r="F52" s="1" t="s">
        <v>771</v>
      </c>
      <c r="G52" t="str">
        <f>HYPERLINK("https://ksn2.faa.gov/ajg/ajg-r/_layouts/userdisp.aspx?ID=9","Great Lakes")</f>
        <v>Great Lakes</v>
      </c>
      <c r="H52" t="s">
        <v>51</v>
      </c>
      <c r="I52" t="s">
        <v>33</v>
      </c>
      <c r="J52" t="s">
        <v>52</v>
      </c>
      <c r="K52" t="str">
        <f>HYPERLINK("https://ksn2.faa.gov/ajg/ajg-r/_layouts/userdisp.aspx?ID=9","Great Lakes Regional Human Resource Services Division")</f>
        <v>Great Lakes Regional Human Resource Services Division</v>
      </c>
      <c r="L52" t="s">
        <v>124</v>
      </c>
      <c r="N52" t="str">
        <f>LOOKUP(Table1[[#This Row],[FacilityLevel]], Backend!$E$3:$E$11, Backend!$F$3:$F$11)</f>
        <v>D</v>
      </c>
      <c r="O52">
        <f>LOOKUP(Table1[[#This Row],[FacilityType]], Backend!$J$4:$J$8, Backend!$K$4:$K$8)</f>
        <v>7</v>
      </c>
      <c r="P52" t="str">
        <f>LOOKUP(Table1[[#This Row],[RegionID]], Backend!$L$1:$L$9, Backend!$M$1:$M$9)</f>
        <v>AGL</v>
      </c>
    </row>
    <row r="53" spans="1:16" x14ac:dyDescent="0.25">
      <c r="A53" t="s">
        <v>125</v>
      </c>
      <c r="B53" t="s">
        <v>504</v>
      </c>
      <c r="C53" t="s">
        <v>39</v>
      </c>
      <c r="D53" s="1">
        <v>5</v>
      </c>
      <c r="E53" s="1" t="s">
        <v>985</v>
      </c>
      <c r="F53" s="1" t="s">
        <v>753</v>
      </c>
      <c r="G53" t="str">
        <f>HYPERLINK("https://ksn2.faa.gov/ajg/ajg-r/_layouts/userdisp.aspx?ID=8","Western Pacific")</f>
        <v>Western Pacific</v>
      </c>
      <c r="H53" t="s">
        <v>68</v>
      </c>
      <c r="I53" t="s">
        <v>15</v>
      </c>
      <c r="J53" t="s">
        <v>69</v>
      </c>
      <c r="K53" t="str">
        <f>HYPERLINK("https://ksn2.faa.gov/ajg/ajg-r/_layouts/userdisp.aspx?ID=8","Western Pacific Regional Human Resource Services Division")</f>
        <v>Western Pacific Regional Human Resource Services Division</v>
      </c>
      <c r="L53" t="s">
        <v>76</v>
      </c>
      <c r="N53" t="str">
        <f>LOOKUP(Table1[[#This Row],[FacilityLevel]], Backend!$E$3:$E$11, Backend!$F$3:$F$11)</f>
        <v>E</v>
      </c>
      <c r="O53">
        <f>LOOKUP(Table1[[#This Row],[FacilityType]], Backend!$J$4:$J$8, Backend!$K$4:$K$8)</f>
        <v>7</v>
      </c>
      <c r="P53" t="str">
        <f>LOOKUP(Table1[[#This Row],[RegionID]], Backend!$L$1:$L$9, Backend!$M$1:$M$9)</f>
        <v>AWP</v>
      </c>
    </row>
    <row r="54" spans="1:16" x14ac:dyDescent="0.25">
      <c r="A54" t="s">
        <v>126</v>
      </c>
      <c r="B54" t="s">
        <v>505</v>
      </c>
      <c r="C54" t="s">
        <v>39</v>
      </c>
      <c r="D54" s="1">
        <v>5</v>
      </c>
      <c r="E54" s="1" t="s">
        <v>1027</v>
      </c>
      <c r="F54" s="1" t="s">
        <v>772</v>
      </c>
      <c r="G54" t="str">
        <f>HYPERLINK("https://ksn2.faa.gov/ajg/ajg-r/_layouts/userdisp.aspx?ID=4","Eastern")</f>
        <v>Eastern</v>
      </c>
      <c r="H54" t="s">
        <v>29</v>
      </c>
      <c r="I54" t="s">
        <v>21</v>
      </c>
      <c r="J54" t="s">
        <v>30</v>
      </c>
      <c r="K54" t="str">
        <f>HYPERLINK("https://ksn2.faa.gov/ajg/ajg-r/_layouts/userdisp.aspx?ID=4","Eastern Regional Human Resource Services Division")</f>
        <v>Eastern Regional Human Resource Services Division</v>
      </c>
      <c r="L54" t="s">
        <v>88</v>
      </c>
      <c r="N54" t="str">
        <f>LOOKUP(Table1[[#This Row],[FacilityLevel]], Backend!$E$3:$E$11, Backend!$F$3:$F$11)</f>
        <v>E</v>
      </c>
      <c r="O54">
        <f>LOOKUP(Table1[[#This Row],[FacilityType]], Backend!$J$4:$J$8, Backend!$K$4:$K$8)</f>
        <v>7</v>
      </c>
      <c r="P54" t="str">
        <f>LOOKUP(Table1[[#This Row],[RegionID]], Backend!$L$1:$L$9, Backend!$M$1:$M$9)</f>
        <v>AEA</v>
      </c>
    </row>
    <row r="55" spans="1:16" x14ac:dyDescent="0.25">
      <c r="A55" t="s">
        <v>127</v>
      </c>
      <c r="B55" t="s">
        <v>506</v>
      </c>
      <c r="C55" t="s">
        <v>28</v>
      </c>
      <c r="D55" s="1">
        <v>7</v>
      </c>
      <c r="E55" s="1" t="s">
        <v>864</v>
      </c>
      <c r="F55" s="1" t="s">
        <v>783</v>
      </c>
      <c r="G55" t="str">
        <f>HYPERLINK("https://ksn2.faa.gov/ajg/ajg-r/_layouts/userdisp.aspx?ID=2","Southern")</f>
        <v>Southern</v>
      </c>
      <c r="H55" t="s">
        <v>20</v>
      </c>
      <c r="I55" t="s">
        <v>21</v>
      </c>
      <c r="J55" t="s">
        <v>22</v>
      </c>
      <c r="K55" t="str">
        <f>HYPERLINK("https://ksn2.faa.gov/ajg/ajg-r/_layouts/userdisp.aspx?ID=2","Southern Regional Human Resource Services Division")</f>
        <v>Southern Regional Human Resource Services Division</v>
      </c>
      <c r="L55" t="s">
        <v>128</v>
      </c>
      <c r="N55" t="str">
        <f>LOOKUP(Table1[[#This Row],[FacilityLevel]], Backend!$E$3:$E$11, Backend!$F$3:$F$11)</f>
        <v>G</v>
      </c>
      <c r="O55">
        <f>LOOKUP(Table1[[#This Row],[FacilityType]], Backend!$J$4:$J$8, Backend!$K$4:$K$8)</f>
        <v>3</v>
      </c>
      <c r="P55" t="str">
        <f>LOOKUP(Table1[[#This Row],[RegionID]], Backend!$L$1:$L$9, Backend!$M$1:$M$9)</f>
        <v>ASO</v>
      </c>
    </row>
    <row r="56" spans="1:16" x14ac:dyDescent="0.25">
      <c r="A56" t="s">
        <v>129</v>
      </c>
      <c r="B56" t="s">
        <v>507</v>
      </c>
      <c r="C56" t="s">
        <v>28</v>
      </c>
      <c r="D56" s="1">
        <v>8</v>
      </c>
      <c r="E56" s="1" t="s">
        <v>865</v>
      </c>
      <c r="F56" s="1" t="s">
        <v>755</v>
      </c>
      <c r="G56" t="str">
        <f>HYPERLINK("https://ksn2.faa.gov/ajg/ajg-r/_layouts/userdisp.aspx?ID=2","Southern")</f>
        <v>Southern</v>
      </c>
      <c r="H56" t="s">
        <v>121</v>
      </c>
      <c r="I56" t="s">
        <v>21</v>
      </c>
      <c r="J56" t="s">
        <v>122</v>
      </c>
      <c r="K56" t="str">
        <f>HYPERLINK("https://ksn2.faa.gov/ajg/ajg-r/_layouts/userdisp.aspx?ID=2","Southern Regional Human Resource Services Division")</f>
        <v>Southern Regional Human Resource Services Division</v>
      </c>
      <c r="L56" t="s">
        <v>17</v>
      </c>
      <c r="N56" t="str">
        <f>LOOKUP(Table1[[#This Row],[FacilityLevel]], Backend!$E$3:$E$11, Backend!$F$3:$F$11)</f>
        <v>H</v>
      </c>
      <c r="O56">
        <f>LOOKUP(Table1[[#This Row],[FacilityType]], Backend!$J$4:$J$8, Backend!$K$4:$K$8)</f>
        <v>3</v>
      </c>
      <c r="P56" t="str">
        <f>LOOKUP(Table1[[#This Row],[RegionID]], Backend!$L$1:$L$9, Backend!$M$1:$M$9)</f>
        <v>ASO</v>
      </c>
    </row>
    <row r="57" spans="1:16" x14ac:dyDescent="0.25">
      <c r="A57" t="s">
        <v>130</v>
      </c>
      <c r="B57" t="s">
        <v>508</v>
      </c>
      <c r="C57" t="s">
        <v>28</v>
      </c>
      <c r="D57" s="1">
        <v>5</v>
      </c>
      <c r="E57" s="1" t="s">
        <v>913</v>
      </c>
      <c r="F57" s="1" t="s">
        <v>790</v>
      </c>
      <c r="G57" t="str">
        <f>HYPERLINK("https://ksn2.faa.gov/ajg/ajg-r/_layouts/userdisp.aspx?ID=6","Central")</f>
        <v>Central</v>
      </c>
      <c r="H57" t="s">
        <v>57</v>
      </c>
      <c r="I57" t="s">
        <v>33</v>
      </c>
      <c r="J57" t="s">
        <v>58</v>
      </c>
      <c r="K57" t="str">
        <f>HYPERLINK("https://ksn2.faa.gov/ajg/ajg-r/_layouts/userdisp.aspx?ID=6","Central Regional Human Resource Services Division")</f>
        <v>Central Regional Human Resource Services Division</v>
      </c>
      <c r="L57" t="s">
        <v>131</v>
      </c>
      <c r="N57" t="str">
        <f>LOOKUP(Table1[[#This Row],[FacilityLevel]], Backend!$E$3:$E$11, Backend!$F$3:$F$11)</f>
        <v>E</v>
      </c>
      <c r="O57">
        <f>LOOKUP(Table1[[#This Row],[FacilityType]], Backend!$J$4:$J$8, Backend!$K$4:$K$8)</f>
        <v>3</v>
      </c>
      <c r="P57" t="str">
        <f>LOOKUP(Table1[[#This Row],[RegionID]], Backend!$L$1:$L$9, Backend!$M$1:$M$9)</f>
        <v>ACE</v>
      </c>
    </row>
    <row r="58" spans="1:16" x14ac:dyDescent="0.25">
      <c r="A58" t="s">
        <v>132</v>
      </c>
      <c r="B58" t="s">
        <v>509</v>
      </c>
      <c r="C58" t="s">
        <v>28</v>
      </c>
      <c r="D58" s="1">
        <v>5</v>
      </c>
      <c r="E58" s="1" t="s">
        <v>943</v>
      </c>
      <c r="F58" s="1" t="s">
        <v>797</v>
      </c>
      <c r="G58" t="str">
        <f>HYPERLINK("https://ksn2.faa.gov/ajg/ajg-r/_layouts/userdisp.aspx?ID=9","Great Lakes")</f>
        <v>Great Lakes</v>
      </c>
      <c r="H58" t="s">
        <v>51</v>
      </c>
      <c r="I58" t="s">
        <v>33</v>
      </c>
      <c r="J58" t="s">
        <v>52</v>
      </c>
      <c r="K58" t="str">
        <f>HYPERLINK("https://ksn2.faa.gov/ajg/ajg-r/_layouts/userdisp.aspx?ID=9","Great Lakes Regional Human Resource Services Division")</f>
        <v>Great Lakes Regional Human Resource Services Division</v>
      </c>
      <c r="L58" t="s">
        <v>85</v>
      </c>
      <c r="N58" t="str">
        <f>LOOKUP(Table1[[#This Row],[FacilityLevel]], Backend!$E$3:$E$11, Backend!$F$3:$F$11)</f>
        <v>E</v>
      </c>
      <c r="O58">
        <f>LOOKUP(Table1[[#This Row],[FacilityType]], Backend!$J$4:$J$8, Backend!$K$4:$K$8)</f>
        <v>3</v>
      </c>
      <c r="P58" t="str">
        <f>LOOKUP(Table1[[#This Row],[RegionID]], Backend!$L$1:$L$9, Backend!$M$1:$M$9)</f>
        <v>AGL</v>
      </c>
    </row>
    <row r="59" spans="1:16" x14ac:dyDescent="0.25">
      <c r="A59" t="s">
        <v>133</v>
      </c>
      <c r="B59" t="s">
        <v>510</v>
      </c>
      <c r="C59" t="s">
        <v>28</v>
      </c>
      <c r="D59" s="1">
        <v>8</v>
      </c>
      <c r="E59" s="1" t="s">
        <v>52</v>
      </c>
      <c r="F59" s="1" t="s">
        <v>771</v>
      </c>
      <c r="G59" t="str">
        <f>HYPERLINK("https://ksn2.faa.gov/ajg/ajg-r/_layouts/userdisp.aspx?ID=9","Great Lakes")</f>
        <v>Great Lakes</v>
      </c>
      <c r="H59" t="s">
        <v>51</v>
      </c>
      <c r="I59" t="s">
        <v>33</v>
      </c>
      <c r="J59" t="s">
        <v>52</v>
      </c>
      <c r="K59" t="str">
        <f>HYPERLINK("https://ksn2.faa.gov/ajg/ajg-r/_layouts/userdisp.aspx?ID=9","Great Lakes Regional Human Resource Services Division")</f>
        <v>Great Lakes Regional Human Resource Services Division</v>
      </c>
      <c r="L59" t="s">
        <v>17</v>
      </c>
      <c r="N59" t="str">
        <f>LOOKUP(Table1[[#This Row],[FacilityLevel]], Backend!$E$3:$E$11, Backend!$F$3:$F$11)</f>
        <v>H</v>
      </c>
      <c r="O59">
        <f>LOOKUP(Table1[[#This Row],[FacilityType]], Backend!$J$4:$J$8, Backend!$K$4:$K$8)</f>
        <v>3</v>
      </c>
      <c r="P59" t="str">
        <f>LOOKUP(Table1[[#This Row],[RegionID]], Backend!$L$1:$L$9, Backend!$M$1:$M$9)</f>
        <v>AGL</v>
      </c>
    </row>
    <row r="60" spans="1:16" x14ac:dyDescent="0.25">
      <c r="A60" t="s">
        <v>134</v>
      </c>
      <c r="B60" t="s">
        <v>511</v>
      </c>
      <c r="C60" t="s">
        <v>28</v>
      </c>
      <c r="D60" s="1">
        <v>12</v>
      </c>
      <c r="E60" s="1" t="s">
        <v>866</v>
      </c>
      <c r="F60" s="1" t="s">
        <v>791</v>
      </c>
      <c r="G60" t="str">
        <f>HYPERLINK("https://ksn2.faa.gov/ajg/ajg-r/_layouts/userdisp.aspx?ID=2","Southern")</f>
        <v>Southern</v>
      </c>
      <c r="H60" t="s">
        <v>20</v>
      </c>
      <c r="I60" t="s">
        <v>21</v>
      </c>
      <c r="J60" t="s">
        <v>22</v>
      </c>
      <c r="K60" t="str">
        <f>HYPERLINK("https://ksn2.faa.gov/ajg/ajg-r/_layouts/userdisp.aspx?ID=2","Southern Regional Human Resource Services Division")</f>
        <v>Southern Regional Human Resource Services Division</v>
      </c>
      <c r="L60" t="s">
        <v>17</v>
      </c>
      <c r="N60" t="str">
        <f>LOOKUP(Table1[[#This Row],[FacilityLevel]], Backend!$E$3:$E$11, Backend!$F$3:$F$11)</f>
        <v>L</v>
      </c>
      <c r="O60">
        <f>LOOKUP(Table1[[#This Row],[FacilityType]], Backend!$J$4:$J$8, Backend!$K$4:$K$8)</f>
        <v>3</v>
      </c>
      <c r="P60" t="str">
        <f>LOOKUP(Table1[[#This Row],[RegionID]], Backend!$L$1:$L$9, Backend!$M$1:$M$9)</f>
        <v>ASO</v>
      </c>
    </row>
    <row r="61" spans="1:16" x14ac:dyDescent="0.25">
      <c r="A61" t="s">
        <v>135</v>
      </c>
      <c r="B61" t="s">
        <v>512</v>
      </c>
      <c r="C61" t="s">
        <v>39</v>
      </c>
      <c r="D61" s="1">
        <v>6</v>
      </c>
      <c r="E61" s="1" t="s">
        <v>986</v>
      </c>
      <c r="F61" s="1" t="s">
        <v>753</v>
      </c>
      <c r="G61" t="str">
        <f>HYPERLINK("https://ksn2.faa.gov/ajg/ajg-r/_layouts/userdisp.aspx?ID=8","Western Pacific")</f>
        <v>Western Pacific</v>
      </c>
      <c r="H61" t="s">
        <v>93</v>
      </c>
      <c r="I61" t="s">
        <v>15</v>
      </c>
      <c r="J61" t="s">
        <v>94</v>
      </c>
      <c r="K61" t="str">
        <f>HYPERLINK("https://ksn2.faa.gov/ajg/ajg-r/_layouts/userdisp.aspx?ID=8","Western Pacific Regional Human Resource Services Division")</f>
        <v>Western Pacific Regional Human Resource Services Division</v>
      </c>
      <c r="L61" t="s">
        <v>74</v>
      </c>
      <c r="N61" t="str">
        <f>LOOKUP(Table1[[#This Row],[FacilityLevel]], Backend!$E$3:$E$11, Backend!$F$3:$F$11)</f>
        <v>F</v>
      </c>
      <c r="O61">
        <f>LOOKUP(Table1[[#This Row],[FacilityType]], Backend!$J$4:$J$8, Backend!$K$4:$K$8)</f>
        <v>7</v>
      </c>
      <c r="P61" t="str">
        <f>LOOKUP(Table1[[#This Row],[RegionID]], Backend!$L$1:$L$9, Backend!$M$1:$M$9)</f>
        <v>AWP</v>
      </c>
    </row>
    <row r="62" spans="1:16" x14ac:dyDescent="0.25">
      <c r="A62" t="s">
        <v>136</v>
      </c>
      <c r="B62" t="s">
        <v>513</v>
      </c>
      <c r="C62" t="s">
        <v>28</v>
      </c>
      <c r="D62" s="1">
        <v>8</v>
      </c>
      <c r="E62" s="1" t="s">
        <v>867</v>
      </c>
      <c r="F62" s="1" t="s">
        <v>771</v>
      </c>
      <c r="G62" t="str">
        <f>HYPERLINK("https://ksn2.faa.gov/ajg/ajg-r/_layouts/userdisp.aspx?ID=5","Southwest")</f>
        <v>Southwest</v>
      </c>
      <c r="H62" t="s">
        <v>137</v>
      </c>
      <c r="I62" t="s">
        <v>33</v>
      </c>
      <c r="J62" t="s">
        <v>138</v>
      </c>
      <c r="K62" t="str">
        <f>HYPERLINK("https://ksn2.faa.gov/ajg/ajg-r/_layouts/userdisp.aspx?ID=5","Southwest Regional Human Resource Services Division")</f>
        <v>Southwest Regional Human Resource Services Division</v>
      </c>
      <c r="L62" t="s">
        <v>17</v>
      </c>
      <c r="N62" t="str">
        <f>LOOKUP(Table1[[#This Row],[FacilityLevel]], Backend!$E$3:$E$11, Backend!$F$3:$F$11)</f>
        <v>H</v>
      </c>
      <c r="O62">
        <f>LOOKUP(Table1[[#This Row],[FacilityType]], Backend!$J$4:$J$8, Backend!$K$4:$K$8)</f>
        <v>3</v>
      </c>
      <c r="P62" t="str">
        <f>LOOKUP(Table1[[#This Row],[RegionID]], Backend!$L$1:$L$9, Backend!$M$1:$M$9)</f>
        <v>ASW</v>
      </c>
    </row>
    <row r="63" spans="1:16" x14ac:dyDescent="0.25">
      <c r="A63" t="s">
        <v>139</v>
      </c>
      <c r="B63" t="s">
        <v>514</v>
      </c>
      <c r="C63" t="s">
        <v>28</v>
      </c>
      <c r="D63" s="1">
        <v>5</v>
      </c>
      <c r="E63" s="1" t="s">
        <v>944</v>
      </c>
      <c r="F63" s="1" t="s">
        <v>768</v>
      </c>
      <c r="G63" t="str">
        <f>HYPERLINK("https://ksn2.faa.gov/ajg/ajg-r/_layouts/userdisp.aspx?ID=9","Great Lakes")</f>
        <v>Great Lakes</v>
      </c>
      <c r="H63" t="s">
        <v>57</v>
      </c>
      <c r="I63" t="s">
        <v>33</v>
      </c>
      <c r="J63" t="s">
        <v>58</v>
      </c>
      <c r="K63" t="str">
        <f>HYPERLINK("https://ksn2.faa.gov/ajg/ajg-r/_layouts/userdisp.aspx?ID=9","Great Lakes Regional Human Resource Services Division")</f>
        <v>Great Lakes Regional Human Resource Services Division</v>
      </c>
      <c r="L63" t="s">
        <v>85</v>
      </c>
      <c r="N63" t="str">
        <f>LOOKUP(Table1[[#This Row],[FacilityLevel]], Backend!$E$3:$E$11, Backend!$F$3:$F$11)</f>
        <v>E</v>
      </c>
      <c r="O63">
        <f>LOOKUP(Table1[[#This Row],[FacilityType]], Backend!$J$4:$J$8, Backend!$K$4:$K$8)</f>
        <v>3</v>
      </c>
      <c r="P63" t="str">
        <f>LOOKUP(Table1[[#This Row],[RegionID]], Backend!$L$1:$L$9, Backend!$M$1:$M$9)</f>
        <v>AGL</v>
      </c>
    </row>
    <row r="64" spans="1:16" x14ac:dyDescent="0.25">
      <c r="A64" t="s">
        <v>140</v>
      </c>
      <c r="B64" t="s">
        <v>515</v>
      </c>
      <c r="C64" t="s">
        <v>39</v>
      </c>
      <c r="D64" s="1">
        <v>7</v>
      </c>
      <c r="E64" s="1" t="s">
        <v>987</v>
      </c>
      <c r="F64" s="1" t="s">
        <v>753</v>
      </c>
      <c r="G64" t="str">
        <f>HYPERLINK("https://ksn2.faa.gov/ajg/ajg-r/_layouts/userdisp.aspx?ID=8","Western Pacific")</f>
        <v>Western Pacific</v>
      </c>
      <c r="H64" t="s">
        <v>93</v>
      </c>
      <c r="I64" t="s">
        <v>15</v>
      </c>
      <c r="J64" t="s">
        <v>94</v>
      </c>
      <c r="K64" t="str">
        <f>HYPERLINK("https://ksn2.faa.gov/ajg/ajg-r/_layouts/userdisp.aspx?ID=8","Western Pacific Regional Human Resource Services Division")</f>
        <v>Western Pacific Regional Human Resource Services Division</v>
      </c>
      <c r="L64" t="s">
        <v>74</v>
      </c>
      <c r="N64" t="str">
        <f>LOOKUP(Table1[[#This Row],[FacilityLevel]], Backend!$E$3:$E$11, Backend!$F$3:$F$11)</f>
        <v>G</v>
      </c>
      <c r="O64">
        <f>LOOKUP(Table1[[#This Row],[FacilityType]], Backend!$J$4:$J$8, Backend!$K$4:$K$8)</f>
        <v>7</v>
      </c>
      <c r="P64" t="str">
        <f>LOOKUP(Table1[[#This Row],[RegionID]], Backend!$L$1:$L$9, Backend!$M$1:$M$9)</f>
        <v>AWP</v>
      </c>
    </row>
    <row r="65" spans="1:16" x14ac:dyDescent="0.25">
      <c r="A65" t="s">
        <v>141</v>
      </c>
      <c r="B65" t="s">
        <v>516</v>
      </c>
      <c r="C65" t="s">
        <v>28</v>
      </c>
      <c r="D65" s="1">
        <v>8</v>
      </c>
      <c r="E65" s="1" t="s">
        <v>945</v>
      </c>
      <c r="F65" s="1" t="s">
        <v>765</v>
      </c>
      <c r="G65" t="str">
        <f>HYPERLINK("https://ksn2.faa.gov/ajg/ajg-r/_layouts/userdisp.aspx?ID=7","Northwest Mountain")</f>
        <v>Northwest Mountain</v>
      </c>
      <c r="H65" t="s">
        <v>65</v>
      </c>
      <c r="I65" t="s">
        <v>15</v>
      </c>
      <c r="J65" t="s">
        <v>66</v>
      </c>
      <c r="K65" t="str">
        <f>HYPERLINK("https://ksn2.faa.gov/ajg/ajg-r/_layouts/userdisp.aspx?ID=7","Northwest Mountain Regional Human Resource Services Division")</f>
        <v>Northwest Mountain Regional Human Resource Services Division</v>
      </c>
      <c r="L65" t="s">
        <v>17</v>
      </c>
      <c r="N65" t="str">
        <f>LOOKUP(Table1[[#This Row],[FacilityLevel]], Backend!$E$3:$E$11, Backend!$F$3:$F$11)</f>
        <v>H</v>
      </c>
      <c r="O65">
        <f>LOOKUP(Table1[[#This Row],[FacilityType]], Backend!$J$4:$J$8, Backend!$K$4:$K$8)</f>
        <v>3</v>
      </c>
      <c r="P65" t="str">
        <f>LOOKUP(Table1[[#This Row],[RegionID]], Backend!$L$1:$L$9, Backend!$M$1:$M$9)</f>
        <v>ANM</v>
      </c>
    </row>
    <row r="66" spans="1:16" x14ac:dyDescent="0.25">
      <c r="A66" t="s">
        <v>142</v>
      </c>
      <c r="B66" t="s">
        <v>517</v>
      </c>
      <c r="C66" t="s">
        <v>28</v>
      </c>
      <c r="D66" s="1">
        <v>5</v>
      </c>
      <c r="E66" s="1" t="s">
        <v>868</v>
      </c>
      <c r="F66" s="1" t="s">
        <v>798</v>
      </c>
      <c r="G66" t="str">
        <f>HYPERLINK("https://ksn2.faa.gov/ajg/ajg-r/_layouts/userdisp.aspx?ID=7","Northwest Mountain")</f>
        <v>Northwest Mountain</v>
      </c>
      <c r="H66" t="s">
        <v>65</v>
      </c>
      <c r="I66" t="s">
        <v>15</v>
      </c>
      <c r="J66" t="s">
        <v>66</v>
      </c>
      <c r="K66" t="str">
        <f>HYPERLINK("https://ksn2.faa.gov/ajg/ajg-r/_layouts/userdisp.aspx?ID=7","Northwest Mountain Regional Human Resource Services Division")</f>
        <v>Northwest Mountain Regional Human Resource Services Division</v>
      </c>
      <c r="L66" t="s">
        <v>143</v>
      </c>
      <c r="N66" t="str">
        <f>LOOKUP(Table1[[#This Row],[FacilityLevel]], Backend!$E$3:$E$11, Backend!$F$3:$F$11)</f>
        <v>E</v>
      </c>
      <c r="O66">
        <f>LOOKUP(Table1[[#This Row],[FacilityType]], Backend!$J$4:$J$8, Backend!$K$4:$K$8)</f>
        <v>3</v>
      </c>
      <c r="P66" t="str">
        <f>LOOKUP(Table1[[#This Row],[RegionID]], Backend!$L$1:$L$9, Backend!$M$1:$M$9)</f>
        <v>ANM</v>
      </c>
    </row>
    <row r="67" spans="1:16" x14ac:dyDescent="0.25">
      <c r="A67" t="s">
        <v>144</v>
      </c>
      <c r="B67" t="s">
        <v>518</v>
      </c>
      <c r="C67" t="s">
        <v>39</v>
      </c>
      <c r="D67" s="1">
        <v>5</v>
      </c>
      <c r="E67" s="1" t="s">
        <v>1028</v>
      </c>
      <c r="F67" s="1" t="s">
        <v>768</v>
      </c>
      <c r="G67" t="str">
        <f>HYPERLINK("https://ksn2.faa.gov/ajg/ajg-r/_layouts/userdisp.aspx?ID=9","Great Lakes")</f>
        <v>Great Lakes</v>
      </c>
      <c r="H67" t="s">
        <v>145</v>
      </c>
      <c r="I67" t="s">
        <v>33</v>
      </c>
      <c r="J67" t="s">
        <v>146</v>
      </c>
      <c r="K67" t="str">
        <f>HYPERLINK("https://ksn2.faa.gov/ajg/ajg-r/_layouts/userdisp.aspx?ID=9","Great Lakes Regional Human Resource Services Division")</f>
        <v>Great Lakes Regional Human Resource Services Division</v>
      </c>
      <c r="L67" t="s">
        <v>147</v>
      </c>
      <c r="N67" t="str">
        <f>LOOKUP(Table1[[#This Row],[FacilityLevel]], Backend!$E$3:$E$11, Backend!$F$3:$F$11)</f>
        <v>E</v>
      </c>
      <c r="O67">
        <f>LOOKUP(Table1[[#This Row],[FacilityType]], Backend!$J$4:$J$8, Backend!$K$4:$K$8)</f>
        <v>7</v>
      </c>
      <c r="P67" t="str">
        <f>LOOKUP(Table1[[#This Row],[RegionID]], Backend!$L$1:$L$9, Backend!$M$1:$M$9)</f>
        <v>AGL</v>
      </c>
    </row>
    <row r="68" spans="1:16" x14ac:dyDescent="0.25">
      <c r="A68" t="s">
        <v>148</v>
      </c>
      <c r="B68" t="s">
        <v>519</v>
      </c>
      <c r="C68" t="s">
        <v>28</v>
      </c>
      <c r="D68" s="1">
        <v>9</v>
      </c>
      <c r="E68" s="1" t="s">
        <v>914</v>
      </c>
      <c r="F68" s="1" t="s">
        <v>758</v>
      </c>
      <c r="G68" t="str">
        <f>HYPERLINK("https://ksn2.faa.gov/ajg/ajg-r/_layouts/userdisp.aspx?ID=2","Southern")</f>
        <v>Southern</v>
      </c>
      <c r="H68" t="s">
        <v>79</v>
      </c>
      <c r="I68" t="s">
        <v>33</v>
      </c>
      <c r="J68" t="s">
        <v>80</v>
      </c>
      <c r="K68" t="str">
        <f>HYPERLINK("https://ksn2.faa.gov/ajg/ajg-r/_layouts/userdisp.aspx?ID=2","Southern Regional Human Resource Services Division")</f>
        <v>Southern Regional Human Resource Services Division</v>
      </c>
      <c r="L68" t="s">
        <v>17</v>
      </c>
      <c r="N68" t="str">
        <f>LOOKUP(Table1[[#This Row],[FacilityLevel]], Backend!$E$3:$E$11, Backend!$F$3:$F$11)</f>
        <v>I</v>
      </c>
      <c r="O68">
        <f>LOOKUP(Table1[[#This Row],[FacilityType]], Backend!$J$4:$J$8, Backend!$K$4:$K$8)</f>
        <v>3</v>
      </c>
      <c r="P68" t="str">
        <f>LOOKUP(Table1[[#This Row],[RegionID]], Backend!$L$1:$L$9, Backend!$M$1:$M$9)</f>
        <v>ASO</v>
      </c>
    </row>
    <row r="69" spans="1:16" x14ac:dyDescent="0.25">
      <c r="A69" t="s">
        <v>149</v>
      </c>
      <c r="B69" t="s">
        <v>520</v>
      </c>
      <c r="C69" t="s">
        <v>39</v>
      </c>
      <c r="D69" s="1">
        <v>6</v>
      </c>
      <c r="E69" s="1" t="s">
        <v>1029</v>
      </c>
      <c r="F69" s="1" t="s">
        <v>753</v>
      </c>
      <c r="G69" t="str">
        <f>HYPERLINK("https://ksn2.faa.gov/ajg/ajg-r/_layouts/userdisp.aspx?ID=5","Southwest")</f>
        <v>Southwest</v>
      </c>
      <c r="H69" t="s">
        <v>93</v>
      </c>
      <c r="I69" t="s">
        <v>15</v>
      </c>
      <c r="J69" t="s">
        <v>94</v>
      </c>
      <c r="K69" t="str">
        <f>HYPERLINK("https://ksn2.faa.gov/ajg/ajg-r/_layouts/userdisp.aspx?ID=8","Western Pacific Regional Human Resource Services Division")</f>
        <v>Western Pacific Regional Human Resource Services Division</v>
      </c>
      <c r="L69" t="s">
        <v>76</v>
      </c>
      <c r="N69" t="str">
        <f>LOOKUP(Table1[[#This Row],[FacilityLevel]], Backend!$E$3:$E$11, Backend!$F$3:$F$11)</f>
        <v>F</v>
      </c>
      <c r="O69">
        <f>LOOKUP(Table1[[#This Row],[FacilityType]], Backend!$J$4:$J$8, Backend!$K$4:$K$8)</f>
        <v>7</v>
      </c>
      <c r="P69" t="str">
        <f>LOOKUP(Table1[[#This Row],[RegionID]], Backend!$L$1:$L$9, Backend!$M$1:$M$9)</f>
        <v>ASW</v>
      </c>
    </row>
    <row r="70" spans="1:16" x14ac:dyDescent="0.25">
      <c r="A70" t="s">
        <v>150</v>
      </c>
      <c r="B70" t="s">
        <v>507</v>
      </c>
      <c r="C70" t="s">
        <v>28</v>
      </c>
      <c r="D70" s="1">
        <v>5</v>
      </c>
      <c r="E70" s="1" t="s">
        <v>865</v>
      </c>
      <c r="F70" s="1" t="s">
        <v>797</v>
      </c>
      <c r="G70" t="str">
        <f>HYPERLINK("https://ksn2.faa.gov/ajg/ajg-r/_layouts/userdisp.aspx?ID=5","Southwest")</f>
        <v>Southwest</v>
      </c>
      <c r="H70" t="s">
        <v>137</v>
      </c>
      <c r="I70" t="s">
        <v>33</v>
      </c>
      <c r="J70" t="s">
        <v>138</v>
      </c>
      <c r="K70" t="str">
        <f>HYPERLINK("https://ksn2.faa.gov/ajg/ajg-r/_layouts/userdisp.aspx?ID=5","Southwest Regional Human Resource Services Division")</f>
        <v>Southwest Regional Human Resource Services Division</v>
      </c>
      <c r="L70" t="s">
        <v>17</v>
      </c>
      <c r="N70" t="str">
        <f>LOOKUP(Table1[[#This Row],[FacilityLevel]], Backend!$E$3:$E$11, Backend!$F$3:$F$11)</f>
        <v>E</v>
      </c>
      <c r="O70">
        <f>LOOKUP(Table1[[#This Row],[FacilityType]], Backend!$J$4:$J$8, Backend!$K$4:$K$8)</f>
        <v>3</v>
      </c>
      <c r="P70" t="str">
        <f>LOOKUP(Table1[[#This Row],[RegionID]], Backend!$L$1:$L$9, Backend!$M$1:$M$9)</f>
        <v>ASW</v>
      </c>
    </row>
    <row r="71" spans="1:16" x14ac:dyDescent="0.25">
      <c r="A71" t="s">
        <v>151</v>
      </c>
      <c r="B71" t="s">
        <v>513</v>
      </c>
      <c r="C71" t="s">
        <v>39</v>
      </c>
      <c r="D71" s="1">
        <v>4</v>
      </c>
      <c r="E71" s="1" t="s">
        <v>867</v>
      </c>
      <c r="F71" s="1" t="s">
        <v>764</v>
      </c>
      <c r="G71" t="str">
        <f>HYPERLINK("https://ksn2.faa.gov/ajg/ajg-r/_layouts/userdisp.aspx?ID=2","Southern")</f>
        <v>Southern</v>
      </c>
      <c r="H71" t="s">
        <v>20</v>
      </c>
      <c r="I71" t="s">
        <v>21</v>
      </c>
      <c r="J71" t="s">
        <v>22</v>
      </c>
      <c r="K71" t="str">
        <f>HYPERLINK("https://ksn2.faa.gov/ajg/ajg-r/_layouts/userdisp.aspx?ID=2","Southern Regional Human Resource Services Division")</f>
        <v>Southern Regional Human Resource Services Division</v>
      </c>
      <c r="L71" t="s">
        <v>152</v>
      </c>
      <c r="N71" t="str">
        <f>LOOKUP(Table1[[#This Row],[FacilityLevel]], Backend!$E$3:$E$11, Backend!$F$3:$F$11)</f>
        <v>D</v>
      </c>
      <c r="O71">
        <f>LOOKUP(Table1[[#This Row],[FacilityType]], Backend!$J$4:$J$8, Backend!$K$4:$K$8)</f>
        <v>7</v>
      </c>
      <c r="P71" t="str">
        <f>LOOKUP(Table1[[#This Row],[RegionID]], Backend!$L$1:$L$9, Backend!$M$1:$M$9)</f>
        <v>ASO</v>
      </c>
    </row>
    <row r="72" spans="1:16" x14ac:dyDescent="0.25">
      <c r="A72" t="s">
        <v>153</v>
      </c>
      <c r="B72" t="s">
        <v>521</v>
      </c>
      <c r="C72" t="s">
        <v>28</v>
      </c>
      <c r="D72" s="1">
        <v>9</v>
      </c>
      <c r="E72" s="1" t="s">
        <v>946</v>
      </c>
      <c r="F72" s="1" t="s">
        <v>782</v>
      </c>
      <c r="G72" t="str">
        <f>HYPERLINK("https://ksn2.faa.gov/ajg/ajg-r/_layouts/userdisp.aspx?ID=5","Southwest")</f>
        <v>Southwest</v>
      </c>
      <c r="H72" t="s">
        <v>137</v>
      </c>
      <c r="I72" t="s">
        <v>33</v>
      </c>
      <c r="J72" t="s">
        <v>138</v>
      </c>
      <c r="K72" t="str">
        <f>HYPERLINK("https://ksn2.faa.gov/ajg/ajg-r/_layouts/userdisp.aspx?ID=5","Southwest Regional Human Resource Services Division")</f>
        <v>Southwest Regional Human Resource Services Division</v>
      </c>
      <c r="L72" t="s">
        <v>17</v>
      </c>
      <c r="N72" t="str">
        <f>LOOKUP(Table1[[#This Row],[FacilityLevel]], Backend!$E$3:$E$11, Backend!$F$3:$F$11)</f>
        <v>I</v>
      </c>
      <c r="O72">
        <f>LOOKUP(Table1[[#This Row],[FacilityType]], Backend!$J$4:$J$8, Backend!$K$4:$K$8)</f>
        <v>3</v>
      </c>
      <c r="P72" t="str">
        <f>LOOKUP(Table1[[#This Row],[RegionID]], Backend!$L$1:$L$9, Backend!$M$1:$M$9)</f>
        <v>ASW</v>
      </c>
    </row>
    <row r="73" spans="1:16" x14ac:dyDescent="0.25">
      <c r="A73" t="s">
        <v>154</v>
      </c>
      <c r="B73" t="s">
        <v>155</v>
      </c>
      <c r="C73" t="s">
        <v>13</v>
      </c>
      <c r="D73" s="1">
        <v>12</v>
      </c>
      <c r="E73" s="1" t="s">
        <v>66</v>
      </c>
      <c r="F73" s="1" t="s">
        <v>765</v>
      </c>
      <c r="G73" t="str">
        <f>HYPERLINK("https://ksn2.faa.gov/ajg/ajg-r/_layouts/userdisp.aspx?ID=7","Northwest Mountain")</f>
        <v>Northwest Mountain</v>
      </c>
      <c r="H73" t="s">
        <v>65</v>
      </c>
      <c r="I73" t="s">
        <v>15</v>
      </c>
      <c r="J73" t="s">
        <v>66</v>
      </c>
      <c r="K73" t="str">
        <f>HYPERLINK("https://ksn2.faa.gov/ajg/ajg-r/_layouts/userdisp.aspx?ID=7","Northwest Mountain Regional Human Resource Services Division")</f>
        <v>Northwest Mountain Regional Human Resource Services Division</v>
      </c>
      <c r="L73" t="s">
        <v>17</v>
      </c>
      <c r="N73" t="str">
        <f>LOOKUP(Table1[[#This Row],[FacilityLevel]], Backend!$E$3:$E$11, Backend!$F$3:$F$11)</f>
        <v>L</v>
      </c>
      <c r="O73">
        <f>LOOKUP(Table1[[#This Row],[FacilityType]], Backend!$J$4:$J$8, Backend!$K$4:$K$8)</f>
        <v>2</v>
      </c>
      <c r="P73" t="str">
        <f>LOOKUP(Table1[[#This Row],[RegionID]], Backend!$L$1:$L$9, Backend!$M$1:$M$9)</f>
        <v>ANM</v>
      </c>
    </row>
    <row r="74" spans="1:16" x14ac:dyDescent="0.25">
      <c r="A74" t="s">
        <v>156</v>
      </c>
      <c r="B74" t="s">
        <v>157</v>
      </c>
      <c r="C74" t="s">
        <v>13</v>
      </c>
      <c r="D74" s="1">
        <v>12</v>
      </c>
      <c r="E74" s="1" t="s">
        <v>836</v>
      </c>
      <c r="F74" s="1" t="s">
        <v>758</v>
      </c>
      <c r="G74" t="str">
        <f>HYPERLINK("https://ksn2.faa.gov/ajg/ajg-r/_layouts/userdisp.aspx?ID=5","Southwest")</f>
        <v>Southwest</v>
      </c>
      <c r="H74" t="s">
        <v>32</v>
      </c>
      <c r="I74" t="s">
        <v>33</v>
      </c>
      <c r="J74" t="s">
        <v>34</v>
      </c>
      <c r="K74" t="str">
        <f>HYPERLINK("https://ksn2.faa.gov/ajg/ajg-r/_layouts/userdisp.aspx?ID=5","Southwest Regional Human Resource Services Division")</f>
        <v>Southwest Regional Human Resource Services Division</v>
      </c>
      <c r="L74" t="s">
        <v>17</v>
      </c>
      <c r="N74" t="str">
        <f>LOOKUP(Table1[[#This Row],[FacilityLevel]], Backend!$E$3:$E$11, Backend!$F$3:$F$11)</f>
        <v>L</v>
      </c>
      <c r="O74">
        <f>LOOKUP(Table1[[#This Row],[FacilityType]], Backend!$J$4:$J$8, Backend!$K$4:$K$8)</f>
        <v>2</v>
      </c>
      <c r="P74" t="str">
        <f>LOOKUP(Table1[[#This Row],[RegionID]], Backend!$L$1:$L$9, Backend!$M$1:$M$9)</f>
        <v>ASW</v>
      </c>
    </row>
    <row r="75" spans="1:16" x14ac:dyDescent="0.25">
      <c r="A75" t="s">
        <v>158</v>
      </c>
      <c r="B75" t="s">
        <v>159</v>
      </c>
      <c r="C75" t="s">
        <v>13</v>
      </c>
      <c r="D75" s="1">
        <v>11</v>
      </c>
      <c r="E75" s="1" t="s">
        <v>828</v>
      </c>
      <c r="F75" s="1" t="s">
        <v>766</v>
      </c>
      <c r="G75" t="str">
        <f>HYPERLINK("https://ksn2.faa.gov/ajg/ajg-r/_layouts/userdisp.aspx?ID=9","Great Lakes")</f>
        <v>Great Lakes</v>
      </c>
      <c r="H75" t="s">
        <v>51</v>
      </c>
      <c r="I75" t="s">
        <v>33</v>
      </c>
      <c r="J75" t="s">
        <v>52</v>
      </c>
      <c r="K75" t="str">
        <f>HYPERLINK("https://ksn2.faa.gov/ajg/ajg-r/_layouts/userdisp.aspx?ID=9","Great Lakes Regional Human Resource Services Division")</f>
        <v>Great Lakes Regional Human Resource Services Division</v>
      </c>
      <c r="L75" t="s">
        <v>17</v>
      </c>
      <c r="N75" t="str">
        <f>LOOKUP(Table1[[#This Row],[FacilityLevel]], Backend!$E$3:$E$11, Backend!$F$3:$F$11)</f>
        <v>K</v>
      </c>
      <c r="O75">
        <f>LOOKUP(Table1[[#This Row],[FacilityType]], Backend!$J$4:$J$8, Backend!$K$4:$K$8)</f>
        <v>2</v>
      </c>
      <c r="P75" t="str">
        <f>LOOKUP(Table1[[#This Row],[RegionID]], Backend!$L$1:$L$9, Backend!$M$1:$M$9)</f>
        <v>AGL</v>
      </c>
    </row>
    <row r="76" spans="1:16" x14ac:dyDescent="0.25">
      <c r="A76" t="s">
        <v>160</v>
      </c>
      <c r="B76" t="s">
        <v>522</v>
      </c>
      <c r="C76" t="s">
        <v>28</v>
      </c>
      <c r="D76" s="1">
        <v>10</v>
      </c>
      <c r="E76" s="1" t="s">
        <v>915</v>
      </c>
      <c r="F76" s="1" t="s">
        <v>775</v>
      </c>
      <c r="G76" t="str">
        <f>HYPERLINK("https://ksn2.faa.gov/ajg/ajg-r/_layouts/userdisp.aspx?ID=2","Southern")</f>
        <v>Southern</v>
      </c>
      <c r="H76" t="s">
        <v>121</v>
      </c>
      <c r="I76" t="s">
        <v>21</v>
      </c>
      <c r="J76" t="s">
        <v>122</v>
      </c>
      <c r="K76" t="str">
        <f>HYPERLINK("https://ksn2.faa.gov/ajg/ajg-r/_layouts/userdisp.aspx?ID=2","Southern Regional Human Resource Services Division")</f>
        <v>Southern Regional Human Resource Services Division</v>
      </c>
      <c r="L76" t="s">
        <v>17</v>
      </c>
      <c r="N76" t="str">
        <f>LOOKUP(Table1[[#This Row],[FacilityLevel]], Backend!$E$3:$E$11, Backend!$F$3:$F$11)</f>
        <v>J</v>
      </c>
      <c r="O76">
        <f>LOOKUP(Table1[[#This Row],[FacilityType]], Backend!$J$4:$J$8, Backend!$K$4:$K$8)</f>
        <v>3</v>
      </c>
      <c r="P76" t="str">
        <f>LOOKUP(Table1[[#This Row],[RegionID]], Backend!$L$1:$L$9, Backend!$M$1:$M$9)</f>
        <v>ASO</v>
      </c>
    </row>
    <row r="77" spans="1:16" x14ac:dyDescent="0.25">
      <c r="A77" t="s">
        <v>161</v>
      </c>
      <c r="B77" t="s">
        <v>523</v>
      </c>
      <c r="C77" t="s">
        <v>39</v>
      </c>
      <c r="D77" s="1">
        <v>8</v>
      </c>
      <c r="E77" s="1" t="s">
        <v>827</v>
      </c>
      <c r="F77" s="1" t="s">
        <v>758</v>
      </c>
      <c r="G77" t="str">
        <f>HYPERLINK("https://ksn2.faa.gov/ajg/ajg-r/_layouts/userdisp.aspx?ID=5","Southwest")</f>
        <v>Southwest</v>
      </c>
      <c r="H77" t="s">
        <v>32</v>
      </c>
      <c r="I77" t="s">
        <v>33</v>
      </c>
      <c r="J77" t="s">
        <v>34</v>
      </c>
      <c r="K77" t="str">
        <f>HYPERLINK("https://ksn2.faa.gov/ajg/ajg-r/_layouts/userdisp.aspx?ID=5","Southwest Regional Human Resource Services Division")</f>
        <v>Southwest Regional Human Resource Services Division</v>
      </c>
      <c r="L77" t="s">
        <v>17</v>
      </c>
      <c r="N77" t="str">
        <f>LOOKUP(Table1[[#This Row],[FacilityLevel]], Backend!$E$3:$E$11, Backend!$F$3:$F$11)</f>
        <v>H</v>
      </c>
      <c r="O77">
        <f>LOOKUP(Table1[[#This Row],[FacilityType]], Backend!$J$4:$J$8, Backend!$K$4:$K$8)</f>
        <v>7</v>
      </c>
      <c r="P77" t="str">
        <f>LOOKUP(Table1[[#This Row],[RegionID]], Backend!$L$1:$L$9, Backend!$M$1:$M$9)</f>
        <v>ASW</v>
      </c>
    </row>
    <row r="78" spans="1:16" x14ac:dyDescent="0.25">
      <c r="A78" t="s">
        <v>162</v>
      </c>
      <c r="B78" t="s">
        <v>524</v>
      </c>
      <c r="C78" t="s">
        <v>39</v>
      </c>
      <c r="D78" s="1">
        <v>4</v>
      </c>
      <c r="E78" s="1" t="s">
        <v>947</v>
      </c>
      <c r="F78" s="1" t="s">
        <v>771</v>
      </c>
      <c r="G78" t="str">
        <f>HYPERLINK("https://ksn2.faa.gov/ajg/ajg-r/_layouts/userdisp.aspx?ID=5","Southwest")</f>
        <v>Southwest</v>
      </c>
      <c r="H78" t="s">
        <v>137</v>
      </c>
      <c r="I78" t="s">
        <v>33</v>
      </c>
      <c r="J78" t="s">
        <v>138</v>
      </c>
      <c r="K78" t="str">
        <f>HYPERLINK("https://ksn2.faa.gov/ajg/ajg-r/_layouts/userdisp.aspx?ID=5","Southwest Regional Human Resource Services Division")</f>
        <v>Southwest Regional Human Resource Services Division</v>
      </c>
      <c r="L78" t="s">
        <v>17</v>
      </c>
      <c r="N78" t="str">
        <f>LOOKUP(Table1[[#This Row],[FacilityLevel]], Backend!$E$3:$E$11, Backend!$F$3:$F$11)</f>
        <v>D</v>
      </c>
      <c r="O78">
        <f>LOOKUP(Table1[[#This Row],[FacilityType]], Backend!$J$4:$J$8, Backend!$K$4:$K$8)</f>
        <v>7</v>
      </c>
      <c r="P78" t="str">
        <f>LOOKUP(Table1[[#This Row],[RegionID]], Backend!$L$1:$L$9, Backend!$M$1:$M$9)</f>
        <v>ASW</v>
      </c>
    </row>
    <row r="79" spans="1:16" x14ac:dyDescent="0.25">
      <c r="A79" t="s">
        <v>163</v>
      </c>
      <c r="B79" t="s">
        <v>525</v>
      </c>
      <c r="C79" t="s">
        <v>39</v>
      </c>
      <c r="D79" s="1">
        <v>9</v>
      </c>
      <c r="E79" s="1" t="s">
        <v>45</v>
      </c>
      <c r="F79" s="1" t="s">
        <v>756</v>
      </c>
      <c r="G79" t="str">
        <f>HYPERLINK("https://ksn2.faa.gov/ajg/ajg-r/_layouts/userdisp.aspx?ID=4","Eastern")</f>
        <v>Eastern</v>
      </c>
      <c r="H79" t="s">
        <v>44</v>
      </c>
      <c r="I79" t="s">
        <v>21</v>
      </c>
      <c r="J79" t="s">
        <v>45</v>
      </c>
      <c r="K79" t="str">
        <f>HYPERLINK("https://ksn2.faa.gov/ajg/ajg-r/_layouts/userdisp.aspx?ID=4","Eastern Regional Human Resource Services Division")</f>
        <v>Eastern Regional Human Resource Services Division</v>
      </c>
      <c r="L79" t="s">
        <v>17</v>
      </c>
      <c r="N79" t="str">
        <f>LOOKUP(Table1[[#This Row],[FacilityLevel]], Backend!$E$3:$E$11, Backend!$F$3:$F$11)</f>
        <v>I</v>
      </c>
      <c r="O79">
        <f>LOOKUP(Table1[[#This Row],[FacilityType]], Backend!$J$4:$J$8, Backend!$K$4:$K$8)</f>
        <v>7</v>
      </c>
      <c r="P79" t="str">
        <f>LOOKUP(Table1[[#This Row],[RegionID]], Backend!$L$1:$L$9, Backend!$M$1:$M$9)</f>
        <v>AEA</v>
      </c>
    </row>
    <row r="80" spans="1:16" x14ac:dyDescent="0.25">
      <c r="A80" t="s">
        <v>164</v>
      </c>
      <c r="B80" t="s">
        <v>526</v>
      </c>
      <c r="C80" t="s">
        <v>39</v>
      </c>
      <c r="D80" s="1">
        <v>12</v>
      </c>
      <c r="E80" s="1" t="s">
        <v>66</v>
      </c>
      <c r="F80" s="1" t="s">
        <v>765</v>
      </c>
      <c r="G80" t="str">
        <f>HYPERLINK("https://ksn2.faa.gov/ajg/ajg-r/_layouts/userdisp.aspx?ID=7","Northwest Mountain")</f>
        <v>Northwest Mountain</v>
      </c>
      <c r="H80" t="s">
        <v>65</v>
      </c>
      <c r="I80" t="s">
        <v>15</v>
      </c>
      <c r="J80" t="s">
        <v>66</v>
      </c>
      <c r="K80" t="str">
        <f>HYPERLINK("https://ksn2.faa.gov/ajg/ajg-r/_layouts/userdisp.aspx?ID=7","Northwest Mountain Regional Human Resource Services Division")</f>
        <v>Northwest Mountain Regional Human Resource Services Division</v>
      </c>
      <c r="L80" t="s">
        <v>17</v>
      </c>
      <c r="N80" t="str">
        <f>LOOKUP(Table1[[#This Row],[FacilityLevel]], Backend!$E$3:$E$11, Backend!$F$3:$F$11)</f>
        <v>L</v>
      </c>
      <c r="O80">
        <f>LOOKUP(Table1[[#This Row],[FacilityType]], Backend!$J$4:$J$8, Backend!$K$4:$K$8)</f>
        <v>7</v>
      </c>
      <c r="P80" t="str">
        <f>LOOKUP(Table1[[#This Row],[RegionID]], Backend!$L$1:$L$9, Backend!$M$1:$M$9)</f>
        <v>ANM</v>
      </c>
    </row>
    <row r="81" spans="1:16" x14ac:dyDescent="0.25">
      <c r="A81" t="s">
        <v>165</v>
      </c>
      <c r="B81" t="s">
        <v>527</v>
      </c>
      <c r="C81" t="s">
        <v>39</v>
      </c>
      <c r="D81" s="1">
        <v>12</v>
      </c>
      <c r="E81" s="1" t="s">
        <v>836</v>
      </c>
      <c r="F81" s="1" t="s">
        <v>758</v>
      </c>
      <c r="G81" t="str">
        <f>HYPERLINK("https://ksn2.faa.gov/ajg/ajg-r/_layouts/userdisp.aspx?ID=5","Southwest")</f>
        <v>Southwest</v>
      </c>
      <c r="H81" t="s">
        <v>32</v>
      </c>
      <c r="I81" t="s">
        <v>33</v>
      </c>
      <c r="J81" t="s">
        <v>34</v>
      </c>
      <c r="K81" t="str">
        <f>HYPERLINK("https://ksn2.faa.gov/ajg/ajg-r/_layouts/userdisp.aspx?ID=5","Southwest Regional Human Resource Services Division")</f>
        <v>Southwest Regional Human Resource Services Division</v>
      </c>
      <c r="L81" t="s">
        <v>17</v>
      </c>
      <c r="N81" t="str">
        <f>LOOKUP(Table1[[#This Row],[FacilityLevel]], Backend!$E$3:$E$11, Backend!$F$3:$F$11)</f>
        <v>L</v>
      </c>
      <c r="O81">
        <f>LOOKUP(Table1[[#This Row],[FacilityType]], Backend!$J$4:$J$8, Backend!$K$4:$K$8)</f>
        <v>7</v>
      </c>
      <c r="P81" t="str">
        <f>LOOKUP(Table1[[#This Row],[RegionID]], Backend!$L$1:$L$9, Backend!$M$1:$M$9)</f>
        <v>ASW</v>
      </c>
    </row>
    <row r="82" spans="1:16" x14ac:dyDescent="0.25">
      <c r="A82" t="s">
        <v>166</v>
      </c>
      <c r="B82" t="s">
        <v>528</v>
      </c>
      <c r="C82" t="s">
        <v>28</v>
      </c>
      <c r="D82" s="1">
        <v>5</v>
      </c>
      <c r="E82" s="1" t="s">
        <v>869</v>
      </c>
      <c r="F82" s="1" t="s">
        <v>774</v>
      </c>
      <c r="G82" t="str">
        <f>HYPERLINK("https://ksn2.faa.gov/ajg/ajg-r/_layouts/userdisp.aspx?ID=9","Great Lakes")</f>
        <v>Great Lakes</v>
      </c>
      <c r="H82" t="s">
        <v>102</v>
      </c>
      <c r="I82" t="s">
        <v>33</v>
      </c>
      <c r="J82" t="s">
        <v>103</v>
      </c>
      <c r="K82" t="str">
        <f>HYPERLINK("https://ksn2.faa.gov/ajg/ajg-r/_layouts/userdisp.aspx?ID=9","Great Lakes Regional Human Resource Services Division")</f>
        <v>Great Lakes Regional Human Resource Services Division</v>
      </c>
      <c r="L82" t="s">
        <v>17</v>
      </c>
      <c r="N82" t="str">
        <f>LOOKUP(Table1[[#This Row],[FacilityLevel]], Backend!$E$3:$E$11, Backend!$F$3:$F$11)</f>
        <v>E</v>
      </c>
      <c r="O82">
        <f>LOOKUP(Table1[[#This Row],[FacilityType]], Backend!$J$4:$J$8, Backend!$K$4:$K$8)</f>
        <v>3</v>
      </c>
      <c r="P82" t="str">
        <f>LOOKUP(Table1[[#This Row],[RegionID]], Backend!$L$1:$L$9, Backend!$M$1:$M$9)</f>
        <v>AGL</v>
      </c>
    </row>
    <row r="83" spans="1:16" x14ac:dyDescent="0.25">
      <c r="A83" t="s">
        <v>167</v>
      </c>
      <c r="B83" t="s">
        <v>529</v>
      </c>
      <c r="C83" t="s">
        <v>39</v>
      </c>
      <c r="D83" s="1">
        <v>6</v>
      </c>
      <c r="E83" s="1" t="s">
        <v>1030</v>
      </c>
      <c r="F83" s="1" t="s">
        <v>768</v>
      </c>
      <c r="G83" t="str">
        <f>HYPERLINK("https://ksn2.faa.gov/ajg/ajg-r/_layouts/userdisp.aspx?ID=9","Great Lakes")</f>
        <v>Great Lakes</v>
      </c>
      <c r="H83" t="s">
        <v>57</v>
      </c>
      <c r="I83" t="s">
        <v>33</v>
      </c>
      <c r="J83" t="s">
        <v>58</v>
      </c>
      <c r="K83" t="str">
        <f>HYPERLINK("https://ksn2.faa.gov/ajg/ajg-r/_layouts/userdisp.aspx?ID=9","Great Lakes Regional Human Resource Services Division")</f>
        <v>Great Lakes Regional Human Resource Services Division</v>
      </c>
      <c r="L83" t="s">
        <v>17</v>
      </c>
      <c r="N83" t="str">
        <f>LOOKUP(Table1[[#This Row],[FacilityLevel]], Backend!$E$3:$E$11, Backend!$F$3:$F$11)</f>
        <v>F</v>
      </c>
      <c r="O83">
        <f>LOOKUP(Table1[[#This Row],[FacilityType]], Backend!$J$4:$J$8, Backend!$K$4:$K$8)</f>
        <v>7</v>
      </c>
      <c r="P83" t="str">
        <f>LOOKUP(Table1[[#This Row],[RegionID]], Backend!$L$1:$L$9, Backend!$M$1:$M$9)</f>
        <v>AGL</v>
      </c>
    </row>
    <row r="84" spans="1:16" x14ac:dyDescent="0.25">
      <c r="A84" t="s">
        <v>168</v>
      </c>
      <c r="B84" t="s">
        <v>530</v>
      </c>
      <c r="C84" t="s">
        <v>28</v>
      </c>
      <c r="D84" s="1">
        <v>7</v>
      </c>
      <c r="E84" s="1" t="s">
        <v>916</v>
      </c>
      <c r="F84" s="1" t="s">
        <v>790</v>
      </c>
      <c r="G84" t="str">
        <f>HYPERLINK("https://ksn2.faa.gov/ajg/ajg-r/_layouts/userdisp.aspx?ID=6","Central")</f>
        <v>Central</v>
      </c>
      <c r="H84" t="s">
        <v>102</v>
      </c>
      <c r="I84" t="s">
        <v>33</v>
      </c>
      <c r="J84" t="s">
        <v>103</v>
      </c>
      <c r="K84" t="str">
        <f>HYPERLINK("https://ksn2.faa.gov/ajg/ajg-r/_layouts/userdisp.aspx?ID=6","Central Regional Human Resource Services Division")</f>
        <v>Central Regional Human Resource Services Division</v>
      </c>
      <c r="L84" t="s">
        <v>17</v>
      </c>
      <c r="N84" t="str">
        <f>LOOKUP(Table1[[#This Row],[FacilityLevel]], Backend!$E$3:$E$11, Backend!$F$3:$F$11)</f>
        <v>G</v>
      </c>
      <c r="O84">
        <f>LOOKUP(Table1[[#This Row],[FacilityType]], Backend!$J$4:$J$8, Backend!$K$4:$K$8)</f>
        <v>3</v>
      </c>
      <c r="P84" t="str">
        <f>LOOKUP(Table1[[#This Row],[RegionID]], Backend!$L$1:$L$9, Backend!$M$1:$M$9)</f>
        <v>ACE</v>
      </c>
    </row>
    <row r="85" spans="1:16" x14ac:dyDescent="0.25">
      <c r="A85" t="s">
        <v>169</v>
      </c>
      <c r="B85" t="s">
        <v>531</v>
      </c>
      <c r="C85" t="s">
        <v>39</v>
      </c>
      <c r="D85" s="1">
        <v>11</v>
      </c>
      <c r="E85" s="1" t="s">
        <v>828</v>
      </c>
      <c r="F85" s="1" t="s">
        <v>766</v>
      </c>
      <c r="G85" t="str">
        <f>HYPERLINK("https://ksn2.faa.gov/ajg/ajg-r/_layouts/userdisp.aspx?ID=9","Great Lakes")</f>
        <v>Great Lakes</v>
      </c>
      <c r="H85" t="s">
        <v>51</v>
      </c>
      <c r="I85" t="s">
        <v>33</v>
      </c>
      <c r="J85" t="s">
        <v>52</v>
      </c>
      <c r="K85" t="str">
        <f>HYPERLINK("https://ksn2.faa.gov/ajg/ajg-r/_layouts/userdisp.aspx?ID=9","Great Lakes Regional Human Resource Services Division")</f>
        <v>Great Lakes Regional Human Resource Services Division</v>
      </c>
      <c r="L85" t="s">
        <v>17</v>
      </c>
      <c r="N85" t="str">
        <f>LOOKUP(Table1[[#This Row],[FacilityLevel]], Backend!$E$3:$E$11, Backend!$F$3:$F$11)</f>
        <v>K</v>
      </c>
      <c r="O85">
        <f>LOOKUP(Table1[[#This Row],[FacilityType]], Backend!$J$4:$J$8, Backend!$K$4:$K$8)</f>
        <v>7</v>
      </c>
      <c r="P85" t="str">
        <f>LOOKUP(Table1[[#This Row],[RegionID]], Backend!$L$1:$L$9, Backend!$M$1:$M$9)</f>
        <v>AGL</v>
      </c>
    </row>
    <row r="86" spans="1:16" x14ac:dyDescent="0.25">
      <c r="A86" t="s">
        <v>170</v>
      </c>
      <c r="B86" t="s">
        <v>532</v>
      </c>
      <c r="C86" t="s">
        <v>39</v>
      </c>
      <c r="D86" s="1">
        <v>9</v>
      </c>
      <c r="E86" s="1" t="s">
        <v>831</v>
      </c>
      <c r="F86" s="1" t="s">
        <v>773</v>
      </c>
      <c r="G86" t="str">
        <f>HYPERLINK("https://ksn2.faa.gov/ajg/ajg-r/_layouts/userdisp.aspx?ID=8","Western Pacific")</f>
        <v>Western Pacific</v>
      </c>
      <c r="H86" t="s">
        <v>36</v>
      </c>
      <c r="I86" t="s">
        <v>33</v>
      </c>
      <c r="J86" t="s">
        <v>37</v>
      </c>
      <c r="K86" t="str">
        <f>HYPERLINK("https://ksn2.faa.gov/ajg/ajg-r/_layouts/userdisp.aspx?ID=8","Western Pacific Regional Human Resource Services Division")</f>
        <v>Western Pacific Regional Human Resource Services Division</v>
      </c>
      <c r="L86" t="s">
        <v>62</v>
      </c>
      <c r="N86" t="str">
        <f>LOOKUP(Table1[[#This Row],[FacilityLevel]], Backend!$E$3:$E$11, Backend!$F$3:$F$11)</f>
        <v>I</v>
      </c>
      <c r="O86">
        <f>LOOKUP(Table1[[#This Row],[FacilityType]], Backend!$J$4:$J$8, Backend!$K$4:$K$8)</f>
        <v>7</v>
      </c>
      <c r="P86" t="str">
        <f>LOOKUP(Table1[[#This Row],[RegionID]], Backend!$L$1:$L$9, Backend!$M$1:$M$9)</f>
        <v>AWP</v>
      </c>
    </row>
    <row r="87" spans="1:16" x14ac:dyDescent="0.25">
      <c r="A87" t="s">
        <v>171</v>
      </c>
      <c r="B87" t="s">
        <v>533</v>
      </c>
      <c r="C87" t="s">
        <v>39</v>
      </c>
      <c r="D87" s="1">
        <v>6</v>
      </c>
      <c r="E87" s="1" t="s">
        <v>1031</v>
      </c>
      <c r="F87" s="1" t="s">
        <v>758</v>
      </c>
      <c r="G87" t="str">
        <f>HYPERLINK("https://ksn2.faa.gov/ajg/ajg-r/_layouts/userdisp.aspx?ID=2","Southern")</f>
        <v>Southern</v>
      </c>
      <c r="H87" t="s">
        <v>79</v>
      </c>
      <c r="I87" t="s">
        <v>33</v>
      </c>
      <c r="J87" t="s">
        <v>80</v>
      </c>
      <c r="K87" t="str">
        <f>HYPERLINK("https://ksn2.faa.gov/ajg/ajg-r/_layouts/userdisp.aspx?ID=2","Southern Regional Human Resource Services Division")</f>
        <v>Southern Regional Human Resource Services Division</v>
      </c>
      <c r="L87" t="s">
        <v>76</v>
      </c>
      <c r="N87" t="str">
        <f>LOOKUP(Table1[[#This Row],[FacilityLevel]], Backend!$E$3:$E$11, Backend!$F$3:$F$11)</f>
        <v>F</v>
      </c>
      <c r="O87">
        <f>LOOKUP(Table1[[#This Row],[FacilityType]], Backend!$J$4:$J$8, Backend!$K$4:$K$8)</f>
        <v>7</v>
      </c>
      <c r="P87" t="str">
        <f>LOOKUP(Table1[[#This Row],[RegionID]], Backend!$L$1:$L$9, Backend!$M$1:$M$9)</f>
        <v>ASO</v>
      </c>
    </row>
    <row r="88" spans="1:16" x14ac:dyDescent="0.25">
      <c r="A88" t="s">
        <v>172</v>
      </c>
      <c r="B88" t="s">
        <v>534</v>
      </c>
      <c r="C88" t="s">
        <v>28</v>
      </c>
      <c r="D88" s="1">
        <v>5</v>
      </c>
      <c r="E88" s="1" t="s">
        <v>870</v>
      </c>
      <c r="F88" s="1" t="s">
        <v>776</v>
      </c>
      <c r="G88" t="str">
        <f>HYPERLINK("https://ksn2.faa.gov/ajg/ajg-r/_layouts/userdisp.aspx?ID=4","Eastern")</f>
        <v>Eastern</v>
      </c>
      <c r="H88" t="s">
        <v>29</v>
      </c>
      <c r="I88" t="s">
        <v>21</v>
      </c>
      <c r="J88" t="s">
        <v>30</v>
      </c>
      <c r="K88" t="str">
        <f>HYPERLINK("https://ksn2.faa.gov/ajg/ajg-r/_layouts/userdisp.aspx?ID=4","Eastern Regional Human Resource Services Division")</f>
        <v>Eastern Regional Human Resource Services Division</v>
      </c>
      <c r="L88" t="s">
        <v>62</v>
      </c>
      <c r="N88" t="str">
        <f>LOOKUP(Table1[[#This Row],[FacilityLevel]], Backend!$E$3:$E$11, Backend!$F$3:$F$11)</f>
        <v>E</v>
      </c>
      <c r="O88">
        <f>LOOKUP(Table1[[#This Row],[FacilityType]], Backend!$J$4:$J$8, Backend!$K$4:$K$8)</f>
        <v>3</v>
      </c>
      <c r="P88" t="str">
        <f>LOOKUP(Table1[[#This Row],[RegionID]], Backend!$L$1:$L$9, Backend!$M$1:$M$9)</f>
        <v>AEA</v>
      </c>
    </row>
    <row r="89" spans="1:16" x14ac:dyDescent="0.25">
      <c r="A89" t="s">
        <v>173</v>
      </c>
      <c r="B89" t="s">
        <v>535</v>
      </c>
      <c r="C89" t="s">
        <v>28</v>
      </c>
      <c r="D89" s="1">
        <v>7</v>
      </c>
      <c r="E89" s="1" t="s">
        <v>917</v>
      </c>
      <c r="F89" s="1" t="s">
        <v>758</v>
      </c>
      <c r="G89" t="str">
        <f>HYPERLINK("https://ksn2.faa.gov/ajg/ajg-r/_layouts/userdisp.aspx?ID=8","Western Pacific")</f>
        <v>Western Pacific</v>
      </c>
      <c r="H89" t="s">
        <v>36</v>
      </c>
      <c r="I89" t="s">
        <v>33</v>
      </c>
      <c r="J89" t="s">
        <v>37</v>
      </c>
      <c r="K89" t="str">
        <f>HYPERLINK("https://ksn2.faa.gov/ajg/ajg-r/_layouts/userdisp.aspx?ID=8","Western Pacific Regional Human Resource Services Division")</f>
        <v>Western Pacific Regional Human Resource Services Division</v>
      </c>
      <c r="L89" t="s">
        <v>17</v>
      </c>
      <c r="N89" t="str">
        <f>LOOKUP(Table1[[#This Row],[FacilityLevel]], Backend!$E$3:$E$11, Backend!$F$3:$F$11)</f>
        <v>G</v>
      </c>
      <c r="O89">
        <f>LOOKUP(Table1[[#This Row],[FacilityType]], Backend!$J$4:$J$8, Backend!$K$4:$K$8)</f>
        <v>3</v>
      </c>
      <c r="P89" t="str">
        <f>LOOKUP(Table1[[#This Row],[RegionID]], Backend!$L$1:$L$9, Backend!$M$1:$M$9)</f>
        <v>AWP</v>
      </c>
    </row>
    <row r="90" spans="1:16" x14ac:dyDescent="0.25">
      <c r="A90" t="s">
        <v>174</v>
      </c>
      <c r="B90" t="s">
        <v>536</v>
      </c>
      <c r="C90" t="s">
        <v>39</v>
      </c>
      <c r="D90" s="1">
        <v>5</v>
      </c>
      <c r="E90" s="1" t="s">
        <v>1032</v>
      </c>
      <c r="F90" s="1" t="s">
        <v>753</v>
      </c>
      <c r="G90" t="str">
        <f>HYPERLINK("https://ksn2.faa.gov/ajg/ajg-r/_layouts/userdisp.aspx?ID=8","Western Pacific")</f>
        <v>Western Pacific</v>
      </c>
      <c r="H90" t="s">
        <v>93</v>
      </c>
      <c r="I90" t="s">
        <v>15</v>
      </c>
      <c r="J90" t="s">
        <v>94</v>
      </c>
      <c r="K90" t="str">
        <f>HYPERLINK("https://ksn2.faa.gov/ajg/ajg-r/_layouts/userdisp.aspx?ID=8","Western Pacific Regional Human Resource Services Division")</f>
        <v>Western Pacific Regional Human Resource Services Division</v>
      </c>
      <c r="L90" t="s">
        <v>72</v>
      </c>
      <c r="N90" t="str">
        <f>LOOKUP(Table1[[#This Row],[FacilityLevel]], Backend!$E$3:$E$11, Backend!$F$3:$F$11)</f>
        <v>E</v>
      </c>
      <c r="O90">
        <f>LOOKUP(Table1[[#This Row],[FacilityType]], Backend!$J$4:$J$8, Backend!$K$4:$K$8)</f>
        <v>7</v>
      </c>
      <c r="P90" t="str">
        <f>LOOKUP(Table1[[#This Row],[RegionID]], Backend!$L$1:$L$9, Backend!$M$1:$M$9)</f>
        <v>AWP</v>
      </c>
    </row>
    <row r="91" spans="1:16" x14ac:dyDescent="0.25">
      <c r="A91" t="s">
        <v>175</v>
      </c>
      <c r="B91" t="s">
        <v>537</v>
      </c>
      <c r="C91" t="s">
        <v>39</v>
      </c>
      <c r="D91" s="1">
        <v>4</v>
      </c>
      <c r="E91" s="1" t="s">
        <v>988</v>
      </c>
      <c r="F91" s="1" t="s">
        <v>759</v>
      </c>
      <c r="G91" t="str">
        <f>HYPERLINK("https://ksn2.faa.gov/ajg/ajg-r/_layouts/userdisp.aspx?ID=9","Great Lakes")</f>
        <v>Great Lakes</v>
      </c>
      <c r="H91" t="s">
        <v>51</v>
      </c>
      <c r="I91" t="s">
        <v>33</v>
      </c>
      <c r="J91" t="s">
        <v>52</v>
      </c>
      <c r="K91" t="str">
        <f>HYPERLINK("https://ksn2.faa.gov/ajg/ajg-r/_layouts/userdisp.aspx?ID=9","Great Lakes Regional Human Resource Services Division")</f>
        <v>Great Lakes Regional Human Resource Services Division</v>
      </c>
      <c r="L91" t="s">
        <v>62</v>
      </c>
      <c r="N91" t="str">
        <f>LOOKUP(Table1[[#This Row],[FacilityLevel]], Backend!$E$3:$E$11, Backend!$F$3:$F$11)</f>
        <v>D</v>
      </c>
      <c r="O91">
        <f>LOOKUP(Table1[[#This Row],[FacilityType]], Backend!$J$4:$J$8, Backend!$K$4:$K$8)</f>
        <v>7</v>
      </c>
      <c r="P91" t="str">
        <f>LOOKUP(Table1[[#This Row],[RegionID]], Backend!$L$1:$L$9, Backend!$M$1:$M$9)</f>
        <v>AGL</v>
      </c>
    </row>
    <row r="92" spans="1:16" x14ac:dyDescent="0.25">
      <c r="A92" t="s">
        <v>176</v>
      </c>
      <c r="B92" t="s">
        <v>538</v>
      </c>
      <c r="C92" t="s">
        <v>28</v>
      </c>
      <c r="D92" s="1">
        <v>6</v>
      </c>
      <c r="E92" s="1" t="s">
        <v>449</v>
      </c>
      <c r="F92" s="1" t="s">
        <v>779</v>
      </c>
      <c r="G92" t="str">
        <f>HYPERLINK("https://ksn2.faa.gov/ajg/ajg-r/_layouts/userdisp.aspx?ID=7","Northwest Mountain")</f>
        <v>Northwest Mountain</v>
      </c>
      <c r="H92" t="s">
        <v>90</v>
      </c>
      <c r="I92" t="s">
        <v>15</v>
      </c>
      <c r="J92" t="s">
        <v>91</v>
      </c>
      <c r="K92" t="str">
        <f>HYPERLINK("https://ksn2.faa.gov/ajg/ajg-r/_layouts/userdisp.aspx?ID=7","Northwest Mountain Regional Human Resource Services Division")</f>
        <v>Northwest Mountain Regional Human Resource Services Division</v>
      </c>
      <c r="L92" t="s">
        <v>177</v>
      </c>
      <c r="N92" t="str">
        <f>LOOKUP(Table1[[#This Row],[FacilityLevel]], Backend!$E$3:$E$11, Backend!$F$3:$F$11)</f>
        <v>F</v>
      </c>
      <c r="O92">
        <f>LOOKUP(Table1[[#This Row],[FacilityType]], Backend!$J$4:$J$8, Backend!$K$4:$K$8)</f>
        <v>3</v>
      </c>
      <c r="P92" t="str">
        <f>LOOKUP(Table1[[#This Row],[RegionID]], Backend!$L$1:$L$9, Backend!$M$1:$M$9)</f>
        <v>ANM</v>
      </c>
    </row>
    <row r="93" spans="1:16" x14ac:dyDescent="0.25">
      <c r="A93" t="s">
        <v>178</v>
      </c>
      <c r="B93" t="s">
        <v>539</v>
      </c>
      <c r="C93" t="s">
        <v>28</v>
      </c>
      <c r="D93" s="1">
        <v>5</v>
      </c>
      <c r="E93" s="1" t="s">
        <v>871</v>
      </c>
      <c r="F93" s="1" t="s">
        <v>760</v>
      </c>
      <c r="G93" t="str">
        <f>HYPERLINK("https://ksn2.faa.gov/ajg/ajg-r/_layouts/userdisp.aspx?ID=5","Southwest")</f>
        <v>Southwest</v>
      </c>
      <c r="H93" t="s">
        <v>137</v>
      </c>
      <c r="I93" t="s">
        <v>33</v>
      </c>
      <c r="J93" t="s">
        <v>138</v>
      </c>
      <c r="K93" t="str">
        <f>HYPERLINK("https://ksn2.faa.gov/ajg/ajg-r/_layouts/userdisp.aspx?ID=5","Southwest Regional Human Resource Services Division")</f>
        <v>Southwest Regional Human Resource Services Division</v>
      </c>
      <c r="L93" t="s">
        <v>85</v>
      </c>
      <c r="N93" t="str">
        <f>LOOKUP(Table1[[#This Row],[FacilityLevel]], Backend!$E$3:$E$11, Backend!$F$3:$F$11)</f>
        <v>E</v>
      </c>
      <c r="O93">
        <f>LOOKUP(Table1[[#This Row],[FacilityType]], Backend!$J$4:$J$8, Backend!$K$4:$K$8)</f>
        <v>3</v>
      </c>
      <c r="P93" t="str">
        <f>LOOKUP(Table1[[#This Row],[RegionID]], Backend!$L$1:$L$9, Backend!$M$1:$M$9)</f>
        <v>ASW</v>
      </c>
    </row>
    <row r="94" spans="1:16" x14ac:dyDescent="0.25">
      <c r="A94" t="s">
        <v>179</v>
      </c>
      <c r="B94" t="s">
        <v>540</v>
      </c>
      <c r="C94" t="s">
        <v>39</v>
      </c>
      <c r="D94" s="1">
        <v>11</v>
      </c>
      <c r="E94" s="1" t="s">
        <v>989</v>
      </c>
      <c r="F94" s="1" t="s">
        <v>772</v>
      </c>
      <c r="G94" t="str">
        <f>HYPERLINK("https://ksn2.faa.gov/ajg/ajg-r/_layouts/userdisp.aspx?ID=4","Eastern")</f>
        <v>Eastern</v>
      </c>
      <c r="H94" t="s">
        <v>29</v>
      </c>
      <c r="I94" t="s">
        <v>21</v>
      </c>
      <c r="J94" t="s">
        <v>30</v>
      </c>
      <c r="K94" t="str">
        <f>HYPERLINK("https://ksn2.faa.gov/ajg/ajg-r/_layouts/userdisp.aspx?ID=4","Eastern Regional Human Resource Services Division")</f>
        <v>Eastern Regional Human Resource Services Division</v>
      </c>
      <c r="L94" t="s">
        <v>17</v>
      </c>
      <c r="N94" t="str">
        <f>LOOKUP(Table1[[#This Row],[FacilityLevel]], Backend!$E$3:$E$11, Backend!$F$3:$F$11)</f>
        <v>K</v>
      </c>
      <c r="O94">
        <f>LOOKUP(Table1[[#This Row],[FacilityType]], Backend!$J$4:$J$8, Backend!$K$4:$K$8)</f>
        <v>7</v>
      </c>
      <c r="P94" t="str">
        <f>LOOKUP(Table1[[#This Row],[RegionID]], Backend!$L$1:$L$9, Backend!$M$1:$M$9)</f>
        <v>AEA</v>
      </c>
    </row>
    <row r="95" spans="1:16" x14ac:dyDescent="0.25">
      <c r="A95" t="s">
        <v>180</v>
      </c>
      <c r="B95" t="s">
        <v>181</v>
      </c>
      <c r="C95" t="s">
        <v>13</v>
      </c>
      <c r="D95" s="1">
        <v>11</v>
      </c>
      <c r="E95" s="1" t="s">
        <v>837</v>
      </c>
      <c r="F95" s="1" t="s">
        <v>775</v>
      </c>
      <c r="G95" t="str">
        <f>HYPERLINK("https://ksn2.faa.gov/ajg/ajg-r/_layouts/userdisp.aspx?ID=2","Southern")</f>
        <v>Southern</v>
      </c>
      <c r="H95" t="s">
        <v>121</v>
      </c>
      <c r="I95" t="s">
        <v>21</v>
      </c>
      <c r="J95" t="s">
        <v>122</v>
      </c>
      <c r="K95" t="str">
        <f>HYPERLINK("https://ksn2.faa.gov/ajg/ajg-r/_layouts/userdisp.aspx?ID=2","Southern Regional Human Resource Services Division")</f>
        <v>Southern Regional Human Resource Services Division</v>
      </c>
      <c r="L95" t="s">
        <v>17</v>
      </c>
      <c r="N95" t="str">
        <f>LOOKUP(Table1[[#This Row],[FacilityLevel]], Backend!$E$3:$E$11, Backend!$F$3:$F$11)</f>
        <v>K</v>
      </c>
      <c r="O95">
        <f>LOOKUP(Table1[[#This Row],[FacilityType]], Backend!$J$4:$J$8, Backend!$K$4:$K$8)</f>
        <v>2</v>
      </c>
      <c r="P95" t="str">
        <f>LOOKUP(Table1[[#This Row],[RegionID]], Backend!$L$1:$L$9, Backend!$M$1:$M$9)</f>
        <v>ASO</v>
      </c>
    </row>
    <row r="96" spans="1:16" x14ac:dyDescent="0.25">
      <c r="A96" t="s">
        <v>182</v>
      </c>
      <c r="B96" t="s">
        <v>541</v>
      </c>
      <c r="C96" t="s">
        <v>28</v>
      </c>
      <c r="D96" s="1">
        <v>7</v>
      </c>
      <c r="E96" s="1" t="s">
        <v>872</v>
      </c>
      <c r="F96" s="1" t="s">
        <v>762</v>
      </c>
      <c r="G96" t="s">
        <v>1221</v>
      </c>
      <c r="H96" t="s">
        <v>14</v>
      </c>
      <c r="I96" t="s">
        <v>15</v>
      </c>
      <c r="J96" t="s">
        <v>16</v>
      </c>
      <c r="K96" t="str">
        <f>HYPERLINK("https://ksn2.faa.gov/ajg/ajg-r/_layouts/userdisp.aspx?ID=7","Northwest Mountain Regional Human Resource Services Division")</f>
        <v>Northwest Mountain Regional Human Resource Services Division</v>
      </c>
      <c r="L96" t="s">
        <v>183</v>
      </c>
      <c r="N96" t="str">
        <f>LOOKUP(Table1[[#This Row],[FacilityLevel]], Backend!$E$3:$E$11, Backend!$F$3:$F$11)</f>
        <v>G</v>
      </c>
      <c r="O96">
        <f>LOOKUP(Table1[[#This Row],[FacilityType]], Backend!$J$4:$J$8, Backend!$K$4:$K$8)</f>
        <v>3</v>
      </c>
      <c r="P96" t="str">
        <f>LOOKUP(Table1[[#This Row],[RegionID]], Backend!$L$1:$L$9, Backend!$M$1:$M$9)</f>
        <v>AAL</v>
      </c>
    </row>
    <row r="97" spans="1:16" x14ac:dyDescent="0.25">
      <c r="A97" t="s">
        <v>184</v>
      </c>
      <c r="B97" t="s">
        <v>542</v>
      </c>
      <c r="C97" t="s">
        <v>28</v>
      </c>
      <c r="D97" s="1">
        <v>6</v>
      </c>
      <c r="E97" s="1" t="s">
        <v>873</v>
      </c>
      <c r="F97" s="1" t="s">
        <v>777</v>
      </c>
      <c r="G97" t="str">
        <f>HYPERLINK("https://ksn2.faa.gov/ajg/ajg-r/_layouts/userdisp.aspx?ID=9","Great Lakes")</f>
        <v>Great Lakes</v>
      </c>
      <c r="H97" t="s">
        <v>102</v>
      </c>
      <c r="I97" t="s">
        <v>33</v>
      </c>
      <c r="J97" t="s">
        <v>103</v>
      </c>
      <c r="K97" t="str">
        <f>HYPERLINK("https://ksn2.faa.gov/ajg/ajg-r/_layouts/userdisp.aspx?ID=9","Great Lakes Regional Human Resource Services Division")</f>
        <v>Great Lakes Regional Human Resource Services Division</v>
      </c>
      <c r="L97" t="s">
        <v>17</v>
      </c>
      <c r="N97" t="str">
        <f>LOOKUP(Table1[[#This Row],[FacilityLevel]], Backend!$E$3:$E$11, Backend!$F$3:$F$11)</f>
        <v>F</v>
      </c>
      <c r="O97">
        <f>LOOKUP(Table1[[#This Row],[FacilityType]], Backend!$J$4:$J$8, Backend!$K$4:$K$8)</f>
        <v>3</v>
      </c>
      <c r="P97" t="str">
        <f>LOOKUP(Table1[[#This Row],[RegionID]], Backend!$L$1:$L$9, Backend!$M$1:$M$9)</f>
        <v>AGL</v>
      </c>
    </row>
    <row r="98" spans="1:16" x14ac:dyDescent="0.25">
      <c r="A98" t="s">
        <v>185</v>
      </c>
      <c r="B98" t="s">
        <v>543</v>
      </c>
      <c r="C98" t="s">
        <v>28</v>
      </c>
      <c r="D98" s="1">
        <v>7</v>
      </c>
      <c r="E98" s="1" t="s">
        <v>874</v>
      </c>
      <c r="F98" s="1" t="s">
        <v>753</v>
      </c>
      <c r="G98" t="str">
        <f>HYPERLINK("https://ksn2.faa.gov/ajg/ajg-r/_layouts/userdisp.aspx?ID=8","Western Pacific")</f>
        <v>Western Pacific</v>
      </c>
      <c r="H98" t="s">
        <v>68</v>
      </c>
      <c r="I98" t="s">
        <v>15</v>
      </c>
      <c r="J98" t="s">
        <v>69</v>
      </c>
      <c r="K98" t="str">
        <f>HYPERLINK("https://ksn2.faa.gov/ajg/ajg-r/_layouts/userdisp.aspx?ID=8","Western Pacific Regional Human Resource Services Division")</f>
        <v>Western Pacific Regional Human Resource Services Division</v>
      </c>
      <c r="L98" t="s">
        <v>17</v>
      </c>
      <c r="N98" t="str">
        <f>LOOKUP(Table1[[#This Row],[FacilityLevel]], Backend!$E$3:$E$11, Backend!$F$3:$F$11)</f>
        <v>G</v>
      </c>
      <c r="O98">
        <f>LOOKUP(Table1[[#This Row],[FacilityType]], Backend!$J$4:$J$8, Backend!$K$4:$K$8)</f>
        <v>3</v>
      </c>
      <c r="P98" t="str">
        <f>LOOKUP(Table1[[#This Row],[RegionID]], Backend!$L$1:$L$9, Backend!$M$1:$M$9)</f>
        <v>AWP</v>
      </c>
    </row>
    <row r="99" spans="1:16" x14ac:dyDescent="0.25">
      <c r="A99" t="s">
        <v>186</v>
      </c>
      <c r="B99" t="s">
        <v>544</v>
      </c>
      <c r="C99" t="s">
        <v>28</v>
      </c>
      <c r="D99" s="1">
        <v>6</v>
      </c>
      <c r="E99" s="1" t="s">
        <v>875</v>
      </c>
      <c r="F99" s="1" t="s">
        <v>791</v>
      </c>
      <c r="G99" t="str">
        <f>HYPERLINK("https://ksn2.faa.gov/ajg/ajg-r/_layouts/userdisp.aspx?ID=4","Eastern")</f>
        <v>Eastern</v>
      </c>
      <c r="H99" t="s">
        <v>44</v>
      </c>
      <c r="I99" t="s">
        <v>21</v>
      </c>
      <c r="J99" t="s">
        <v>45</v>
      </c>
      <c r="K99" t="str">
        <f>HYPERLINK("https://ksn2.faa.gov/ajg/ajg-r/_layouts/userdisp.aspx?ID=4","Eastern Regional Human Resource Services Division")</f>
        <v>Eastern Regional Human Resource Services Division</v>
      </c>
      <c r="L99" t="s">
        <v>17</v>
      </c>
      <c r="N99" t="str">
        <f>LOOKUP(Table1[[#This Row],[FacilityLevel]], Backend!$E$3:$E$11, Backend!$F$3:$F$11)</f>
        <v>F</v>
      </c>
      <c r="O99">
        <f>LOOKUP(Table1[[#This Row],[FacilityType]], Backend!$J$4:$J$8, Backend!$K$4:$K$8)</f>
        <v>3</v>
      </c>
      <c r="P99" t="str">
        <f>LOOKUP(Table1[[#This Row],[RegionID]], Backend!$L$1:$L$9, Backend!$M$1:$M$9)</f>
        <v>AEA</v>
      </c>
    </row>
    <row r="100" spans="1:16" x14ac:dyDescent="0.25">
      <c r="A100" t="s">
        <v>187</v>
      </c>
      <c r="B100" t="s">
        <v>545</v>
      </c>
      <c r="C100" t="s">
        <v>39</v>
      </c>
      <c r="D100" s="1">
        <v>6</v>
      </c>
      <c r="E100" s="1" t="s">
        <v>1033</v>
      </c>
      <c r="F100" s="1" t="s">
        <v>774</v>
      </c>
      <c r="G100" t="str">
        <f>HYPERLINK("https://ksn2.faa.gov/ajg/ajg-r/_layouts/userdisp.aspx?ID=9","Great Lakes")</f>
        <v>Great Lakes</v>
      </c>
      <c r="H100" t="s">
        <v>102</v>
      </c>
      <c r="I100" t="s">
        <v>33</v>
      </c>
      <c r="J100" t="s">
        <v>103</v>
      </c>
      <c r="K100" t="str">
        <f>HYPERLINK("https://ksn2.faa.gov/ajg/ajg-r/_layouts/userdisp.aspx?ID=9","Great Lakes Regional Human Resource Services Division")</f>
        <v>Great Lakes Regional Human Resource Services Division</v>
      </c>
      <c r="L100" t="s">
        <v>188</v>
      </c>
      <c r="N100" t="str">
        <f>LOOKUP(Table1[[#This Row],[FacilityLevel]], Backend!$E$3:$E$11, Backend!$F$3:$F$11)</f>
        <v>F</v>
      </c>
      <c r="O100">
        <f>LOOKUP(Table1[[#This Row],[FacilityType]], Backend!$J$4:$J$8, Backend!$K$4:$K$8)</f>
        <v>7</v>
      </c>
      <c r="P100" t="str">
        <f>LOOKUP(Table1[[#This Row],[RegionID]], Backend!$L$1:$L$9, Backend!$M$1:$M$9)</f>
        <v>AGL</v>
      </c>
    </row>
    <row r="101" spans="1:16" x14ac:dyDescent="0.25">
      <c r="A101" t="s">
        <v>189</v>
      </c>
      <c r="B101" t="s">
        <v>546</v>
      </c>
      <c r="C101" t="s">
        <v>39</v>
      </c>
      <c r="D101" s="1">
        <v>8</v>
      </c>
      <c r="E101" s="1" t="s">
        <v>1034</v>
      </c>
      <c r="F101" s="1" t="s">
        <v>773</v>
      </c>
      <c r="G101" t="str">
        <f>HYPERLINK("https://ksn2.faa.gov/ajg/ajg-r/_layouts/userdisp.aspx?ID=8","Western Pacific")</f>
        <v>Western Pacific</v>
      </c>
      <c r="H101" t="s">
        <v>36</v>
      </c>
      <c r="I101" t="s">
        <v>33</v>
      </c>
      <c r="J101" t="s">
        <v>37</v>
      </c>
      <c r="K101" t="str">
        <f>HYPERLINK("https://ksn2.faa.gov/ajg/ajg-r/_layouts/userdisp.aspx?ID=8","Western Pacific Regional Human Resource Services Division")</f>
        <v>Western Pacific Regional Human Resource Services Division</v>
      </c>
      <c r="L101" t="s">
        <v>190</v>
      </c>
      <c r="N101" t="str">
        <f>LOOKUP(Table1[[#This Row],[FacilityLevel]], Backend!$E$3:$E$11, Backend!$F$3:$F$11)</f>
        <v>H</v>
      </c>
      <c r="O101">
        <f>LOOKUP(Table1[[#This Row],[FacilityType]], Backend!$J$4:$J$8, Backend!$K$4:$K$8)</f>
        <v>7</v>
      </c>
      <c r="P101" t="str">
        <f>LOOKUP(Table1[[#This Row],[RegionID]], Backend!$L$1:$L$9, Backend!$M$1:$M$9)</f>
        <v>AWP</v>
      </c>
    </row>
    <row r="102" spans="1:16" x14ac:dyDescent="0.25">
      <c r="A102" t="s">
        <v>191</v>
      </c>
      <c r="B102" t="s">
        <v>547</v>
      </c>
      <c r="C102" t="s">
        <v>39</v>
      </c>
      <c r="D102" s="1">
        <v>8</v>
      </c>
      <c r="E102" s="1" t="s">
        <v>1035</v>
      </c>
      <c r="F102" s="1" t="s">
        <v>775</v>
      </c>
      <c r="G102" t="str">
        <f>HYPERLINK("https://ksn2.faa.gov/ajg/ajg-r/_layouts/userdisp.aspx?ID=2","Southern")</f>
        <v>Southern</v>
      </c>
      <c r="H102" t="s">
        <v>192</v>
      </c>
      <c r="I102" t="s">
        <v>21</v>
      </c>
      <c r="J102" t="s">
        <v>193</v>
      </c>
      <c r="K102" t="str">
        <f>HYPERLINK("https://ksn2.faa.gov/ajg/ajg-r/_layouts/userdisp.aspx?ID=2","Southern Regional Human Resource Services Division")</f>
        <v>Southern Regional Human Resource Services Division</v>
      </c>
      <c r="L102" t="s">
        <v>17</v>
      </c>
      <c r="N102" t="str">
        <f>LOOKUP(Table1[[#This Row],[FacilityLevel]], Backend!$E$3:$E$11, Backend!$F$3:$F$11)</f>
        <v>H</v>
      </c>
      <c r="O102">
        <f>LOOKUP(Table1[[#This Row],[FacilityType]], Backend!$J$4:$J$8, Backend!$K$4:$K$8)</f>
        <v>7</v>
      </c>
      <c r="P102" t="str">
        <f>LOOKUP(Table1[[#This Row],[RegionID]], Backend!$L$1:$L$9, Backend!$M$1:$M$9)</f>
        <v>ASO</v>
      </c>
    </row>
    <row r="103" spans="1:16" x14ac:dyDescent="0.25">
      <c r="A103" t="s">
        <v>194</v>
      </c>
      <c r="B103" t="s">
        <v>548</v>
      </c>
      <c r="C103" t="s">
        <v>28</v>
      </c>
      <c r="D103" s="1">
        <v>5</v>
      </c>
      <c r="E103" s="1" t="s">
        <v>876</v>
      </c>
      <c r="F103" s="1" t="s">
        <v>755</v>
      </c>
      <c r="G103" t="str">
        <f>HYPERLINK("https://ksn2.faa.gov/ajg/ajg-r/_layouts/userdisp.aspx?ID=2","Southern")</f>
        <v>Southern</v>
      </c>
      <c r="H103" t="s">
        <v>121</v>
      </c>
      <c r="I103" t="s">
        <v>21</v>
      </c>
      <c r="J103" t="s">
        <v>122</v>
      </c>
      <c r="K103" t="str">
        <f>HYPERLINK("https://ksn2.faa.gov/ajg/ajg-r/_layouts/userdisp.aspx?ID=2","Southern Regional Human Resource Services Division")</f>
        <v>Southern Regional Human Resource Services Division</v>
      </c>
      <c r="L103" t="s">
        <v>147</v>
      </c>
      <c r="N103" t="str">
        <f>LOOKUP(Table1[[#This Row],[FacilityLevel]], Backend!$E$3:$E$11, Backend!$F$3:$F$11)</f>
        <v>E</v>
      </c>
      <c r="O103">
        <f>LOOKUP(Table1[[#This Row],[FacilityType]], Backend!$J$4:$J$8, Backend!$K$4:$K$8)</f>
        <v>3</v>
      </c>
      <c r="P103" t="str">
        <f>LOOKUP(Table1[[#This Row],[RegionID]], Backend!$L$1:$L$9, Backend!$M$1:$M$9)</f>
        <v>ASO</v>
      </c>
    </row>
    <row r="104" spans="1:16" x14ac:dyDescent="0.25">
      <c r="A104" t="s">
        <v>195</v>
      </c>
      <c r="B104" t="s">
        <v>549</v>
      </c>
      <c r="C104" t="s">
        <v>39</v>
      </c>
      <c r="D104" s="1">
        <v>4</v>
      </c>
      <c r="E104" s="1" t="s">
        <v>990</v>
      </c>
      <c r="F104" s="1" t="s">
        <v>766</v>
      </c>
      <c r="G104" t="str">
        <f>HYPERLINK("https://ksn2.faa.gov/ajg/ajg-r/_layouts/userdisp.aspx?ID=9","Great Lakes")</f>
        <v>Great Lakes</v>
      </c>
      <c r="H104" t="s">
        <v>51</v>
      </c>
      <c r="I104" t="s">
        <v>33</v>
      </c>
      <c r="J104" t="s">
        <v>52</v>
      </c>
      <c r="K104" t="str">
        <f>HYPERLINK("https://ksn2.faa.gov/ajg/ajg-r/_layouts/userdisp.aspx?ID=9","Great Lakes Regional Human Resource Services Division")</f>
        <v>Great Lakes Regional Human Resource Services Division</v>
      </c>
      <c r="L104" t="s">
        <v>196</v>
      </c>
      <c r="N104" t="str">
        <f>LOOKUP(Table1[[#This Row],[FacilityLevel]], Backend!$E$3:$E$11, Backend!$F$3:$F$11)</f>
        <v>D</v>
      </c>
      <c r="O104">
        <f>LOOKUP(Table1[[#This Row],[FacilityType]], Backend!$J$4:$J$8, Backend!$K$4:$K$8)</f>
        <v>7</v>
      </c>
      <c r="P104" t="str">
        <f>LOOKUP(Table1[[#This Row],[RegionID]], Backend!$L$1:$L$9, Backend!$M$1:$M$9)</f>
        <v>AGL</v>
      </c>
    </row>
    <row r="105" spans="1:16" x14ac:dyDescent="0.25">
      <c r="A105" t="s">
        <v>197</v>
      </c>
      <c r="B105" t="s">
        <v>550</v>
      </c>
      <c r="C105" t="s">
        <v>39</v>
      </c>
      <c r="D105" s="1">
        <v>7</v>
      </c>
      <c r="E105" s="1" t="s">
        <v>1036</v>
      </c>
      <c r="F105" s="1" t="s">
        <v>775</v>
      </c>
      <c r="G105" t="str">
        <f>HYPERLINK("https://ksn2.faa.gov/ajg/ajg-r/_layouts/userdisp.aspx?ID=2","Southern")</f>
        <v>Southern</v>
      </c>
      <c r="H105" t="s">
        <v>192</v>
      </c>
      <c r="I105" t="s">
        <v>21</v>
      </c>
      <c r="J105" t="s">
        <v>193</v>
      </c>
      <c r="K105" t="str">
        <f>HYPERLINK("https://ksn2.faa.gov/ajg/ajg-r/_layouts/userdisp.aspx?ID=2","Southern Regional Human Resource Services Division")</f>
        <v>Southern Regional Human Resource Services Division</v>
      </c>
      <c r="L105" t="s">
        <v>74</v>
      </c>
      <c r="N105" t="str">
        <f>LOOKUP(Table1[[#This Row],[FacilityLevel]], Backend!$E$3:$E$11, Backend!$F$3:$F$11)</f>
        <v>G</v>
      </c>
      <c r="O105">
        <f>LOOKUP(Table1[[#This Row],[FacilityType]], Backend!$J$4:$J$8, Backend!$K$4:$K$8)</f>
        <v>7</v>
      </c>
      <c r="P105" t="str">
        <f>LOOKUP(Table1[[#This Row],[RegionID]], Backend!$L$1:$L$9, Backend!$M$1:$M$9)</f>
        <v>ASO</v>
      </c>
    </row>
    <row r="106" spans="1:16" x14ac:dyDescent="0.25">
      <c r="A106" t="s">
        <v>198</v>
      </c>
      <c r="B106" t="s">
        <v>551</v>
      </c>
      <c r="C106" t="s">
        <v>39</v>
      </c>
      <c r="D106" s="1">
        <v>7</v>
      </c>
      <c r="E106" s="1" t="s">
        <v>991</v>
      </c>
      <c r="F106" s="1" t="s">
        <v>776</v>
      </c>
      <c r="G106" t="str">
        <f>HYPERLINK("https://ksn2.faa.gov/ajg/ajg-r/_layouts/userdisp.aspx?ID=4","Eastern")</f>
        <v>Eastern</v>
      </c>
      <c r="H106" t="s">
        <v>29</v>
      </c>
      <c r="I106" t="s">
        <v>21</v>
      </c>
      <c r="J106" t="s">
        <v>30</v>
      </c>
      <c r="K106" t="str">
        <f>HYPERLINK("https://ksn2.faa.gov/ajg/ajg-r/_layouts/userdisp.aspx?ID=4","Eastern Regional Human Resource Services Division")</f>
        <v>Eastern Regional Human Resource Services Division</v>
      </c>
      <c r="L106" t="s">
        <v>88</v>
      </c>
      <c r="N106" t="str">
        <f>LOOKUP(Table1[[#This Row],[FacilityLevel]], Backend!$E$3:$E$11, Backend!$F$3:$F$11)</f>
        <v>G</v>
      </c>
      <c r="O106">
        <f>LOOKUP(Table1[[#This Row],[FacilityType]], Backend!$J$4:$J$8, Backend!$K$4:$K$8)</f>
        <v>7</v>
      </c>
      <c r="P106" t="str">
        <f>LOOKUP(Table1[[#This Row],[RegionID]], Backend!$L$1:$L$9, Backend!$M$1:$M$9)</f>
        <v>AEA</v>
      </c>
    </row>
    <row r="107" spans="1:16" x14ac:dyDescent="0.25">
      <c r="A107" t="s">
        <v>199</v>
      </c>
      <c r="B107" t="s">
        <v>552</v>
      </c>
      <c r="C107" t="s">
        <v>28</v>
      </c>
      <c r="D107" s="1">
        <v>6</v>
      </c>
      <c r="E107" s="1" t="s">
        <v>918</v>
      </c>
      <c r="F107" s="1" t="s">
        <v>748</v>
      </c>
      <c r="G107" t="str">
        <f>HYPERLINK("https://ksn2.faa.gov/ajg/ajg-r/_layouts/userdisp.aspx?ID=9","Great Lakes")</f>
        <v>Great Lakes</v>
      </c>
      <c r="H107" t="s">
        <v>102</v>
      </c>
      <c r="I107" t="s">
        <v>33</v>
      </c>
      <c r="J107" t="s">
        <v>103</v>
      </c>
      <c r="K107" t="str">
        <f>HYPERLINK("https://ksn2.faa.gov/ajg/ajg-r/_layouts/userdisp.aspx?ID=9","Great Lakes Regional Human Resource Services Division")</f>
        <v>Great Lakes Regional Human Resource Services Division</v>
      </c>
      <c r="L107" t="s">
        <v>112</v>
      </c>
      <c r="N107" t="str">
        <f>LOOKUP(Table1[[#This Row],[FacilityLevel]], Backend!$E$3:$E$11, Backend!$F$3:$F$11)</f>
        <v>F</v>
      </c>
      <c r="O107">
        <f>LOOKUP(Table1[[#This Row],[FacilityType]], Backend!$J$4:$J$8, Backend!$K$4:$K$8)</f>
        <v>3</v>
      </c>
      <c r="P107" t="str">
        <f>LOOKUP(Table1[[#This Row],[RegionID]], Backend!$L$1:$L$9, Backend!$M$1:$M$9)</f>
        <v>AGL</v>
      </c>
    </row>
    <row r="108" spans="1:16" x14ac:dyDescent="0.25">
      <c r="A108" t="s">
        <v>200</v>
      </c>
      <c r="B108" t="s">
        <v>553</v>
      </c>
      <c r="C108" t="s">
        <v>28</v>
      </c>
      <c r="D108" s="1">
        <v>7</v>
      </c>
      <c r="E108" s="1" t="s">
        <v>919</v>
      </c>
      <c r="F108" s="1" t="s">
        <v>799</v>
      </c>
      <c r="G108" t="str">
        <f>HYPERLINK("https://ksn2.faa.gov/ajg/ajg-r/_layouts/userdisp.aspx?ID=5","Southwest")</f>
        <v>Southwest</v>
      </c>
      <c r="H108" t="s">
        <v>106</v>
      </c>
      <c r="I108" t="s">
        <v>21</v>
      </c>
      <c r="J108" t="s">
        <v>107</v>
      </c>
      <c r="K108" t="str">
        <f>HYPERLINK("https://ksn2.faa.gov/ajg/ajg-r/_layouts/userdisp.aspx?ID=5","Southwest Regional Human Resource Services Division")</f>
        <v>Southwest Regional Human Resource Services Division</v>
      </c>
      <c r="L108" t="s">
        <v>201</v>
      </c>
      <c r="N108" t="str">
        <f>LOOKUP(Table1[[#This Row],[FacilityLevel]], Backend!$E$3:$E$11, Backend!$F$3:$F$11)</f>
        <v>G</v>
      </c>
      <c r="O108">
        <f>LOOKUP(Table1[[#This Row],[FacilityType]], Backend!$J$4:$J$8, Backend!$K$4:$K$8)</f>
        <v>3</v>
      </c>
      <c r="P108" t="str">
        <f>LOOKUP(Table1[[#This Row],[RegionID]], Backend!$L$1:$L$9, Backend!$M$1:$M$9)</f>
        <v>ASW</v>
      </c>
    </row>
    <row r="109" spans="1:16" x14ac:dyDescent="0.25">
      <c r="A109" t="s">
        <v>202</v>
      </c>
      <c r="B109" t="s">
        <v>554</v>
      </c>
      <c r="C109" t="s">
        <v>39</v>
      </c>
      <c r="D109" s="1">
        <v>6</v>
      </c>
      <c r="E109" s="1" t="s">
        <v>34</v>
      </c>
      <c r="F109" s="1" t="s">
        <v>758</v>
      </c>
      <c r="G109" t="str">
        <f>HYPERLINK("https://ksn2.faa.gov/ajg/ajg-r/_layouts/userdisp.aspx?ID=5","Southwest")</f>
        <v>Southwest</v>
      </c>
      <c r="H109" t="s">
        <v>32</v>
      </c>
      <c r="I109" t="s">
        <v>33</v>
      </c>
      <c r="J109" t="s">
        <v>34</v>
      </c>
      <c r="K109" t="str">
        <f>HYPERLINK("https://ksn2.faa.gov/ajg/ajg-r/_layouts/userdisp.aspx?ID=5","Southwest Regional Human Resource Services Division")</f>
        <v>Southwest Regional Human Resource Services Division</v>
      </c>
      <c r="L109" t="s">
        <v>17</v>
      </c>
      <c r="N109" t="str">
        <f>LOOKUP(Table1[[#This Row],[FacilityLevel]], Backend!$E$3:$E$11, Backend!$F$3:$F$11)</f>
        <v>F</v>
      </c>
      <c r="O109">
        <f>LOOKUP(Table1[[#This Row],[FacilityType]], Backend!$J$4:$J$8, Backend!$K$4:$K$8)</f>
        <v>7</v>
      </c>
      <c r="P109" t="str">
        <f>LOOKUP(Table1[[#This Row],[RegionID]], Backend!$L$1:$L$9, Backend!$M$1:$M$9)</f>
        <v>ASW</v>
      </c>
    </row>
    <row r="110" spans="1:16" x14ac:dyDescent="0.25">
      <c r="A110" t="s">
        <v>203</v>
      </c>
      <c r="B110" t="s">
        <v>555</v>
      </c>
      <c r="C110" t="s">
        <v>28</v>
      </c>
      <c r="D110" s="1">
        <v>5</v>
      </c>
      <c r="E110" s="1" t="s">
        <v>920</v>
      </c>
      <c r="F110" s="1" t="s">
        <v>760</v>
      </c>
      <c r="G110" t="str">
        <f>HYPERLINK("https://ksn2.faa.gov/ajg/ajg-r/_layouts/userdisp.aspx?ID=9","Great Lakes")</f>
        <v>Great Lakes</v>
      </c>
      <c r="H110" t="s">
        <v>57</v>
      </c>
      <c r="I110" t="s">
        <v>33</v>
      </c>
      <c r="J110" t="s">
        <v>58</v>
      </c>
      <c r="K110" t="str">
        <f>HYPERLINK("https://ksn2.faa.gov/ajg/ajg-r/_layouts/userdisp.aspx?ID=9","Great Lakes Regional Human Resource Services Division")</f>
        <v>Great Lakes Regional Human Resource Services Division</v>
      </c>
      <c r="L110" t="s">
        <v>17</v>
      </c>
      <c r="N110" t="str">
        <f>LOOKUP(Table1[[#This Row],[FacilityLevel]], Backend!$E$3:$E$11, Backend!$F$3:$F$11)</f>
        <v>E</v>
      </c>
      <c r="O110">
        <f>LOOKUP(Table1[[#This Row],[FacilityType]], Backend!$J$4:$J$8, Backend!$K$4:$K$8)</f>
        <v>3</v>
      </c>
      <c r="P110" t="str">
        <f>LOOKUP(Table1[[#This Row],[RegionID]], Backend!$L$1:$L$9, Backend!$M$1:$M$9)</f>
        <v>AGL</v>
      </c>
    </row>
    <row r="111" spans="1:16" x14ac:dyDescent="0.25">
      <c r="A111" t="s">
        <v>204</v>
      </c>
      <c r="B111" t="s">
        <v>556</v>
      </c>
      <c r="C111" t="s">
        <v>39</v>
      </c>
      <c r="D111" s="1">
        <v>7</v>
      </c>
      <c r="E111" s="1" t="s">
        <v>1035</v>
      </c>
      <c r="F111" s="1" t="s">
        <v>775</v>
      </c>
      <c r="G111" t="str">
        <f>HYPERLINK("https://ksn2.faa.gov/ajg/ajg-r/_layouts/userdisp.aspx?ID=2","Southern")</f>
        <v>Southern</v>
      </c>
      <c r="H111" t="s">
        <v>192</v>
      </c>
      <c r="I111" t="s">
        <v>21</v>
      </c>
      <c r="J111" t="s">
        <v>193</v>
      </c>
      <c r="K111" t="str">
        <f>HYPERLINK("https://ksn2.faa.gov/ajg/ajg-r/_layouts/userdisp.aspx?ID=2","Southern Regional Human Resource Services Division")</f>
        <v>Southern Regional Human Resource Services Division</v>
      </c>
      <c r="L111" t="s">
        <v>17</v>
      </c>
      <c r="N111" t="str">
        <f>LOOKUP(Table1[[#This Row],[FacilityLevel]], Backend!$E$3:$E$11, Backend!$F$3:$F$11)</f>
        <v>G</v>
      </c>
      <c r="O111">
        <f>LOOKUP(Table1[[#This Row],[FacilityType]], Backend!$J$4:$J$8, Backend!$K$4:$K$8)</f>
        <v>7</v>
      </c>
      <c r="P111" t="str">
        <f>LOOKUP(Table1[[#This Row],[RegionID]], Backend!$L$1:$L$9, Backend!$M$1:$M$9)</f>
        <v>ASO</v>
      </c>
    </row>
    <row r="112" spans="1:16" x14ac:dyDescent="0.25">
      <c r="A112" t="s">
        <v>205</v>
      </c>
      <c r="B112" t="s">
        <v>557</v>
      </c>
      <c r="C112" t="s">
        <v>39</v>
      </c>
      <c r="D112" s="1">
        <v>5</v>
      </c>
      <c r="E112" s="1" t="s">
        <v>1037</v>
      </c>
      <c r="F112" s="1" t="s">
        <v>773</v>
      </c>
      <c r="G112" t="str">
        <f>HYPERLINK("https://ksn2.faa.gov/ajg/ajg-r/_layouts/userdisp.aspx?ID=8","Western Pacific")</f>
        <v>Western Pacific</v>
      </c>
      <c r="H112" t="s">
        <v>93</v>
      </c>
      <c r="I112" t="s">
        <v>15</v>
      </c>
      <c r="J112" t="s">
        <v>94</v>
      </c>
      <c r="K112" t="str">
        <f>HYPERLINK("https://ksn2.faa.gov/ajg/ajg-r/_layouts/userdisp.aspx?ID=8","Western Pacific Regional Human Resource Services Division")</f>
        <v>Western Pacific Regional Human Resource Services Division</v>
      </c>
      <c r="L112" t="s">
        <v>206</v>
      </c>
      <c r="M112" t="s">
        <v>207</v>
      </c>
      <c r="N112" t="str">
        <f>LOOKUP(Table1[[#This Row],[FacilityLevel]], Backend!$E$3:$E$11, Backend!$F$3:$F$11)</f>
        <v>E</v>
      </c>
      <c r="O112">
        <f>LOOKUP(Table1[[#This Row],[FacilityType]], Backend!$J$4:$J$8, Backend!$K$4:$K$8)</f>
        <v>7</v>
      </c>
      <c r="P112" t="str">
        <f>LOOKUP(Table1[[#This Row],[RegionID]], Backend!$L$1:$L$9, Backend!$M$1:$M$9)</f>
        <v>AWP</v>
      </c>
    </row>
    <row r="113" spans="1:16" x14ac:dyDescent="0.25">
      <c r="A113" t="s">
        <v>208</v>
      </c>
      <c r="B113" t="s">
        <v>558</v>
      </c>
      <c r="C113" t="s">
        <v>28</v>
      </c>
      <c r="D113" s="1">
        <v>7</v>
      </c>
      <c r="E113" s="1" t="s">
        <v>877</v>
      </c>
      <c r="F113" s="1" t="s">
        <v>770</v>
      </c>
      <c r="G113" t="str">
        <f>HYPERLINK("https://ksn2.faa.gov/ajg/ajg-r/_layouts/userdisp.aspx?ID=7","Northwest Mountain")</f>
        <v>Northwest Mountain</v>
      </c>
      <c r="H113" t="s">
        <v>90</v>
      </c>
      <c r="I113" t="s">
        <v>15</v>
      </c>
      <c r="J113" t="s">
        <v>91</v>
      </c>
      <c r="K113" t="str">
        <f>HYPERLINK("https://ksn2.faa.gov/ajg/ajg-r/_layouts/userdisp.aspx?ID=7","Northwest Mountain Regional Human Resource Services Division")</f>
        <v>Northwest Mountain Regional Human Resource Services Division</v>
      </c>
      <c r="L113" t="s">
        <v>17</v>
      </c>
      <c r="N113" t="str">
        <f>LOOKUP(Table1[[#This Row],[FacilityLevel]], Backend!$E$3:$E$11, Backend!$F$3:$F$11)</f>
        <v>G</v>
      </c>
      <c r="O113">
        <f>LOOKUP(Table1[[#This Row],[FacilityType]], Backend!$J$4:$J$8, Backend!$K$4:$K$8)</f>
        <v>3</v>
      </c>
      <c r="P113" t="str">
        <f>LOOKUP(Table1[[#This Row],[RegionID]], Backend!$L$1:$L$9, Backend!$M$1:$M$9)</f>
        <v>ANM</v>
      </c>
    </row>
    <row r="114" spans="1:16" x14ac:dyDescent="0.25">
      <c r="A114" t="s">
        <v>209</v>
      </c>
      <c r="B114" t="s">
        <v>559</v>
      </c>
      <c r="C114" t="s">
        <v>39</v>
      </c>
      <c r="D114" s="1">
        <v>9</v>
      </c>
      <c r="E114" s="1" t="s">
        <v>1038</v>
      </c>
      <c r="F114" s="1" t="s">
        <v>777</v>
      </c>
      <c r="G114" t="str">
        <f>HYPERLINK("https://ksn2.faa.gov/ajg/ajg-r/_layouts/userdisp.aspx?ID=9","Great Lakes")</f>
        <v>Great Lakes</v>
      </c>
      <c r="H114" t="s">
        <v>102</v>
      </c>
      <c r="I114" t="s">
        <v>33</v>
      </c>
      <c r="J114" t="s">
        <v>103</v>
      </c>
      <c r="K114" t="str">
        <f>HYPERLINK("https://ksn2.faa.gov/ajg/ajg-r/_layouts/userdisp.aspx?ID=9","Great Lakes Regional Human Resource Services Division")</f>
        <v>Great Lakes Regional Human Resource Services Division</v>
      </c>
      <c r="L114" t="s">
        <v>177</v>
      </c>
      <c r="N114" t="str">
        <f>LOOKUP(Table1[[#This Row],[FacilityLevel]], Backend!$E$3:$E$11, Backend!$F$3:$F$11)</f>
        <v>I</v>
      </c>
      <c r="O114">
        <f>LOOKUP(Table1[[#This Row],[FacilityType]], Backend!$J$4:$J$8, Backend!$K$4:$K$8)</f>
        <v>7</v>
      </c>
      <c r="P114" t="str">
        <f>LOOKUP(Table1[[#This Row],[RegionID]], Backend!$L$1:$L$9, Backend!$M$1:$M$9)</f>
        <v>AGL</v>
      </c>
    </row>
    <row r="115" spans="1:16" x14ac:dyDescent="0.25">
      <c r="A115" t="s">
        <v>210</v>
      </c>
      <c r="B115" t="s">
        <v>560</v>
      </c>
      <c r="C115" t="s">
        <v>28</v>
      </c>
      <c r="D115" s="1">
        <v>6</v>
      </c>
      <c r="E115" s="1" t="s">
        <v>878</v>
      </c>
      <c r="F115" s="1" t="s">
        <v>758</v>
      </c>
      <c r="G115" t="str">
        <f>HYPERLINK("https://ksn2.faa.gov/ajg/ajg-r/_layouts/userdisp.aspx?ID=5","Southwest")</f>
        <v>Southwest</v>
      </c>
      <c r="H115" t="s">
        <v>32</v>
      </c>
      <c r="I115" t="s">
        <v>33</v>
      </c>
      <c r="J115" t="s">
        <v>34</v>
      </c>
      <c r="K115" t="str">
        <f>HYPERLINK("https://ksn2.faa.gov/ajg/ajg-r/_layouts/userdisp.aspx?ID=5","Southwest Regional Human Resource Services Division")</f>
        <v>Southwest Regional Human Resource Services Division</v>
      </c>
      <c r="L115" t="s">
        <v>47</v>
      </c>
      <c r="N115" t="str">
        <f>LOOKUP(Table1[[#This Row],[FacilityLevel]], Backend!$E$3:$E$11, Backend!$F$3:$F$11)</f>
        <v>F</v>
      </c>
      <c r="O115">
        <f>LOOKUP(Table1[[#This Row],[FacilityType]], Backend!$J$4:$J$8, Backend!$K$4:$K$8)</f>
        <v>3</v>
      </c>
      <c r="P115" t="str">
        <f>LOOKUP(Table1[[#This Row],[RegionID]], Backend!$L$1:$L$9, Backend!$M$1:$M$9)</f>
        <v>ASW</v>
      </c>
    </row>
    <row r="116" spans="1:16" x14ac:dyDescent="0.25">
      <c r="A116" t="s">
        <v>211</v>
      </c>
      <c r="B116" t="s">
        <v>561</v>
      </c>
      <c r="C116" t="s">
        <v>28</v>
      </c>
      <c r="D116" s="1">
        <v>7</v>
      </c>
      <c r="E116" s="1" t="s">
        <v>879</v>
      </c>
      <c r="F116" s="1" t="s">
        <v>800</v>
      </c>
      <c r="G116" t="str">
        <f>HYPERLINK("https://ksn2.faa.gov/ajg/ajg-r/_layouts/userdisp.aspx?ID=2","Southern")</f>
        <v>Southern</v>
      </c>
      <c r="H116" t="s">
        <v>79</v>
      </c>
      <c r="I116" t="s">
        <v>33</v>
      </c>
      <c r="J116" t="s">
        <v>80</v>
      </c>
      <c r="K116" t="str">
        <f>HYPERLINK("https://ksn2.faa.gov/ajg/ajg-r/_layouts/userdisp.aspx?ID=2","Southern Regional Human Resource Services Division")</f>
        <v>Southern Regional Human Resource Services Division</v>
      </c>
      <c r="L116" t="s">
        <v>85</v>
      </c>
      <c r="N116" t="str">
        <f>LOOKUP(Table1[[#This Row],[FacilityLevel]], Backend!$E$3:$E$11, Backend!$F$3:$F$11)</f>
        <v>G</v>
      </c>
      <c r="O116">
        <f>LOOKUP(Table1[[#This Row],[FacilityType]], Backend!$J$4:$J$8, Backend!$K$4:$K$8)</f>
        <v>3</v>
      </c>
      <c r="P116" t="str">
        <f>LOOKUP(Table1[[#This Row],[RegionID]], Backend!$L$1:$L$9, Backend!$M$1:$M$9)</f>
        <v>ASO</v>
      </c>
    </row>
    <row r="117" spans="1:16" x14ac:dyDescent="0.25">
      <c r="A117" t="s">
        <v>212</v>
      </c>
      <c r="B117" t="s">
        <v>562</v>
      </c>
      <c r="C117" t="s">
        <v>28</v>
      </c>
      <c r="D117" s="1">
        <v>6</v>
      </c>
      <c r="E117" s="1" t="s">
        <v>921</v>
      </c>
      <c r="F117" s="1" t="s">
        <v>801</v>
      </c>
      <c r="G117" t="str">
        <f>HYPERLINK("https://ksn2.faa.gov/ajg/ajg-r/_layouts/userdisp.aspx?ID=9","Great Lakes")</f>
        <v>Great Lakes</v>
      </c>
      <c r="H117" t="s">
        <v>102</v>
      </c>
      <c r="I117" t="s">
        <v>33</v>
      </c>
      <c r="J117" t="s">
        <v>103</v>
      </c>
      <c r="K117" t="str">
        <f>HYPERLINK("https://ksn2.faa.gov/ajg/ajg-r/_layouts/userdisp.aspx?ID=9","Great Lakes Regional Human Resource Services Division")</f>
        <v>Great Lakes Regional Human Resource Services Division</v>
      </c>
      <c r="L117" t="s">
        <v>213</v>
      </c>
      <c r="N117" t="str">
        <f>LOOKUP(Table1[[#This Row],[FacilityLevel]], Backend!$E$3:$E$11, Backend!$F$3:$F$11)</f>
        <v>F</v>
      </c>
      <c r="O117">
        <f>LOOKUP(Table1[[#This Row],[FacilityType]], Backend!$J$4:$J$8, Backend!$K$4:$K$8)</f>
        <v>3</v>
      </c>
      <c r="P117" t="str">
        <f>LOOKUP(Table1[[#This Row],[RegionID]], Backend!$L$1:$L$9, Backend!$M$1:$M$9)</f>
        <v>AGL</v>
      </c>
    </row>
    <row r="118" spans="1:16" x14ac:dyDescent="0.25">
      <c r="A118" t="s">
        <v>214</v>
      </c>
      <c r="B118" t="s">
        <v>563</v>
      </c>
      <c r="C118" t="s">
        <v>39</v>
      </c>
      <c r="D118" s="1">
        <v>5</v>
      </c>
      <c r="E118" s="1" t="s">
        <v>1039</v>
      </c>
      <c r="F118" s="1" t="s">
        <v>766</v>
      </c>
      <c r="G118" t="str">
        <f>HYPERLINK("https://ksn2.faa.gov/ajg/ajg-r/_layouts/userdisp.aspx?ID=9","Great Lakes")</f>
        <v>Great Lakes</v>
      </c>
      <c r="H118" t="s">
        <v>57</v>
      </c>
      <c r="I118" t="s">
        <v>33</v>
      </c>
      <c r="J118" t="s">
        <v>58</v>
      </c>
      <c r="K118" t="str">
        <f>HYPERLINK("https://ksn2.faa.gov/ajg/ajg-r/_layouts/userdisp.aspx?ID=9","Great Lakes Regional Human Resource Services Division")</f>
        <v>Great Lakes Regional Human Resource Services Division</v>
      </c>
      <c r="L118" t="s">
        <v>114</v>
      </c>
      <c r="N118" t="str">
        <f>LOOKUP(Table1[[#This Row],[FacilityLevel]], Backend!$E$3:$E$11, Backend!$F$3:$F$11)</f>
        <v>E</v>
      </c>
      <c r="O118">
        <f>LOOKUP(Table1[[#This Row],[FacilityType]], Backend!$J$4:$J$8, Backend!$K$4:$K$8)</f>
        <v>7</v>
      </c>
      <c r="P118" t="str">
        <f>LOOKUP(Table1[[#This Row],[RegionID]], Backend!$L$1:$L$9, Backend!$M$1:$M$9)</f>
        <v>AGL</v>
      </c>
    </row>
    <row r="119" spans="1:16" x14ac:dyDescent="0.25">
      <c r="A119" t="s">
        <v>215</v>
      </c>
      <c r="B119" t="s">
        <v>564</v>
      </c>
      <c r="C119" t="s">
        <v>28</v>
      </c>
      <c r="D119" s="1">
        <v>7</v>
      </c>
      <c r="E119" s="1" t="s">
        <v>880</v>
      </c>
      <c r="F119" s="1" t="s">
        <v>791</v>
      </c>
      <c r="G119" t="str">
        <f>HYPERLINK("https://ksn2.faa.gov/ajg/ajg-r/_layouts/userdisp.aspx?ID=2","Southern")</f>
        <v>Southern</v>
      </c>
      <c r="H119" t="s">
        <v>20</v>
      </c>
      <c r="I119" t="s">
        <v>21</v>
      </c>
      <c r="J119" t="s">
        <v>22</v>
      </c>
      <c r="K119" t="str">
        <f>HYPERLINK("https://ksn2.faa.gov/ajg/ajg-r/_layouts/userdisp.aspx?ID=2","Southern Regional Human Resource Services Division")</f>
        <v>Southern Regional Human Resource Services Division</v>
      </c>
      <c r="L119" t="s">
        <v>17</v>
      </c>
      <c r="N119" t="str">
        <f>LOOKUP(Table1[[#This Row],[FacilityLevel]], Backend!$E$3:$E$11, Backend!$F$3:$F$11)</f>
        <v>G</v>
      </c>
      <c r="O119">
        <f>LOOKUP(Table1[[#This Row],[FacilityType]], Backend!$J$4:$J$8, Backend!$K$4:$K$8)</f>
        <v>3</v>
      </c>
      <c r="P119" t="str">
        <f>LOOKUP(Table1[[#This Row],[RegionID]], Backend!$L$1:$L$9, Backend!$M$1:$M$9)</f>
        <v>ASO</v>
      </c>
    </row>
    <row r="120" spans="1:16" x14ac:dyDescent="0.25">
      <c r="A120" t="s">
        <v>216</v>
      </c>
      <c r="B120" t="s">
        <v>565</v>
      </c>
      <c r="C120" t="s">
        <v>28</v>
      </c>
      <c r="D120" s="1">
        <v>7</v>
      </c>
      <c r="E120" s="1" t="s">
        <v>881</v>
      </c>
      <c r="F120" s="1" t="s">
        <v>755</v>
      </c>
      <c r="G120" t="str">
        <f>HYPERLINK("https://ksn2.faa.gov/ajg/ajg-r/_layouts/userdisp.aspx?ID=2","Southern")</f>
        <v>Southern</v>
      </c>
      <c r="H120" t="s">
        <v>20</v>
      </c>
      <c r="I120" t="s">
        <v>21</v>
      </c>
      <c r="J120" t="s">
        <v>22</v>
      </c>
      <c r="K120" t="str">
        <f>HYPERLINK("https://ksn2.faa.gov/ajg/ajg-r/_layouts/userdisp.aspx?ID=2","Southern Regional Human Resource Services Division")</f>
        <v>Southern Regional Human Resource Services Division</v>
      </c>
      <c r="L120" t="s">
        <v>217</v>
      </c>
      <c r="N120" t="str">
        <f>LOOKUP(Table1[[#This Row],[FacilityLevel]], Backend!$E$3:$E$11, Backend!$F$3:$F$11)</f>
        <v>G</v>
      </c>
      <c r="O120">
        <f>LOOKUP(Table1[[#This Row],[FacilityType]], Backend!$J$4:$J$8, Backend!$K$4:$K$8)</f>
        <v>3</v>
      </c>
      <c r="P120" t="str">
        <f>LOOKUP(Table1[[#This Row],[RegionID]], Backend!$L$1:$L$9, Backend!$M$1:$M$9)</f>
        <v>ASO</v>
      </c>
    </row>
    <row r="121" spans="1:16" x14ac:dyDescent="0.25">
      <c r="A121" t="s">
        <v>218</v>
      </c>
      <c r="B121" t="s">
        <v>566</v>
      </c>
      <c r="C121" t="s">
        <v>28</v>
      </c>
      <c r="D121" s="1">
        <v>5</v>
      </c>
      <c r="E121" s="1" t="s">
        <v>922</v>
      </c>
      <c r="F121" s="1" t="s">
        <v>794</v>
      </c>
      <c r="G121" t="str">
        <f>HYPERLINK("https://ksn2.faa.gov/ajg/ajg-r/_layouts/userdisp.aspx?ID=7","Northwest Mountain")</f>
        <v>Northwest Mountain</v>
      </c>
      <c r="H121" t="s">
        <v>99</v>
      </c>
      <c r="I121" t="s">
        <v>15</v>
      </c>
      <c r="J121" t="s">
        <v>100</v>
      </c>
      <c r="K121" t="str">
        <f>HYPERLINK("https://ksn2.faa.gov/ajg/ajg-r/_layouts/userdisp.aspx?ID=7","Northwest Mountain Regional Human Resource Services Division")</f>
        <v>Northwest Mountain Regional Human Resource Services Division</v>
      </c>
      <c r="L121" t="s">
        <v>17</v>
      </c>
      <c r="N121" t="str">
        <f>LOOKUP(Table1[[#This Row],[FacilityLevel]], Backend!$E$3:$E$11, Backend!$F$3:$F$11)</f>
        <v>E</v>
      </c>
      <c r="O121">
        <f>LOOKUP(Table1[[#This Row],[FacilityType]], Backend!$J$4:$J$8, Backend!$K$4:$K$8)</f>
        <v>3</v>
      </c>
      <c r="P121" t="str">
        <f>LOOKUP(Table1[[#This Row],[RegionID]], Backend!$L$1:$L$9, Backend!$M$1:$M$9)</f>
        <v>ANM</v>
      </c>
    </row>
    <row r="122" spans="1:16" x14ac:dyDescent="0.25">
      <c r="A122" t="s">
        <v>61</v>
      </c>
      <c r="B122" t="s">
        <v>219</v>
      </c>
      <c r="C122" t="s">
        <v>220</v>
      </c>
      <c r="D122" s="1">
        <v>11</v>
      </c>
      <c r="E122" s="1" t="s">
        <v>829</v>
      </c>
      <c r="F122" s="1" t="s">
        <v>786</v>
      </c>
      <c r="G122" t="str">
        <f>HYPERLINK("https://ksn2.faa.gov/ajg/ajg-r/_layouts/userdisp.aspx?ID=8","Western Pacific")</f>
        <v>Western Pacific</v>
      </c>
      <c r="H122" t="s">
        <v>61</v>
      </c>
      <c r="I122" t="s">
        <v>15</v>
      </c>
      <c r="J122" t="s">
        <v>221</v>
      </c>
      <c r="K122" t="str">
        <f>HYPERLINK("https://ksn2.faa.gov/ajg/ajg-r/_layouts/userdisp.aspx?ID=8","Western Pacific Regional Human Resource Services Division")</f>
        <v>Western Pacific Regional Human Resource Services Division</v>
      </c>
      <c r="L122" t="s">
        <v>17</v>
      </c>
      <c r="N122" t="str">
        <f>LOOKUP(Table1[[#This Row],[FacilityLevel]], Backend!$E$3:$E$11, Backend!$F$3:$F$11)</f>
        <v>K</v>
      </c>
      <c r="O122">
        <f>LOOKUP(Table1[[#This Row],[FacilityType]], Backend!$J$4:$J$8, Backend!$K$4:$K$8)</f>
        <v>6</v>
      </c>
      <c r="P122" t="str">
        <f>LOOKUP(Table1[[#This Row],[RegionID]], Backend!$L$1:$L$9, Backend!$M$1:$M$9)</f>
        <v>AWP</v>
      </c>
    </row>
    <row r="123" spans="1:16" x14ac:dyDescent="0.25">
      <c r="A123" t="s">
        <v>222</v>
      </c>
      <c r="B123" t="s">
        <v>567</v>
      </c>
      <c r="C123" t="s">
        <v>39</v>
      </c>
      <c r="D123" s="1">
        <v>5</v>
      </c>
      <c r="E123" s="1" t="s">
        <v>992</v>
      </c>
      <c r="F123" s="1" t="s">
        <v>778</v>
      </c>
      <c r="G123" t="str">
        <f>HYPERLINK("https://ksn2.faa.gov/ajg/ajg-r/_layouts/userdisp.aspx?ID=4","Eastern")</f>
        <v>Eastern</v>
      </c>
      <c r="H123" t="s">
        <v>44</v>
      </c>
      <c r="I123" t="s">
        <v>21</v>
      </c>
      <c r="J123" t="s">
        <v>45</v>
      </c>
      <c r="K123" t="str">
        <f>HYPERLINK("https://ksn2.faa.gov/ajg/ajg-r/_layouts/userdisp.aspx?ID=4","Eastern Regional Human Resource Services Division")</f>
        <v>Eastern Regional Human Resource Services Division</v>
      </c>
      <c r="L123" t="s">
        <v>223</v>
      </c>
      <c r="N123" t="str">
        <f>LOOKUP(Table1[[#This Row],[FacilityLevel]], Backend!$E$3:$E$11, Backend!$F$3:$F$11)</f>
        <v>E</v>
      </c>
      <c r="O123">
        <f>LOOKUP(Table1[[#This Row],[FacilityType]], Backend!$J$4:$J$8, Backend!$K$4:$K$8)</f>
        <v>7</v>
      </c>
      <c r="P123" t="str">
        <f>LOOKUP(Table1[[#This Row],[RegionID]], Backend!$L$1:$L$9, Backend!$M$1:$M$9)</f>
        <v>AEA</v>
      </c>
    </row>
    <row r="124" spans="1:16" x14ac:dyDescent="0.25">
      <c r="A124" t="s">
        <v>224</v>
      </c>
      <c r="B124" t="s">
        <v>568</v>
      </c>
      <c r="C124" t="s">
        <v>39</v>
      </c>
      <c r="D124" s="1">
        <v>7</v>
      </c>
      <c r="E124" s="1" t="s">
        <v>993</v>
      </c>
      <c r="F124" s="1" t="s">
        <v>779</v>
      </c>
      <c r="G124" t="str">
        <f>HYPERLINK("https://ksn2.faa.gov/ajg/ajg-r/_layouts/userdisp.aspx?ID=7","Northwest Mountain")</f>
        <v>Northwest Mountain</v>
      </c>
      <c r="H124" t="s">
        <v>90</v>
      </c>
      <c r="I124" t="s">
        <v>15</v>
      </c>
      <c r="J124" t="s">
        <v>91</v>
      </c>
      <c r="K124" t="str">
        <f>HYPERLINK("https://ksn2.faa.gov/ajg/ajg-r/_layouts/userdisp.aspx?ID=7","Northwest Mountain Regional Human Resource Services Division")</f>
        <v>Northwest Mountain Regional Human Resource Services Division</v>
      </c>
      <c r="L124" t="s">
        <v>47</v>
      </c>
      <c r="N124" t="str">
        <f>LOOKUP(Table1[[#This Row],[FacilityLevel]], Backend!$E$3:$E$11, Backend!$F$3:$F$11)</f>
        <v>G</v>
      </c>
      <c r="O124">
        <f>LOOKUP(Table1[[#This Row],[FacilityType]], Backend!$J$4:$J$8, Backend!$K$4:$K$8)</f>
        <v>7</v>
      </c>
      <c r="P124" t="str">
        <f>LOOKUP(Table1[[#This Row],[RegionID]], Backend!$L$1:$L$9, Backend!$M$1:$M$9)</f>
        <v>ANM</v>
      </c>
    </row>
    <row r="125" spans="1:16" x14ac:dyDescent="0.25">
      <c r="A125" t="s">
        <v>225</v>
      </c>
      <c r="B125" t="s">
        <v>569</v>
      </c>
      <c r="C125" t="s">
        <v>28</v>
      </c>
      <c r="D125" s="1">
        <v>5</v>
      </c>
      <c r="E125" s="1" t="s">
        <v>882</v>
      </c>
      <c r="F125" s="1" t="s">
        <v>794</v>
      </c>
      <c r="G125" t="str">
        <f>HYPERLINK("https://ksn2.faa.gov/ajg/ajg-r/_layouts/userdisp.aspx?ID=7","Northwest Mountain")</f>
        <v>Northwest Mountain</v>
      </c>
      <c r="H125" t="s">
        <v>99</v>
      </c>
      <c r="I125" t="s">
        <v>15</v>
      </c>
      <c r="J125" t="s">
        <v>100</v>
      </c>
      <c r="K125" t="str">
        <f>HYPERLINK("https://ksn2.faa.gov/ajg/ajg-r/_layouts/userdisp.aspx?ID=7","Northwest Mountain Regional Human Resource Services Division")</f>
        <v>Northwest Mountain Regional Human Resource Services Division</v>
      </c>
      <c r="L125" t="s">
        <v>47</v>
      </c>
      <c r="N125" t="str">
        <f>LOOKUP(Table1[[#This Row],[FacilityLevel]], Backend!$E$3:$E$11, Backend!$F$3:$F$11)</f>
        <v>E</v>
      </c>
      <c r="O125">
        <f>LOOKUP(Table1[[#This Row],[FacilityType]], Backend!$J$4:$J$8, Backend!$K$4:$K$8)</f>
        <v>3</v>
      </c>
      <c r="P125" t="str">
        <f>LOOKUP(Table1[[#This Row],[RegionID]], Backend!$L$1:$L$9, Backend!$M$1:$M$9)</f>
        <v>ANM</v>
      </c>
    </row>
    <row r="126" spans="1:16" x14ac:dyDescent="0.25">
      <c r="A126" t="s">
        <v>226</v>
      </c>
      <c r="B126" t="s">
        <v>570</v>
      </c>
      <c r="C126" t="s">
        <v>39</v>
      </c>
      <c r="D126" s="1">
        <v>8</v>
      </c>
      <c r="E126" s="1" t="s">
        <v>80</v>
      </c>
      <c r="F126" s="1" t="s">
        <v>758</v>
      </c>
      <c r="G126" t="str">
        <f>HYPERLINK("https://ksn2.faa.gov/ajg/ajg-r/_layouts/userdisp.aspx?ID=2","Southern")</f>
        <v>Southern</v>
      </c>
      <c r="H126" t="s">
        <v>79</v>
      </c>
      <c r="I126" t="s">
        <v>33</v>
      </c>
      <c r="J126" t="s">
        <v>80</v>
      </c>
      <c r="K126" t="str">
        <f>HYPERLINK("https://ksn2.faa.gov/ajg/ajg-r/_layouts/userdisp.aspx?ID=2","Southern Regional Human Resource Services Division")</f>
        <v>Southern Regional Human Resource Services Division</v>
      </c>
      <c r="L126" t="s">
        <v>17</v>
      </c>
      <c r="N126" t="str">
        <f>LOOKUP(Table1[[#This Row],[FacilityLevel]], Backend!$E$3:$E$11, Backend!$F$3:$F$11)</f>
        <v>H</v>
      </c>
      <c r="O126">
        <f>LOOKUP(Table1[[#This Row],[FacilityType]], Backend!$J$4:$J$8, Backend!$K$4:$K$8)</f>
        <v>7</v>
      </c>
      <c r="P126" t="str">
        <f>LOOKUP(Table1[[#This Row],[RegionID]], Backend!$L$1:$L$9, Backend!$M$1:$M$9)</f>
        <v>ASO</v>
      </c>
    </row>
    <row r="127" spans="1:16" x14ac:dyDescent="0.25">
      <c r="A127" t="s">
        <v>227</v>
      </c>
      <c r="B127" t="s">
        <v>571</v>
      </c>
      <c r="C127" t="s">
        <v>39</v>
      </c>
      <c r="D127" s="1">
        <v>7</v>
      </c>
      <c r="E127" s="1" t="s">
        <v>1040</v>
      </c>
      <c r="F127" s="1" t="s">
        <v>776</v>
      </c>
      <c r="G127" t="str">
        <f>HYPERLINK("https://ksn2.faa.gov/ajg/ajg-r/_layouts/userdisp.aspx?ID=4","Eastern")</f>
        <v>Eastern</v>
      </c>
      <c r="H127" t="s">
        <v>29</v>
      </c>
      <c r="I127" t="s">
        <v>21</v>
      </c>
      <c r="J127" t="s">
        <v>30</v>
      </c>
      <c r="K127" t="str">
        <f>HYPERLINK("https://ksn2.faa.gov/ajg/ajg-r/_layouts/userdisp.aspx?ID=4","Eastern Regional Human Resource Services Division")</f>
        <v>Eastern Regional Human Resource Services Division</v>
      </c>
      <c r="L127" t="s">
        <v>85</v>
      </c>
      <c r="N127" t="str">
        <f>LOOKUP(Table1[[#This Row],[FacilityLevel]], Backend!$E$3:$E$11, Backend!$F$3:$F$11)</f>
        <v>G</v>
      </c>
      <c r="O127">
        <f>LOOKUP(Table1[[#This Row],[FacilityType]], Backend!$J$4:$J$8, Backend!$K$4:$K$8)</f>
        <v>7</v>
      </c>
      <c r="P127" t="str">
        <f>LOOKUP(Table1[[#This Row],[RegionID]], Backend!$L$1:$L$9, Backend!$M$1:$M$9)</f>
        <v>AEA</v>
      </c>
    </row>
    <row r="128" spans="1:16" x14ac:dyDescent="0.25">
      <c r="A128" t="s">
        <v>228</v>
      </c>
      <c r="B128" t="s">
        <v>572</v>
      </c>
      <c r="C128" t="s">
        <v>28</v>
      </c>
      <c r="D128" s="1">
        <v>7</v>
      </c>
      <c r="E128" s="1" t="s">
        <v>883</v>
      </c>
      <c r="F128" s="1" t="s">
        <v>793</v>
      </c>
      <c r="G128" t="str">
        <f>HYPERLINK("https://ksn2.faa.gov/ajg/ajg-r/_layouts/userdisp.aspx?ID=5","Southwest")</f>
        <v>Southwest</v>
      </c>
      <c r="H128" t="s">
        <v>106</v>
      </c>
      <c r="I128" t="s">
        <v>21</v>
      </c>
      <c r="J128" t="s">
        <v>107</v>
      </c>
      <c r="K128" t="str">
        <f>HYPERLINK("https://ksn2.faa.gov/ajg/ajg-r/_layouts/userdisp.aspx?ID=5","Southwest Regional Human Resource Services Division")</f>
        <v>Southwest Regional Human Resource Services Division</v>
      </c>
      <c r="L128" t="s">
        <v>62</v>
      </c>
      <c r="N128" t="str">
        <f>LOOKUP(Table1[[#This Row],[FacilityLevel]], Backend!$E$3:$E$11, Backend!$F$3:$F$11)</f>
        <v>G</v>
      </c>
      <c r="O128">
        <f>LOOKUP(Table1[[#This Row],[FacilityType]], Backend!$J$4:$J$8, Backend!$K$4:$K$8)</f>
        <v>3</v>
      </c>
      <c r="P128" t="str">
        <f>LOOKUP(Table1[[#This Row],[RegionID]], Backend!$L$1:$L$9, Backend!$M$1:$M$9)</f>
        <v>ASW</v>
      </c>
    </row>
    <row r="129" spans="1:16" x14ac:dyDescent="0.25">
      <c r="A129" t="s">
        <v>229</v>
      </c>
      <c r="B129" t="s">
        <v>573</v>
      </c>
      <c r="C129" t="s">
        <v>28</v>
      </c>
      <c r="D129" s="1">
        <v>5</v>
      </c>
      <c r="E129" s="1" t="s">
        <v>884</v>
      </c>
      <c r="F129" s="1" t="s">
        <v>797</v>
      </c>
      <c r="G129" t="str">
        <f>HYPERLINK("https://ksn2.faa.gov/ajg/ajg-r/_layouts/userdisp.aspx?ID=5","Southwest")</f>
        <v>Southwest</v>
      </c>
      <c r="H129" t="s">
        <v>137</v>
      </c>
      <c r="I129" t="s">
        <v>33</v>
      </c>
      <c r="J129" t="s">
        <v>138</v>
      </c>
      <c r="K129" t="str">
        <f>HYPERLINK("https://ksn2.faa.gov/ajg/ajg-r/_layouts/userdisp.aspx?ID=5","Southwest Regional Human Resource Services Division")</f>
        <v>Southwest Regional Human Resource Services Division</v>
      </c>
      <c r="L129" t="s">
        <v>17</v>
      </c>
      <c r="N129" t="str">
        <f>LOOKUP(Table1[[#This Row],[FacilityLevel]], Backend!$E$3:$E$11, Backend!$F$3:$F$11)</f>
        <v>E</v>
      </c>
      <c r="O129">
        <f>LOOKUP(Table1[[#This Row],[FacilityType]], Backend!$J$4:$J$8, Backend!$K$4:$K$8)</f>
        <v>3</v>
      </c>
      <c r="P129" t="str">
        <f>LOOKUP(Table1[[#This Row],[RegionID]], Backend!$L$1:$L$9, Backend!$M$1:$M$9)</f>
        <v>ASW</v>
      </c>
    </row>
    <row r="130" spans="1:16" x14ac:dyDescent="0.25">
      <c r="A130" t="s">
        <v>230</v>
      </c>
      <c r="B130" t="s">
        <v>574</v>
      </c>
      <c r="C130" t="s">
        <v>28</v>
      </c>
      <c r="D130" s="1">
        <v>5</v>
      </c>
      <c r="E130" s="1" t="s">
        <v>923</v>
      </c>
      <c r="F130" s="1" t="s">
        <v>760</v>
      </c>
      <c r="G130" t="str">
        <f>HYPERLINK("https://ksn2.faa.gov/ajg/ajg-r/_layouts/userdisp.aspx?ID=5","Southwest")</f>
        <v>Southwest</v>
      </c>
      <c r="H130" t="s">
        <v>137</v>
      </c>
      <c r="I130" t="s">
        <v>33</v>
      </c>
      <c r="J130" t="s">
        <v>138</v>
      </c>
      <c r="K130" t="str">
        <f>HYPERLINK("https://ksn2.faa.gov/ajg/ajg-r/_layouts/userdisp.aspx?ID=5","Southwest Regional Human Resource Services Division")</f>
        <v>Southwest Regional Human Resource Services Division</v>
      </c>
      <c r="L130" t="s">
        <v>17</v>
      </c>
      <c r="N130" t="str">
        <f>LOOKUP(Table1[[#This Row],[FacilityLevel]], Backend!$E$3:$E$11, Backend!$F$3:$F$11)</f>
        <v>E</v>
      </c>
      <c r="O130">
        <f>LOOKUP(Table1[[#This Row],[FacilityType]], Backend!$J$4:$J$8, Backend!$K$4:$K$8)</f>
        <v>3</v>
      </c>
      <c r="P130" t="str">
        <f>LOOKUP(Table1[[#This Row],[RegionID]], Backend!$L$1:$L$9, Backend!$M$1:$M$9)</f>
        <v>ASW</v>
      </c>
    </row>
    <row r="131" spans="1:16" x14ac:dyDescent="0.25">
      <c r="A131" t="s">
        <v>231</v>
      </c>
      <c r="B131" t="s">
        <v>575</v>
      </c>
      <c r="C131" t="s">
        <v>39</v>
      </c>
      <c r="D131" s="1">
        <v>6</v>
      </c>
      <c r="E131" s="1" t="s">
        <v>994</v>
      </c>
      <c r="F131" s="1" t="s">
        <v>753</v>
      </c>
      <c r="G131" t="str">
        <f>HYPERLINK("https://ksn2.faa.gov/ajg/ajg-r/_layouts/userdisp.aspx?ID=8","Western Pacific")</f>
        <v>Western Pacific</v>
      </c>
      <c r="H131" t="s">
        <v>68</v>
      </c>
      <c r="I131" t="s">
        <v>15</v>
      </c>
      <c r="J131" t="s">
        <v>69</v>
      </c>
      <c r="K131" t="str">
        <f>HYPERLINK("https://ksn2.faa.gov/ajg/ajg-r/_layouts/userdisp.aspx?ID=8","Western Pacific Regional Human Resource Services Division")</f>
        <v>Western Pacific Regional Human Resource Services Division</v>
      </c>
      <c r="L131" t="s">
        <v>74</v>
      </c>
      <c r="N131" t="str">
        <f>LOOKUP(Table1[[#This Row],[FacilityLevel]], Backend!$E$3:$E$11, Backend!$F$3:$F$11)</f>
        <v>F</v>
      </c>
      <c r="O131">
        <f>LOOKUP(Table1[[#This Row],[FacilityType]], Backend!$J$4:$J$8, Backend!$K$4:$K$8)</f>
        <v>7</v>
      </c>
      <c r="P131" t="str">
        <f>LOOKUP(Table1[[#This Row],[RegionID]], Backend!$L$1:$L$9, Backend!$M$1:$M$9)</f>
        <v>AWP</v>
      </c>
    </row>
    <row r="132" spans="1:16" x14ac:dyDescent="0.25">
      <c r="A132" t="s">
        <v>232</v>
      </c>
      <c r="B132" t="s">
        <v>233</v>
      </c>
      <c r="C132" t="s">
        <v>13</v>
      </c>
      <c r="D132" s="1">
        <v>12</v>
      </c>
      <c r="E132" s="1" t="s">
        <v>80</v>
      </c>
      <c r="F132" s="1" t="s">
        <v>758</v>
      </c>
      <c r="G132" t="str">
        <f>HYPERLINK("https://ksn2.faa.gov/ajg/ajg-r/_layouts/userdisp.aspx?ID=2","Southern")</f>
        <v>Southern</v>
      </c>
      <c r="H132" t="s">
        <v>79</v>
      </c>
      <c r="I132" t="s">
        <v>33</v>
      </c>
      <c r="J132" t="s">
        <v>80</v>
      </c>
      <c r="K132" t="str">
        <f>HYPERLINK("https://ksn2.faa.gov/ajg/ajg-r/_layouts/userdisp.aspx?ID=2","Southern Regional Human Resource Services Division")</f>
        <v>Southern Regional Human Resource Services Division</v>
      </c>
      <c r="L132" t="s">
        <v>17</v>
      </c>
      <c r="N132" t="str">
        <f>LOOKUP(Table1[[#This Row],[FacilityLevel]], Backend!$E$3:$E$11, Backend!$F$3:$F$11)</f>
        <v>L</v>
      </c>
      <c r="O132">
        <f>LOOKUP(Table1[[#This Row],[FacilityType]], Backend!$J$4:$J$8, Backend!$K$4:$K$8)</f>
        <v>2</v>
      </c>
      <c r="P132" t="str">
        <f>LOOKUP(Table1[[#This Row],[RegionID]], Backend!$L$1:$L$9, Backend!$M$1:$M$9)</f>
        <v>ASO</v>
      </c>
    </row>
    <row r="133" spans="1:16" x14ac:dyDescent="0.25">
      <c r="A133" t="s">
        <v>234</v>
      </c>
      <c r="B133" t="s">
        <v>576</v>
      </c>
      <c r="C133" t="s">
        <v>39</v>
      </c>
      <c r="D133" s="1">
        <v>9</v>
      </c>
      <c r="E133" s="1" t="s">
        <v>995</v>
      </c>
      <c r="F133" s="1" t="s">
        <v>778</v>
      </c>
      <c r="G133" t="str">
        <f>HYPERLINK("https://ksn2.faa.gov/ajg/ajg-r/_layouts/userdisp.aspx?ID=4","Eastern")</f>
        <v>Eastern</v>
      </c>
      <c r="H133" t="s">
        <v>44</v>
      </c>
      <c r="I133" t="s">
        <v>21</v>
      </c>
      <c r="J133" t="s">
        <v>45</v>
      </c>
      <c r="K133" t="str">
        <f>HYPERLINK("https://ksn2.faa.gov/ajg/ajg-r/_layouts/userdisp.aspx?ID=4","Eastern Regional Human Resource Services Division")</f>
        <v>Eastern Regional Human Resource Services Division</v>
      </c>
      <c r="L133" t="s">
        <v>17</v>
      </c>
      <c r="N133" t="str">
        <f>LOOKUP(Table1[[#This Row],[FacilityLevel]], Backend!$E$3:$E$11, Backend!$F$3:$F$11)</f>
        <v>I</v>
      </c>
      <c r="O133">
        <f>LOOKUP(Table1[[#This Row],[FacilityType]], Backend!$J$4:$J$8, Backend!$K$4:$K$8)</f>
        <v>7</v>
      </c>
      <c r="P133" t="str">
        <f>LOOKUP(Table1[[#This Row],[RegionID]], Backend!$L$1:$L$9, Backend!$M$1:$M$9)</f>
        <v>AEA</v>
      </c>
    </row>
    <row r="134" spans="1:16" x14ac:dyDescent="0.25">
      <c r="A134" t="s">
        <v>235</v>
      </c>
      <c r="B134" t="s">
        <v>577</v>
      </c>
      <c r="C134" t="s">
        <v>39</v>
      </c>
      <c r="D134" s="1">
        <v>11</v>
      </c>
      <c r="E134" s="1" t="s">
        <v>80</v>
      </c>
      <c r="F134" s="1" t="s">
        <v>758</v>
      </c>
      <c r="G134" t="str">
        <f>HYPERLINK("https://ksn2.faa.gov/ajg/ajg-r/_layouts/userdisp.aspx?ID=2","Southern")</f>
        <v>Southern</v>
      </c>
      <c r="H134" t="s">
        <v>79</v>
      </c>
      <c r="I134" t="s">
        <v>33</v>
      </c>
      <c r="J134" t="s">
        <v>80</v>
      </c>
      <c r="K134" t="str">
        <f>HYPERLINK("https://ksn2.faa.gov/ajg/ajg-r/_layouts/userdisp.aspx?ID=2","Southern Regional Human Resource Services Division")</f>
        <v>Southern Regional Human Resource Services Division</v>
      </c>
      <c r="L134" t="s">
        <v>17</v>
      </c>
      <c r="N134" t="str">
        <f>LOOKUP(Table1[[#This Row],[FacilityLevel]], Backend!$E$3:$E$11, Backend!$F$3:$F$11)</f>
        <v>K</v>
      </c>
      <c r="O134">
        <f>LOOKUP(Table1[[#This Row],[FacilityType]], Backend!$J$4:$J$8, Backend!$K$4:$K$8)</f>
        <v>7</v>
      </c>
      <c r="P134" t="str">
        <f>LOOKUP(Table1[[#This Row],[RegionID]], Backend!$L$1:$L$9, Backend!$M$1:$M$9)</f>
        <v>ASO</v>
      </c>
    </row>
    <row r="135" spans="1:16" x14ac:dyDescent="0.25">
      <c r="A135" t="s">
        <v>236</v>
      </c>
      <c r="B135" t="s">
        <v>578</v>
      </c>
      <c r="C135" t="s">
        <v>28</v>
      </c>
      <c r="D135" s="1">
        <v>8</v>
      </c>
      <c r="E135" s="1" t="s">
        <v>885</v>
      </c>
      <c r="F135" s="1" t="s">
        <v>802</v>
      </c>
      <c r="G135" t="str">
        <f>HYPERLINK("https://ksn2.faa.gov/ajg/ajg-r/_layouts/userdisp.aspx?ID=6","Central")</f>
        <v>Central</v>
      </c>
      <c r="H135" t="s">
        <v>145</v>
      </c>
      <c r="I135" t="s">
        <v>33</v>
      </c>
      <c r="J135" t="s">
        <v>146</v>
      </c>
      <c r="K135" t="str">
        <f>HYPERLINK("https://ksn2.faa.gov/ajg/ajg-r/_layouts/userdisp.aspx?ID=6","Central Regional Human Resource Services Division")</f>
        <v>Central Regional Human Resource Services Division</v>
      </c>
      <c r="L135" t="s">
        <v>17</v>
      </c>
      <c r="N135" t="str">
        <f>LOOKUP(Table1[[#This Row],[FacilityLevel]], Backend!$E$3:$E$11, Backend!$F$3:$F$11)</f>
        <v>H</v>
      </c>
      <c r="O135">
        <f>LOOKUP(Table1[[#This Row],[FacilityType]], Backend!$J$4:$J$8, Backend!$K$4:$K$8)</f>
        <v>3</v>
      </c>
      <c r="P135" t="str">
        <f>LOOKUP(Table1[[#This Row],[RegionID]], Backend!$L$1:$L$9, Backend!$M$1:$M$9)</f>
        <v>ACE</v>
      </c>
    </row>
    <row r="136" spans="1:16" x14ac:dyDescent="0.25">
      <c r="A136" t="s">
        <v>237</v>
      </c>
      <c r="B136" t="s">
        <v>579</v>
      </c>
      <c r="C136" t="s">
        <v>39</v>
      </c>
      <c r="D136" s="1">
        <v>4</v>
      </c>
      <c r="E136" s="1" t="s">
        <v>1041</v>
      </c>
      <c r="F136" s="1" t="s">
        <v>763</v>
      </c>
      <c r="G136" t="str">
        <f>HYPERLINK("https://ksn2.faa.gov/ajg/ajg-r/_layouts/userdisp.aspx?ID=4","Eastern")</f>
        <v>Eastern</v>
      </c>
      <c r="H136" t="s">
        <v>29</v>
      </c>
      <c r="I136" t="s">
        <v>21</v>
      </c>
      <c r="J136" t="s">
        <v>30</v>
      </c>
      <c r="K136" t="str">
        <f>HYPERLINK("https://ksn2.faa.gov/ajg/ajg-r/_layouts/userdisp.aspx?ID=4","Eastern Regional Human Resource Services Division")</f>
        <v>Eastern Regional Human Resource Services Division</v>
      </c>
      <c r="L136" t="s">
        <v>82</v>
      </c>
      <c r="N136" t="str">
        <f>LOOKUP(Table1[[#This Row],[FacilityLevel]], Backend!$E$3:$E$11, Backend!$F$3:$F$11)</f>
        <v>D</v>
      </c>
      <c r="O136">
        <f>LOOKUP(Table1[[#This Row],[FacilityType]], Backend!$J$4:$J$8, Backend!$K$4:$K$8)</f>
        <v>7</v>
      </c>
      <c r="P136" t="str">
        <f>LOOKUP(Table1[[#This Row],[RegionID]], Backend!$L$1:$L$9, Backend!$M$1:$M$9)</f>
        <v>AEA</v>
      </c>
    </row>
    <row r="137" spans="1:16" x14ac:dyDescent="0.25">
      <c r="A137" t="s">
        <v>238</v>
      </c>
      <c r="B137" t="s">
        <v>579</v>
      </c>
      <c r="C137" t="s">
        <v>28</v>
      </c>
      <c r="D137" s="1">
        <v>7</v>
      </c>
      <c r="E137" s="1" t="s">
        <v>886</v>
      </c>
      <c r="F137" s="1" t="s">
        <v>791</v>
      </c>
      <c r="G137" t="str">
        <f>HYPERLINK("https://ksn2.faa.gov/ajg/ajg-r/_layouts/userdisp.aspx?ID=4","Eastern")</f>
        <v>Eastern</v>
      </c>
      <c r="H137" t="s">
        <v>44</v>
      </c>
      <c r="I137" t="s">
        <v>21</v>
      </c>
      <c r="J137" t="s">
        <v>45</v>
      </c>
      <c r="K137" t="str">
        <f>HYPERLINK("https://ksn2.faa.gov/ajg/ajg-r/_layouts/userdisp.aspx?ID=4","Eastern Regional Human Resource Services Division")</f>
        <v>Eastern Regional Human Resource Services Division</v>
      </c>
      <c r="L137" t="s">
        <v>85</v>
      </c>
      <c r="N137" t="str">
        <f>LOOKUP(Table1[[#This Row],[FacilityLevel]], Backend!$E$3:$E$11, Backend!$F$3:$F$11)</f>
        <v>G</v>
      </c>
      <c r="O137">
        <f>LOOKUP(Table1[[#This Row],[FacilityType]], Backend!$J$4:$J$8, Backend!$K$4:$K$8)</f>
        <v>3</v>
      </c>
      <c r="P137" t="str">
        <f>LOOKUP(Table1[[#This Row],[RegionID]], Backend!$L$1:$L$9, Backend!$M$1:$M$9)</f>
        <v>AEA</v>
      </c>
    </row>
    <row r="138" spans="1:16" x14ac:dyDescent="0.25">
      <c r="A138" t="s">
        <v>239</v>
      </c>
      <c r="B138" t="s">
        <v>580</v>
      </c>
      <c r="C138" t="s">
        <v>28</v>
      </c>
      <c r="D138" s="1">
        <v>8</v>
      </c>
      <c r="E138" s="1" t="s">
        <v>138</v>
      </c>
      <c r="F138" s="1" t="s">
        <v>760</v>
      </c>
      <c r="G138" t="str">
        <f>HYPERLINK("https://ksn2.faa.gov/ajg/ajg-r/_layouts/userdisp.aspx?ID=5","Southwest")</f>
        <v>Southwest</v>
      </c>
      <c r="H138" t="s">
        <v>137</v>
      </c>
      <c r="I138" t="s">
        <v>33</v>
      </c>
      <c r="J138" t="s">
        <v>138</v>
      </c>
      <c r="K138" t="str">
        <f>HYPERLINK("https://ksn2.faa.gov/ajg/ajg-r/_layouts/userdisp.aspx?ID=5","Southwest Regional Human Resource Services Division")</f>
        <v>Southwest Regional Human Resource Services Division</v>
      </c>
      <c r="L138" t="s">
        <v>17</v>
      </c>
      <c r="N138" t="str">
        <f>LOOKUP(Table1[[#This Row],[FacilityLevel]], Backend!$E$3:$E$11, Backend!$F$3:$F$11)</f>
        <v>H</v>
      </c>
      <c r="O138">
        <f>LOOKUP(Table1[[#This Row],[FacilityType]], Backend!$J$4:$J$8, Backend!$K$4:$K$8)</f>
        <v>3</v>
      </c>
      <c r="P138" t="str">
        <f>LOOKUP(Table1[[#This Row],[RegionID]], Backend!$L$1:$L$9, Backend!$M$1:$M$9)</f>
        <v>ASW</v>
      </c>
    </row>
    <row r="139" spans="1:16" x14ac:dyDescent="0.25">
      <c r="A139" t="s">
        <v>240</v>
      </c>
      <c r="B139" t="s">
        <v>581</v>
      </c>
      <c r="C139" t="s">
        <v>39</v>
      </c>
      <c r="D139" s="1">
        <v>6</v>
      </c>
      <c r="E139" s="1" t="s">
        <v>971</v>
      </c>
      <c r="F139" s="1" t="s">
        <v>776</v>
      </c>
      <c r="G139" t="str">
        <f>HYPERLINK("https://ksn2.faa.gov/ajg/ajg-r/_layouts/userdisp.aspx?ID=4","Eastern")</f>
        <v>Eastern</v>
      </c>
      <c r="H139" t="s">
        <v>29</v>
      </c>
      <c r="I139" t="s">
        <v>21</v>
      </c>
      <c r="J139" t="s">
        <v>30</v>
      </c>
      <c r="K139" t="str">
        <f>HYPERLINK("https://ksn2.faa.gov/ajg/ajg-r/_layouts/userdisp.aspx?ID=4","Eastern Regional Human Resource Services Division")</f>
        <v>Eastern Regional Human Resource Services Division</v>
      </c>
      <c r="L139" t="s">
        <v>62</v>
      </c>
      <c r="N139" t="str">
        <f>LOOKUP(Table1[[#This Row],[FacilityLevel]], Backend!$E$3:$E$11, Backend!$F$3:$F$11)</f>
        <v>F</v>
      </c>
      <c r="O139">
        <f>LOOKUP(Table1[[#This Row],[FacilityType]], Backend!$J$4:$J$8, Backend!$K$4:$K$8)</f>
        <v>7</v>
      </c>
      <c r="P139" t="str">
        <f>LOOKUP(Table1[[#This Row],[RegionID]], Backend!$L$1:$L$9, Backend!$M$1:$M$9)</f>
        <v>AEA</v>
      </c>
    </row>
    <row r="140" spans="1:16" x14ac:dyDescent="0.25">
      <c r="A140" t="s">
        <v>241</v>
      </c>
      <c r="B140" t="s">
        <v>582</v>
      </c>
      <c r="C140" t="s">
        <v>28</v>
      </c>
      <c r="D140" s="1">
        <v>6</v>
      </c>
      <c r="E140" s="1" t="s">
        <v>887</v>
      </c>
      <c r="F140" s="1" t="s">
        <v>786</v>
      </c>
      <c r="G140" t="str">
        <f>HYPERLINK("https://ksn2.faa.gov/ajg/ajg-r/_layouts/userdisp.aspx?ID=8","Western Pacific")</f>
        <v>Western Pacific</v>
      </c>
      <c r="H140" t="s">
        <v>61</v>
      </c>
      <c r="I140" t="s">
        <v>15</v>
      </c>
      <c r="J140" t="s">
        <v>221</v>
      </c>
      <c r="K140" t="str">
        <f>HYPERLINK("https://ksn2.faa.gov/ajg/ajg-r/_layouts/userdisp.aspx?ID=8","Western Pacific Regional Human Resource Services Division")</f>
        <v>Western Pacific Regional Human Resource Services Division</v>
      </c>
      <c r="L140" t="s">
        <v>47</v>
      </c>
      <c r="N140" t="str">
        <f>LOOKUP(Table1[[#This Row],[FacilityLevel]], Backend!$E$3:$E$11, Backend!$F$3:$F$11)</f>
        <v>F</v>
      </c>
      <c r="O140">
        <f>LOOKUP(Table1[[#This Row],[FacilityType]], Backend!$J$4:$J$8, Backend!$K$4:$K$8)</f>
        <v>3</v>
      </c>
      <c r="P140" t="str">
        <f>LOOKUP(Table1[[#This Row],[RegionID]], Backend!$L$1:$L$9, Backend!$M$1:$M$9)</f>
        <v>AWP</v>
      </c>
    </row>
    <row r="141" spans="1:16" x14ac:dyDescent="0.25">
      <c r="A141" t="s">
        <v>242</v>
      </c>
      <c r="B141" t="s">
        <v>583</v>
      </c>
      <c r="C141" t="s">
        <v>28</v>
      </c>
      <c r="D141" s="1">
        <v>6</v>
      </c>
      <c r="E141" s="1" t="s">
        <v>888</v>
      </c>
      <c r="F141" s="1" t="s">
        <v>800</v>
      </c>
      <c r="G141" t="str">
        <f>HYPERLINK("https://ksn2.faa.gov/ajg/ajg-r/_layouts/userdisp.aspx?ID=5","Southwest")</f>
        <v>Southwest</v>
      </c>
      <c r="H141" t="s">
        <v>106</v>
      </c>
      <c r="I141" t="s">
        <v>21</v>
      </c>
      <c r="J141" t="s">
        <v>107</v>
      </c>
      <c r="K141" t="str">
        <f>HYPERLINK("https://ksn2.faa.gov/ajg/ajg-r/_layouts/userdisp.aspx?ID=5","Southwest Regional Human Resource Services Division")</f>
        <v>Southwest Regional Human Resource Services Division</v>
      </c>
      <c r="L141" t="s">
        <v>85</v>
      </c>
      <c r="N141" t="str">
        <f>LOOKUP(Table1[[#This Row],[FacilityLevel]], Backend!$E$3:$E$11, Backend!$F$3:$F$11)</f>
        <v>F</v>
      </c>
      <c r="O141">
        <f>LOOKUP(Table1[[#This Row],[FacilityType]], Backend!$J$4:$J$8, Backend!$K$4:$K$8)</f>
        <v>3</v>
      </c>
      <c r="P141" t="str">
        <f>LOOKUP(Table1[[#This Row],[RegionID]], Backend!$L$1:$L$9, Backend!$M$1:$M$9)</f>
        <v>ASW</v>
      </c>
    </row>
    <row r="142" spans="1:16" x14ac:dyDescent="0.25">
      <c r="A142" t="s">
        <v>243</v>
      </c>
      <c r="B142" t="s">
        <v>584</v>
      </c>
      <c r="C142" t="s">
        <v>28</v>
      </c>
      <c r="D142" s="1">
        <v>9</v>
      </c>
      <c r="E142" s="1" t="s">
        <v>122</v>
      </c>
      <c r="F142" s="1" t="s">
        <v>775</v>
      </c>
      <c r="G142" t="str">
        <f>HYPERLINK("https://ksn2.faa.gov/ajg/ajg-r/_layouts/userdisp.aspx?ID=2","Southern")</f>
        <v>Southern</v>
      </c>
      <c r="H142" t="s">
        <v>121</v>
      </c>
      <c r="I142" t="s">
        <v>21</v>
      </c>
      <c r="J142" t="s">
        <v>122</v>
      </c>
      <c r="K142" t="str">
        <f>HYPERLINK("https://ksn2.faa.gov/ajg/ajg-r/_layouts/userdisp.aspx?ID=2","Southern Regional Human Resource Services Division")</f>
        <v>Southern Regional Human Resource Services Division</v>
      </c>
      <c r="L142" t="s">
        <v>17</v>
      </c>
      <c r="N142" t="str">
        <f>LOOKUP(Table1[[#This Row],[FacilityLevel]], Backend!$E$3:$E$11, Backend!$F$3:$F$11)</f>
        <v>I</v>
      </c>
      <c r="O142">
        <f>LOOKUP(Table1[[#This Row],[FacilityType]], Backend!$J$4:$J$8, Backend!$K$4:$K$8)</f>
        <v>3</v>
      </c>
      <c r="P142" t="str">
        <f>LOOKUP(Table1[[#This Row],[RegionID]], Backend!$L$1:$L$9, Backend!$M$1:$M$9)</f>
        <v>ASO</v>
      </c>
    </row>
    <row r="143" spans="1:16" x14ac:dyDescent="0.25">
      <c r="A143" t="s">
        <v>244</v>
      </c>
      <c r="B143" t="s">
        <v>245</v>
      </c>
      <c r="C143" t="s">
        <v>220</v>
      </c>
      <c r="D143" s="1">
        <v>8</v>
      </c>
      <c r="E143" s="1" t="s">
        <v>978</v>
      </c>
      <c r="F143" s="1" t="s">
        <v>753</v>
      </c>
      <c r="G143" t="str">
        <f>HYPERLINK("https://ksn2.faa.gov/ajg/ajg-r/_layouts/userdisp.aspx?ID=8","Western Pacific")</f>
        <v>Western Pacific</v>
      </c>
      <c r="H143" t="s">
        <v>93</v>
      </c>
      <c r="I143" t="s">
        <v>15</v>
      </c>
      <c r="J143" t="s">
        <v>94</v>
      </c>
      <c r="K143" t="str">
        <f>HYPERLINK("https://ksn2.faa.gov/ajg/ajg-r/_layouts/userdisp.aspx?ID=8","Western Pacific Regional Human Resource Services Division")</f>
        <v>Western Pacific Regional Human Resource Services Division</v>
      </c>
      <c r="L143" t="s">
        <v>17</v>
      </c>
      <c r="N143" t="str">
        <f>LOOKUP(Table1[[#This Row],[FacilityLevel]], Backend!$E$3:$E$11, Backend!$F$3:$F$11)</f>
        <v>H</v>
      </c>
      <c r="O143">
        <f>LOOKUP(Table1[[#This Row],[FacilityType]], Backend!$J$4:$J$8, Backend!$K$4:$K$8)</f>
        <v>6</v>
      </c>
      <c r="P143" t="str">
        <f>LOOKUP(Table1[[#This Row],[RegionID]], Backend!$L$1:$L$9, Backend!$M$1:$M$9)</f>
        <v>AWP</v>
      </c>
    </row>
    <row r="144" spans="1:16" x14ac:dyDescent="0.25">
      <c r="A144" t="s">
        <v>246</v>
      </c>
      <c r="B144" t="s">
        <v>585</v>
      </c>
      <c r="C144" t="s">
        <v>39</v>
      </c>
      <c r="D144" s="1">
        <v>11</v>
      </c>
      <c r="E144" s="1" t="s">
        <v>1042</v>
      </c>
      <c r="F144" s="1" t="s">
        <v>776</v>
      </c>
      <c r="G144" t="str">
        <f>HYPERLINK("https://ksn2.faa.gov/ajg/ajg-r/_layouts/userdisp.aspx?ID=4","Eastern")</f>
        <v>Eastern</v>
      </c>
      <c r="H144" t="s">
        <v>29</v>
      </c>
      <c r="I144" t="s">
        <v>21</v>
      </c>
      <c r="J144" t="s">
        <v>30</v>
      </c>
      <c r="K144" t="str">
        <f>HYPERLINK("https://ksn2.faa.gov/ajg/ajg-r/_layouts/userdisp.aspx?ID=4","Eastern Regional Human Resource Services Division")</f>
        <v>Eastern Regional Human Resource Services Division</v>
      </c>
      <c r="L144" t="s">
        <v>17</v>
      </c>
      <c r="N144" t="str">
        <f>LOOKUP(Table1[[#This Row],[FacilityLevel]], Backend!$E$3:$E$11, Backend!$F$3:$F$11)</f>
        <v>K</v>
      </c>
      <c r="O144">
        <f>LOOKUP(Table1[[#This Row],[FacilityType]], Backend!$J$4:$J$8, Backend!$K$4:$K$8)</f>
        <v>7</v>
      </c>
      <c r="P144" t="str">
        <f>LOOKUP(Table1[[#This Row],[RegionID]], Backend!$L$1:$L$9, Backend!$M$1:$M$9)</f>
        <v>AEA</v>
      </c>
    </row>
    <row r="145" spans="1:16" x14ac:dyDescent="0.25">
      <c r="A145" t="s">
        <v>247</v>
      </c>
      <c r="B145" t="s">
        <v>586</v>
      </c>
      <c r="C145" t="s">
        <v>39</v>
      </c>
      <c r="D145" s="1">
        <v>5</v>
      </c>
      <c r="E145" s="1" t="s">
        <v>996</v>
      </c>
      <c r="F145" s="1" t="s">
        <v>762</v>
      </c>
      <c r="G145" t="s">
        <v>1221</v>
      </c>
      <c r="H145" t="s">
        <v>14</v>
      </c>
      <c r="I145" t="s">
        <v>15</v>
      </c>
      <c r="J145" t="s">
        <v>16</v>
      </c>
      <c r="K145" t="str">
        <f>HYPERLINK("https://ksn2.faa.gov/ajg/ajg-r/_layouts/userdisp.aspx?ID=7","Northwest Mountain Regional Human Resource Services Division")</f>
        <v>Northwest Mountain Regional Human Resource Services Division</v>
      </c>
      <c r="L145" t="s">
        <v>248</v>
      </c>
      <c r="M145" t="s">
        <v>249</v>
      </c>
      <c r="N145" t="str">
        <f>LOOKUP(Table1[[#This Row],[FacilityLevel]], Backend!$E$3:$E$11, Backend!$F$3:$F$11)</f>
        <v>E</v>
      </c>
      <c r="O145">
        <f>LOOKUP(Table1[[#This Row],[FacilityType]], Backend!$J$4:$J$8, Backend!$K$4:$K$8)</f>
        <v>7</v>
      </c>
      <c r="P145" t="str">
        <f>LOOKUP(Table1[[#This Row],[RegionID]], Backend!$L$1:$L$9, Backend!$M$1:$M$9)</f>
        <v>AAL</v>
      </c>
    </row>
    <row r="146" spans="1:16" x14ac:dyDescent="0.25">
      <c r="A146" t="s">
        <v>250</v>
      </c>
      <c r="B146" t="s">
        <v>251</v>
      </c>
      <c r="C146" t="s">
        <v>13</v>
      </c>
      <c r="D146" s="1">
        <v>11</v>
      </c>
      <c r="E146" s="1" t="s">
        <v>838</v>
      </c>
      <c r="F146" s="1" t="s">
        <v>780</v>
      </c>
      <c r="G146" t="str">
        <f>HYPERLINK("https://ksn2.faa.gov/ajg/ajg-r/_layouts/userdisp.aspx?ID=8","Western Pacific")</f>
        <v>Western Pacific</v>
      </c>
      <c r="H146" t="s">
        <v>93</v>
      </c>
      <c r="I146" t="s">
        <v>15</v>
      </c>
      <c r="J146" t="s">
        <v>94</v>
      </c>
      <c r="K146" t="str">
        <f>HYPERLINK("https://ksn2.faa.gov/ajg/ajg-r/_layouts/userdisp.aspx?ID=8","Western Pacific Regional Human Resource Services Division")</f>
        <v>Western Pacific Regional Human Resource Services Division</v>
      </c>
      <c r="L146" t="s">
        <v>17</v>
      </c>
      <c r="N146" t="str">
        <f>LOOKUP(Table1[[#This Row],[FacilityLevel]], Backend!$E$3:$E$11, Backend!$F$3:$F$11)</f>
        <v>K</v>
      </c>
      <c r="O146">
        <f>LOOKUP(Table1[[#This Row],[FacilityType]], Backend!$J$4:$J$8, Backend!$K$4:$K$8)</f>
        <v>2</v>
      </c>
      <c r="P146" t="str">
        <f>LOOKUP(Table1[[#This Row],[RegionID]], Backend!$L$1:$L$9, Backend!$M$1:$M$9)</f>
        <v>AWP</v>
      </c>
    </row>
    <row r="147" spans="1:16" x14ac:dyDescent="0.25">
      <c r="A147" t="s">
        <v>252</v>
      </c>
      <c r="B147" t="s">
        <v>587</v>
      </c>
      <c r="C147" t="s">
        <v>39</v>
      </c>
      <c r="D147" s="1">
        <v>6</v>
      </c>
      <c r="E147" s="1" t="s">
        <v>1043</v>
      </c>
      <c r="F147" s="1" t="s">
        <v>760</v>
      </c>
      <c r="G147" t="str">
        <f>HYPERLINK("https://ksn2.faa.gov/ajg/ajg-r/_layouts/userdisp.aspx?ID=5","Southwest")</f>
        <v>Southwest</v>
      </c>
      <c r="H147" t="s">
        <v>57</v>
      </c>
      <c r="I147" t="s">
        <v>33</v>
      </c>
      <c r="J147" t="s">
        <v>58</v>
      </c>
      <c r="K147" t="str">
        <f>HYPERLINK("https://ksn2.faa.gov/ajg/ajg-r/_layouts/userdisp.aspx?ID=5","Southwest Regional Human Resource Services Division")</f>
        <v>Southwest Regional Human Resource Services Division</v>
      </c>
      <c r="L147" t="s">
        <v>74</v>
      </c>
      <c r="N147" t="str">
        <f>LOOKUP(Table1[[#This Row],[FacilityLevel]], Backend!$E$3:$E$11, Backend!$F$3:$F$11)</f>
        <v>F</v>
      </c>
      <c r="O147">
        <f>LOOKUP(Table1[[#This Row],[FacilityType]], Backend!$J$4:$J$8, Backend!$K$4:$K$8)</f>
        <v>7</v>
      </c>
      <c r="P147" t="str">
        <f>LOOKUP(Table1[[#This Row],[RegionID]], Backend!$L$1:$L$9, Backend!$M$1:$M$9)</f>
        <v>ASW</v>
      </c>
    </row>
    <row r="148" spans="1:16" x14ac:dyDescent="0.25">
      <c r="A148" t="s">
        <v>253</v>
      </c>
      <c r="B148" t="s">
        <v>588</v>
      </c>
      <c r="C148" t="s">
        <v>39</v>
      </c>
      <c r="D148" s="1">
        <v>4</v>
      </c>
      <c r="E148" s="1" t="s">
        <v>997</v>
      </c>
      <c r="F148" s="1" t="s">
        <v>766</v>
      </c>
      <c r="G148" t="str">
        <f>HYPERLINK("https://ksn2.faa.gov/ajg/ajg-r/_layouts/userdisp.aspx?ID=9","Great Lakes")</f>
        <v>Great Lakes</v>
      </c>
      <c r="H148" t="s">
        <v>51</v>
      </c>
      <c r="I148" t="s">
        <v>33</v>
      </c>
      <c r="J148" t="s">
        <v>52</v>
      </c>
      <c r="K148" t="str">
        <f>HYPERLINK("https://ksn2.faa.gov/ajg/ajg-r/_layouts/userdisp.aspx?ID=9","Great Lakes Regional Human Resource Services Division")</f>
        <v>Great Lakes Regional Human Resource Services Division</v>
      </c>
      <c r="L148" t="s">
        <v>17</v>
      </c>
      <c r="N148" t="str">
        <f>LOOKUP(Table1[[#This Row],[FacilityLevel]], Backend!$E$3:$E$11, Backend!$F$3:$F$11)</f>
        <v>D</v>
      </c>
      <c r="O148">
        <f>LOOKUP(Table1[[#This Row],[FacilityType]], Backend!$J$4:$J$8, Backend!$K$4:$K$8)</f>
        <v>7</v>
      </c>
      <c r="P148" t="str">
        <f>LOOKUP(Table1[[#This Row],[RegionID]], Backend!$L$1:$L$9, Backend!$M$1:$M$9)</f>
        <v>AGL</v>
      </c>
    </row>
    <row r="149" spans="1:16" x14ac:dyDescent="0.25">
      <c r="A149" t="s">
        <v>254</v>
      </c>
      <c r="B149" t="s">
        <v>589</v>
      </c>
      <c r="C149" t="s">
        <v>39</v>
      </c>
      <c r="D149" s="1">
        <v>11</v>
      </c>
      <c r="E149" s="1" t="s">
        <v>838</v>
      </c>
      <c r="F149" s="1" t="s">
        <v>780</v>
      </c>
      <c r="G149" t="str">
        <f>HYPERLINK("https://ksn2.faa.gov/ajg/ajg-r/_layouts/userdisp.aspx?ID=8","Western Pacific")</f>
        <v>Western Pacific</v>
      </c>
      <c r="H149" t="s">
        <v>93</v>
      </c>
      <c r="I149" t="s">
        <v>15</v>
      </c>
      <c r="J149" t="s">
        <v>94</v>
      </c>
      <c r="K149" t="str">
        <f>HYPERLINK("https://ksn2.faa.gov/ajg/ajg-r/_layouts/userdisp.aspx?ID=8","Western Pacific Regional Human Resource Services Division")</f>
        <v>Western Pacific Regional Human Resource Services Division</v>
      </c>
      <c r="L149" t="s">
        <v>17</v>
      </c>
      <c r="N149" t="str">
        <f>LOOKUP(Table1[[#This Row],[FacilityLevel]], Backend!$E$3:$E$11, Backend!$F$3:$F$11)</f>
        <v>K</v>
      </c>
      <c r="O149">
        <f>LOOKUP(Table1[[#This Row],[FacilityType]], Backend!$J$4:$J$8, Backend!$K$4:$K$8)</f>
        <v>7</v>
      </c>
      <c r="P149" t="str">
        <f>LOOKUP(Table1[[#This Row],[RegionID]], Backend!$L$1:$L$9, Backend!$M$1:$M$9)</f>
        <v>AWP</v>
      </c>
    </row>
    <row r="150" spans="1:16" x14ac:dyDescent="0.25">
      <c r="A150" t="s">
        <v>255</v>
      </c>
      <c r="B150" t="s">
        <v>590</v>
      </c>
      <c r="C150" t="s">
        <v>39</v>
      </c>
      <c r="D150" s="1">
        <v>12</v>
      </c>
      <c r="E150" s="1" t="s">
        <v>94</v>
      </c>
      <c r="F150" s="1" t="s">
        <v>753</v>
      </c>
      <c r="G150" t="str">
        <f>HYPERLINK("https://ksn2.faa.gov/ajg/ajg-r/_layouts/userdisp.aspx?ID=8","Western Pacific")</f>
        <v>Western Pacific</v>
      </c>
      <c r="H150" t="s">
        <v>93</v>
      </c>
      <c r="I150" t="s">
        <v>15</v>
      </c>
      <c r="J150" t="s">
        <v>94</v>
      </c>
      <c r="K150" t="str">
        <f>HYPERLINK("https://ksn2.faa.gov/ajg/ajg-r/_layouts/userdisp.aspx?ID=8","Western Pacific Regional Human Resource Services Division")</f>
        <v>Western Pacific Regional Human Resource Services Division</v>
      </c>
      <c r="L150" t="s">
        <v>17</v>
      </c>
      <c r="N150" t="str">
        <f>LOOKUP(Table1[[#This Row],[FacilityLevel]], Backend!$E$3:$E$11, Backend!$F$3:$F$11)</f>
        <v>L</v>
      </c>
      <c r="O150">
        <f>LOOKUP(Table1[[#This Row],[FacilityType]], Backend!$J$4:$J$8, Backend!$K$4:$K$8)</f>
        <v>7</v>
      </c>
      <c r="P150" t="str">
        <f>LOOKUP(Table1[[#This Row],[RegionID]], Backend!$L$1:$L$9, Backend!$M$1:$M$9)</f>
        <v>AWP</v>
      </c>
    </row>
    <row r="151" spans="1:16" x14ac:dyDescent="0.25">
      <c r="A151" t="s">
        <v>256</v>
      </c>
      <c r="B151" t="s">
        <v>591</v>
      </c>
      <c r="C151" t="s">
        <v>28</v>
      </c>
      <c r="D151" s="1">
        <v>7</v>
      </c>
      <c r="E151" s="1" t="s">
        <v>889</v>
      </c>
      <c r="F151" s="1" t="s">
        <v>758</v>
      </c>
      <c r="G151" t="str">
        <f>HYPERLINK("https://ksn2.faa.gov/ajg/ajg-r/_layouts/userdisp.aspx?ID=5","Southwest")</f>
        <v>Southwest</v>
      </c>
      <c r="H151" t="s">
        <v>32</v>
      </c>
      <c r="I151" t="s">
        <v>33</v>
      </c>
      <c r="J151" t="s">
        <v>34</v>
      </c>
      <c r="K151" t="str">
        <f>HYPERLINK("https://ksn2.faa.gov/ajg/ajg-r/_layouts/userdisp.aspx?ID=5","Southwest Regional Human Resource Services Division")</f>
        <v>Southwest Regional Human Resource Services Division</v>
      </c>
      <c r="L151" t="s">
        <v>17</v>
      </c>
      <c r="N151" t="str">
        <f>LOOKUP(Table1[[#This Row],[FacilityLevel]], Backend!$E$3:$E$11, Backend!$F$3:$F$11)</f>
        <v>G</v>
      </c>
      <c r="O151">
        <f>LOOKUP(Table1[[#This Row],[FacilityType]], Backend!$J$4:$J$8, Backend!$K$4:$K$8)</f>
        <v>3</v>
      </c>
      <c r="P151" t="str">
        <f>LOOKUP(Table1[[#This Row],[RegionID]], Backend!$L$1:$L$9, Backend!$M$1:$M$9)</f>
        <v>ASW</v>
      </c>
    </row>
    <row r="152" spans="1:16" x14ac:dyDescent="0.25">
      <c r="A152" t="s">
        <v>257</v>
      </c>
      <c r="B152" t="s">
        <v>592</v>
      </c>
      <c r="C152" t="s">
        <v>28</v>
      </c>
      <c r="D152" s="1">
        <v>5</v>
      </c>
      <c r="E152" s="1" t="s">
        <v>924</v>
      </c>
      <c r="F152" s="1" t="s">
        <v>754</v>
      </c>
      <c r="G152" t="str">
        <f>HYPERLINK("https://ksn2.faa.gov/ajg/ajg-r/_layouts/userdisp.aspx?ID=2","Southern")</f>
        <v>Southern</v>
      </c>
      <c r="H152" t="s">
        <v>79</v>
      </c>
      <c r="I152" t="s">
        <v>33</v>
      </c>
      <c r="J152" t="s">
        <v>80</v>
      </c>
      <c r="K152" t="str">
        <f>HYPERLINK("https://ksn2.faa.gov/ajg/ajg-r/_layouts/userdisp.aspx?ID=2","Southern Regional Human Resource Services Division")</f>
        <v>Southern Regional Human Resource Services Division</v>
      </c>
      <c r="L152" t="s">
        <v>47</v>
      </c>
      <c r="N152" t="str">
        <f>LOOKUP(Table1[[#This Row],[FacilityLevel]], Backend!$E$3:$E$11, Backend!$F$3:$F$11)</f>
        <v>E</v>
      </c>
      <c r="O152">
        <f>LOOKUP(Table1[[#This Row],[FacilityType]], Backend!$J$4:$J$8, Backend!$K$4:$K$8)</f>
        <v>3</v>
      </c>
      <c r="P152" t="str">
        <f>LOOKUP(Table1[[#This Row],[RegionID]], Backend!$L$1:$L$9, Backend!$M$1:$M$9)</f>
        <v>ASO</v>
      </c>
    </row>
    <row r="153" spans="1:16" x14ac:dyDescent="0.25">
      <c r="A153" t="s">
        <v>258</v>
      </c>
      <c r="B153" t="s">
        <v>593</v>
      </c>
      <c r="C153" t="s">
        <v>28</v>
      </c>
      <c r="D153" s="1">
        <v>7</v>
      </c>
      <c r="E153" s="1" t="s">
        <v>890</v>
      </c>
      <c r="F153" s="1" t="s">
        <v>782</v>
      </c>
      <c r="G153" t="str">
        <f>HYPERLINK("https://ksn2.faa.gov/ajg/ajg-r/_layouts/userdisp.aspx?ID=5","Southwest")</f>
        <v>Southwest</v>
      </c>
      <c r="H153" t="s">
        <v>137</v>
      </c>
      <c r="I153" t="s">
        <v>33</v>
      </c>
      <c r="J153" t="s">
        <v>138</v>
      </c>
      <c r="K153" t="str">
        <f>HYPERLINK("https://ksn2.faa.gov/ajg/ajg-r/_layouts/userdisp.aspx?ID=5","Southwest Regional Human Resource Services Division")</f>
        <v>Southwest Regional Human Resource Services Division</v>
      </c>
      <c r="L153" t="s">
        <v>17</v>
      </c>
      <c r="N153" t="str">
        <f>LOOKUP(Table1[[#This Row],[FacilityLevel]], Backend!$E$3:$E$11, Backend!$F$3:$F$11)</f>
        <v>G</v>
      </c>
      <c r="O153">
        <f>LOOKUP(Table1[[#This Row],[FacilityType]], Backend!$J$4:$J$8, Backend!$K$4:$K$8)</f>
        <v>3</v>
      </c>
      <c r="P153" t="str">
        <f>LOOKUP(Table1[[#This Row],[RegionID]], Backend!$L$1:$L$9, Backend!$M$1:$M$9)</f>
        <v>ASW</v>
      </c>
    </row>
    <row r="154" spans="1:16" x14ac:dyDescent="0.25">
      <c r="A154" t="s">
        <v>259</v>
      </c>
      <c r="B154" t="s">
        <v>587</v>
      </c>
      <c r="C154" t="s">
        <v>28</v>
      </c>
      <c r="D154" s="1">
        <v>5</v>
      </c>
      <c r="E154" s="1" t="s">
        <v>891</v>
      </c>
      <c r="F154" s="1" t="s">
        <v>754</v>
      </c>
      <c r="G154" t="str">
        <f>HYPERLINK("https://ksn2.faa.gov/ajg/ajg-r/_layouts/userdisp.aspx?ID=2","Southern")</f>
        <v>Southern</v>
      </c>
      <c r="H154" t="s">
        <v>79</v>
      </c>
      <c r="I154" t="s">
        <v>33</v>
      </c>
      <c r="J154" t="s">
        <v>80</v>
      </c>
      <c r="K154" t="str">
        <f>HYPERLINK("https://ksn2.faa.gov/ajg/ajg-r/_layouts/userdisp.aspx?ID=2","Southern Regional Human Resource Services Division")</f>
        <v>Southern Regional Human Resource Services Division</v>
      </c>
      <c r="L154" t="s">
        <v>260</v>
      </c>
      <c r="N154" t="str">
        <f>LOOKUP(Table1[[#This Row],[FacilityLevel]], Backend!$E$3:$E$11, Backend!$F$3:$F$11)</f>
        <v>E</v>
      </c>
      <c r="O154">
        <f>LOOKUP(Table1[[#This Row],[FacilityType]], Backend!$J$4:$J$8, Backend!$K$4:$K$8)</f>
        <v>3</v>
      </c>
      <c r="P154" t="str">
        <f>LOOKUP(Table1[[#This Row],[RegionID]], Backend!$L$1:$L$9, Backend!$M$1:$M$9)</f>
        <v>ASO</v>
      </c>
    </row>
    <row r="155" spans="1:16" x14ac:dyDescent="0.25">
      <c r="A155" t="s">
        <v>261</v>
      </c>
      <c r="B155" t="s">
        <v>594</v>
      </c>
      <c r="C155" t="s">
        <v>39</v>
      </c>
      <c r="D155" s="1">
        <v>11</v>
      </c>
      <c r="E155" s="1" t="s">
        <v>1044</v>
      </c>
      <c r="F155" s="1" t="s">
        <v>776</v>
      </c>
      <c r="G155" t="str">
        <f>HYPERLINK("https://ksn2.faa.gov/ajg/ajg-r/_layouts/userdisp.aspx?ID=4","Eastern")</f>
        <v>Eastern</v>
      </c>
      <c r="H155" t="s">
        <v>29</v>
      </c>
      <c r="I155" t="s">
        <v>21</v>
      </c>
      <c r="J155" t="s">
        <v>30</v>
      </c>
      <c r="K155" t="str">
        <f>HYPERLINK("https://ksn2.faa.gov/ajg/ajg-r/_layouts/userdisp.aspx?ID=4","Eastern Regional Human Resource Services Division")</f>
        <v>Eastern Regional Human Resource Services Division</v>
      </c>
      <c r="L155" t="s">
        <v>17</v>
      </c>
      <c r="N155" t="str">
        <f>LOOKUP(Table1[[#This Row],[FacilityLevel]], Backend!$E$3:$E$11, Backend!$F$3:$F$11)</f>
        <v>K</v>
      </c>
      <c r="O155">
        <f>LOOKUP(Table1[[#This Row],[FacilityType]], Backend!$J$4:$J$8, Backend!$K$4:$K$8)</f>
        <v>7</v>
      </c>
      <c r="P155" t="str">
        <f>LOOKUP(Table1[[#This Row],[RegionID]], Backend!$L$1:$L$9, Backend!$M$1:$M$9)</f>
        <v>AEA</v>
      </c>
    </row>
    <row r="156" spans="1:16" x14ac:dyDescent="0.25">
      <c r="A156" t="s">
        <v>262</v>
      </c>
      <c r="B156" t="s">
        <v>595</v>
      </c>
      <c r="C156" t="s">
        <v>39</v>
      </c>
      <c r="D156" s="1">
        <v>8</v>
      </c>
      <c r="E156" s="1" t="s">
        <v>1045</v>
      </c>
      <c r="F156" s="1" t="s">
        <v>753</v>
      </c>
      <c r="G156" t="str">
        <f>HYPERLINK("https://ksn2.faa.gov/ajg/ajg-r/_layouts/userdisp.aspx?ID=8","Western Pacific")</f>
        <v>Western Pacific</v>
      </c>
      <c r="H156" t="s">
        <v>99</v>
      </c>
      <c r="I156" t="s">
        <v>15</v>
      </c>
      <c r="J156" t="s">
        <v>94</v>
      </c>
      <c r="K156" t="str">
        <f>HYPERLINK("https://ksn2.faa.gov/ajg/ajg-r/_layouts/userdisp.aspx?ID=8","Western Pacific Regional Human Resource Services Division")</f>
        <v>Western Pacific Regional Human Resource Services Division</v>
      </c>
      <c r="L156" t="s">
        <v>263</v>
      </c>
      <c r="N156" t="str">
        <f>LOOKUP(Table1[[#This Row],[FacilityLevel]], Backend!$E$3:$E$11, Backend!$F$3:$F$11)</f>
        <v>H</v>
      </c>
      <c r="O156">
        <f>LOOKUP(Table1[[#This Row],[FacilityType]], Backend!$J$4:$J$8, Backend!$K$4:$K$8)</f>
        <v>7</v>
      </c>
      <c r="P156" t="str">
        <f>LOOKUP(Table1[[#This Row],[RegionID]], Backend!$L$1:$L$9, Backend!$M$1:$M$9)</f>
        <v>AWP</v>
      </c>
    </row>
    <row r="157" spans="1:16" x14ac:dyDescent="0.25">
      <c r="A157" t="s">
        <v>264</v>
      </c>
      <c r="B157" t="s">
        <v>596</v>
      </c>
      <c r="C157" t="s">
        <v>28</v>
      </c>
      <c r="D157" s="1">
        <v>7</v>
      </c>
      <c r="E157" s="1" t="s">
        <v>925</v>
      </c>
      <c r="F157" s="1" t="s">
        <v>799</v>
      </c>
      <c r="G157" t="str">
        <f>HYPERLINK("https://ksn2.faa.gov/ajg/ajg-r/_layouts/userdisp.aspx?ID=5","Southwest")</f>
        <v>Southwest</v>
      </c>
      <c r="H157" t="s">
        <v>106</v>
      </c>
      <c r="I157" t="s">
        <v>21</v>
      </c>
      <c r="J157" t="s">
        <v>107</v>
      </c>
      <c r="K157" t="str">
        <f>HYPERLINK("https://ksn2.faa.gov/ajg/ajg-r/_layouts/userdisp.aspx?ID=5","Southwest Regional Human Resource Services Division")</f>
        <v>Southwest Regional Human Resource Services Division</v>
      </c>
      <c r="L157" t="s">
        <v>17</v>
      </c>
      <c r="N157" t="str">
        <f>LOOKUP(Table1[[#This Row],[FacilityLevel]], Backend!$E$3:$E$11, Backend!$F$3:$F$11)</f>
        <v>G</v>
      </c>
      <c r="O157">
        <f>LOOKUP(Table1[[#This Row],[FacilityType]], Backend!$J$4:$J$8, Backend!$K$4:$K$8)</f>
        <v>3</v>
      </c>
      <c r="P157" t="str">
        <f>LOOKUP(Table1[[#This Row],[RegionID]], Backend!$L$1:$L$9, Backend!$M$1:$M$9)</f>
        <v>ASW</v>
      </c>
    </row>
    <row r="158" spans="1:16" x14ac:dyDescent="0.25">
      <c r="A158" t="s">
        <v>265</v>
      </c>
      <c r="B158" t="s">
        <v>597</v>
      </c>
      <c r="C158" t="s">
        <v>39</v>
      </c>
      <c r="D158" s="1">
        <v>5</v>
      </c>
      <c r="E158" s="1" t="s">
        <v>998</v>
      </c>
      <c r="F158" s="1" t="s">
        <v>781</v>
      </c>
      <c r="G158" t="str">
        <f>HYPERLINK("https://ksn2.faa.gov/ajg/ajg-r/_layouts/userdisp.aspx?ID=6","Central")</f>
        <v>Central</v>
      </c>
      <c r="H158" t="s">
        <v>102</v>
      </c>
      <c r="I158" t="s">
        <v>33</v>
      </c>
      <c r="J158" t="s">
        <v>103</v>
      </c>
      <c r="K158" t="str">
        <f>HYPERLINK("https://ksn2.faa.gov/ajg/ajg-r/_layouts/userdisp.aspx?ID=6","Central Regional Human Resource Services Division")</f>
        <v>Central Regional Human Resource Services Division</v>
      </c>
      <c r="L158" t="s">
        <v>114</v>
      </c>
      <c r="N158" t="str">
        <f>LOOKUP(Table1[[#This Row],[FacilityLevel]], Backend!$E$3:$E$11, Backend!$F$3:$F$11)</f>
        <v>E</v>
      </c>
      <c r="O158">
        <f>LOOKUP(Table1[[#This Row],[FacilityType]], Backend!$J$4:$J$8, Backend!$K$4:$K$8)</f>
        <v>7</v>
      </c>
      <c r="P158" t="str">
        <f>LOOKUP(Table1[[#This Row],[RegionID]], Backend!$L$1:$L$9, Backend!$M$1:$M$9)</f>
        <v>ACE</v>
      </c>
    </row>
    <row r="159" spans="1:16" x14ac:dyDescent="0.25">
      <c r="A159" t="s">
        <v>266</v>
      </c>
      <c r="B159" t="s">
        <v>598</v>
      </c>
      <c r="C159" t="s">
        <v>39</v>
      </c>
      <c r="D159" s="1">
        <v>5</v>
      </c>
      <c r="E159" s="1" t="s">
        <v>956</v>
      </c>
      <c r="F159" s="1" t="s">
        <v>782</v>
      </c>
      <c r="G159" t="str">
        <f>HYPERLINK("https://ksn2.faa.gov/ajg/ajg-r/_layouts/userdisp.aspx?ID=5","Southwest")</f>
        <v>Southwest</v>
      </c>
      <c r="H159" t="s">
        <v>137</v>
      </c>
      <c r="I159" t="s">
        <v>33</v>
      </c>
      <c r="J159" t="s">
        <v>138</v>
      </c>
      <c r="K159" t="str">
        <f>HYPERLINK("https://ksn2.faa.gov/ajg/ajg-r/_layouts/userdisp.aspx?ID=5","Southwest Regional Human Resource Services Division")</f>
        <v>Southwest Regional Human Resource Services Division</v>
      </c>
      <c r="L159" t="s">
        <v>76</v>
      </c>
      <c r="N159" t="str">
        <f>LOOKUP(Table1[[#This Row],[FacilityLevel]], Backend!$E$3:$E$11, Backend!$F$3:$F$11)</f>
        <v>E</v>
      </c>
      <c r="O159">
        <f>LOOKUP(Table1[[#This Row],[FacilityType]], Backend!$J$4:$J$8, Backend!$K$4:$K$8)</f>
        <v>7</v>
      </c>
      <c r="P159" t="str">
        <f>LOOKUP(Table1[[#This Row],[RegionID]], Backend!$L$1:$L$9, Backend!$M$1:$M$9)</f>
        <v>ASW</v>
      </c>
    </row>
    <row r="160" spans="1:16" x14ac:dyDescent="0.25">
      <c r="A160" t="s">
        <v>267</v>
      </c>
      <c r="B160" t="s">
        <v>599</v>
      </c>
      <c r="C160" t="s">
        <v>39</v>
      </c>
      <c r="D160" s="1">
        <v>6</v>
      </c>
      <c r="E160" s="1" t="s">
        <v>999</v>
      </c>
      <c r="F160" s="1" t="s">
        <v>753</v>
      </c>
      <c r="G160" t="str">
        <f>HYPERLINK("https://ksn2.faa.gov/ajg/ajg-r/_layouts/userdisp.aspx?ID=8","Western Pacific")</f>
        <v>Western Pacific</v>
      </c>
      <c r="H160" t="s">
        <v>68</v>
      </c>
      <c r="I160" t="s">
        <v>15</v>
      </c>
      <c r="J160" t="s">
        <v>69</v>
      </c>
      <c r="K160" t="str">
        <f>HYPERLINK("https://ksn2.faa.gov/ajg/ajg-r/_layouts/userdisp.aspx?ID=8","Western Pacific Regional Human Resource Services Division")</f>
        <v>Western Pacific Regional Human Resource Services Division</v>
      </c>
      <c r="L160" t="s">
        <v>74</v>
      </c>
      <c r="N160" t="str">
        <f>LOOKUP(Table1[[#This Row],[FacilityLevel]], Backend!$E$3:$E$11, Backend!$F$3:$F$11)</f>
        <v>F</v>
      </c>
      <c r="O160">
        <f>LOOKUP(Table1[[#This Row],[FacilityType]], Backend!$J$4:$J$8, Backend!$K$4:$K$8)</f>
        <v>7</v>
      </c>
      <c r="P160" t="str">
        <f>LOOKUP(Table1[[#This Row],[RegionID]], Backend!$L$1:$L$9, Backend!$M$1:$M$9)</f>
        <v>AWP</v>
      </c>
    </row>
    <row r="161" spans="1:16" x14ac:dyDescent="0.25">
      <c r="A161" t="s">
        <v>268</v>
      </c>
      <c r="B161" t="s">
        <v>269</v>
      </c>
      <c r="C161" t="s">
        <v>13</v>
      </c>
      <c r="D161" s="1">
        <v>9</v>
      </c>
      <c r="E161" s="1" t="s">
        <v>107</v>
      </c>
      <c r="F161" s="1" t="s">
        <v>783</v>
      </c>
      <c r="G161" t="str">
        <f>HYPERLINK("https://ksn2.faa.gov/ajg/ajg-r/_layouts/userdisp.aspx?ID=5","Southwest")</f>
        <v>Southwest</v>
      </c>
      <c r="H161" t="s">
        <v>106</v>
      </c>
      <c r="I161" t="s">
        <v>21</v>
      </c>
      <c r="J161" t="s">
        <v>107</v>
      </c>
      <c r="K161" t="str">
        <f>HYPERLINK("https://ksn2.faa.gov/ajg/ajg-r/_layouts/userdisp.aspx?ID=5","Southwest Regional Human Resource Services Division")</f>
        <v>Southwest Regional Human Resource Services Division</v>
      </c>
      <c r="L161" t="s">
        <v>17</v>
      </c>
      <c r="N161" t="str">
        <f>LOOKUP(Table1[[#This Row],[FacilityLevel]], Backend!$E$3:$E$11, Backend!$F$3:$F$11)</f>
        <v>I</v>
      </c>
      <c r="O161">
        <f>LOOKUP(Table1[[#This Row],[FacilityType]], Backend!$J$4:$J$8, Backend!$K$4:$K$8)</f>
        <v>2</v>
      </c>
      <c r="P161" t="str">
        <f>LOOKUP(Table1[[#This Row],[RegionID]], Backend!$L$1:$L$9, Backend!$M$1:$M$9)</f>
        <v>ASW</v>
      </c>
    </row>
    <row r="162" spans="1:16" x14ac:dyDescent="0.25">
      <c r="A162" t="s">
        <v>270</v>
      </c>
      <c r="B162" t="s">
        <v>271</v>
      </c>
      <c r="C162" t="s">
        <v>13</v>
      </c>
      <c r="D162" s="1">
        <v>10</v>
      </c>
      <c r="E162" s="1" t="s">
        <v>103</v>
      </c>
      <c r="F162" s="1" t="s">
        <v>774</v>
      </c>
      <c r="G162" t="str">
        <f>HYPERLINK("https://ksn2.faa.gov/ajg/ajg-r/_layouts/userdisp.aspx?ID=9","Great Lakes")</f>
        <v>Great Lakes</v>
      </c>
      <c r="H162" t="s">
        <v>102</v>
      </c>
      <c r="I162" t="s">
        <v>33</v>
      </c>
      <c r="J162" t="s">
        <v>103</v>
      </c>
      <c r="K162" t="str">
        <f>HYPERLINK("https://ksn2.faa.gov/ajg/ajg-r/_layouts/userdisp.aspx?ID=9","Great Lakes Regional Human Resource Services Division")</f>
        <v>Great Lakes Regional Human Resource Services Division</v>
      </c>
      <c r="L162" t="s">
        <v>17</v>
      </c>
      <c r="N162" t="str">
        <f>LOOKUP(Table1[[#This Row],[FacilityLevel]], Backend!$E$3:$E$11, Backend!$F$3:$F$11)</f>
        <v>J</v>
      </c>
      <c r="O162">
        <f>LOOKUP(Table1[[#This Row],[FacilityType]], Backend!$J$4:$J$8, Backend!$K$4:$K$8)</f>
        <v>2</v>
      </c>
      <c r="P162" t="str">
        <f>LOOKUP(Table1[[#This Row],[RegionID]], Backend!$L$1:$L$9, Backend!$M$1:$M$9)</f>
        <v>AGL</v>
      </c>
    </row>
    <row r="163" spans="1:16" x14ac:dyDescent="0.25">
      <c r="A163" t="s">
        <v>272</v>
      </c>
      <c r="B163" t="s">
        <v>600</v>
      </c>
      <c r="C163" t="s">
        <v>28</v>
      </c>
      <c r="D163" s="1">
        <v>7</v>
      </c>
      <c r="E163" s="1" t="s">
        <v>892</v>
      </c>
      <c r="F163" s="1" t="s">
        <v>758</v>
      </c>
      <c r="G163" t="str">
        <f>HYPERLINK("https://ksn2.faa.gov/ajg/ajg-r/_layouts/userdisp.aspx?ID=5","Southwest")</f>
        <v>Southwest</v>
      </c>
      <c r="H163" t="s">
        <v>32</v>
      </c>
      <c r="I163" t="s">
        <v>33</v>
      </c>
      <c r="J163" t="s">
        <v>34</v>
      </c>
      <c r="K163" t="str">
        <f>HYPERLINK("https://ksn2.faa.gov/ajg/ajg-r/_layouts/userdisp.aspx?ID=5","Southwest Regional Human Resource Services Division")</f>
        <v>Southwest Regional Human Resource Services Division</v>
      </c>
      <c r="L163" t="s">
        <v>42</v>
      </c>
      <c r="N163" t="str">
        <f>LOOKUP(Table1[[#This Row],[FacilityLevel]], Backend!$E$3:$E$11, Backend!$F$3:$F$11)</f>
        <v>G</v>
      </c>
      <c r="O163">
        <f>LOOKUP(Table1[[#This Row],[FacilityType]], Backend!$J$4:$J$8, Backend!$K$4:$K$8)</f>
        <v>3</v>
      </c>
      <c r="P163" t="str">
        <f>LOOKUP(Table1[[#This Row],[RegionID]], Backend!$L$1:$L$9, Backend!$M$1:$M$9)</f>
        <v>ASW</v>
      </c>
    </row>
    <row r="164" spans="1:16" x14ac:dyDescent="0.25">
      <c r="A164" t="s">
        <v>273</v>
      </c>
      <c r="B164" t="s">
        <v>601</v>
      </c>
      <c r="C164" t="s">
        <v>39</v>
      </c>
      <c r="D164" s="1">
        <v>4</v>
      </c>
      <c r="E164" s="1" t="s">
        <v>1046</v>
      </c>
      <c r="F164" s="1" t="s">
        <v>766</v>
      </c>
      <c r="G164" t="str">
        <f>HYPERLINK("https://ksn2.faa.gov/ajg/ajg-r/_layouts/userdisp.aspx?ID=9","Great Lakes")</f>
        <v>Great Lakes</v>
      </c>
      <c r="H164" t="s">
        <v>51</v>
      </c>
      <c r="I164" t="s">
        <v>33</v>
      </c>
      <c r="J164" t="s">
        <v>52</v>
      </c>
      <c r="K164" t="str">
        <f>HYPERLINK("https://ksn2.faa.gov/ajg/ajg-r/_layouts/userdisp.aspx?ID=9","Great Lakes Regional Human Resource Services Division")</f>
        <v>Great Lakes Regional Human Resource Services Division</v>
      </c>
      <c r="L164" t="s">
        <v>85</v>
      </c>
      <c r="N164" t="str">
        <f>LOOKUP(Table1[[#This Row],[FacilityLevel]], Backend!$E$3:$E$11, Backend!$F$3:$F$11)</f>
        <v>D</v>
      </c>
      <c r="O164">
        <f>LOOKUP(Table1[[#This Row],[FacilityType]], Backend!$J$4:$J$8, Backend!$K$4:$K$8)</f>
        <v>7</v>
      </c>
      <c r="P164" t="str">
        <f>LOOKUP(Table1[[#This Row],[RegionID]], Backend!$L$1:$L$9, Backend!$M$1:$M$9)</f>
        <v>AGL</v>
      </c>
    </row>
    <row r="165" spans="1:16" x14ac:dyDescent="0.25">
      <c r="A165" t="s">
        <v>274</v>
      </c>
      <c r="B165" t="s">
        <v>602</v>
      </c>
      <c r="C165" t="s">
        <v>28</v>
      </c>
      <c r="D165" s="1">
        <v>8</v>
      </c>
      <c r="E165" s="1" t="s">
        <v>146</v>
      </c>
      <c r="F165" s="1" t="s">
        <v>785</v>
      </c>
      <c r="G165" t="str">
        <f>HYPERLINK("https://ksn2.faa.gov/ajg/ajg-r/_layouts/userdisp.aspx?ID=6","Central")</f>
        <v>Central</v>
      </c>
      <c r="H165" t="s">
        <v>145</v>
      </c>
      <c r="I165" t="s">
        <v>33</v>
      </c>
      <c r="J165" t="s">
        <v>146</v>
      </c>
      <c r="K165" t="str">
        <f>HYPERLINK("https://ksn2.faa.gov/ajg/ajg-r/_layouts/userdisp.aspx?ID=6","Central Regional Human Resource Services Division")</f>
        <v>Central Regional Human Resource Services Division</v>
      </c>
      <c r="L165" t="s">
        <v>17</v>
      </c>
      <c r="N165" t="str">
        <f>LOOKUP(Table1[[#This Row],[FacilityLevel]], Backend!$E$3:$E$11, Backend!$F$3:$F$11)</f>
        <v>H</v>
      </c>
      <c r="O165">
        <f>LOOKUP(Table1[[#This Row],[FacilityType]], Backend!$J$4:$J$8, Backend!$K$4:$K$8)</f>
        <v>3</v>
      </c>
      <c r="P165" t="str">
        <f>LOOKUP(Table1[[#This Row],[RegionID]], Backend!$L$1:$L$9, Backend!$M$1:$M$9)</f>
        <v>ACE</v>
      </c>
    </row>
    <row r="166" spans="1:16" x14ac:dyDescent="0.25">
      <c r="A166" t="s">
        <v>275</v>
      </c>
      <c r="B166" t="s">
        <v>603</v>
      </c>
      <c r="C166" t="s">
        <v>39</v>
      </c>
      <c r="D166" s="1">
        <v>9</v>
      </c>
      <c r="E166" s="1" t="s">
        <v>837</v>
      </c>
      <c r="F166" s="1" t="s">
        <v>775</v>
      </c>
      <c r="G166" t="str">
        <f>HYPERLINK("https://ksn2.faa.gov/ajg/ajg-r/_layouts/userdisp.aspx?ID=2","Southern")</f>
        <v>Southern</v>
      </c>
      <c r="H166" t="s">
        <v>121</v>
      </c>
      <c r="I166" t="s">
        <v>21</v>
      </c>
      <c r="J166" t="s">
        <v>122</v>
      </c>
      <c r="K166" t="str">
        <f>HYPERLINK("https://ksn2.faa.gov/ajg/ajg-r/_layouts/userdisp.aspx?ID=2","Southern Regional Human Resource Services Division")</f>
        <v>Southern Regional Human Resource Services Division</v>
      </c>
      <c r="L166" t="s">
        <v>17</v>
      </c>
      <c r="N166" t="str">
        <f>LOOKUP(Table1[[#This Row],[FacilityLevel]], Backend!$E$3:$E$11, Backend!$F$3:$F$11)</f>
        <v>I</v>
      </c>
      <c r="O166">
        <f>LOOKUP(Table1[[#This Row],[FacilityType]], Backend!$J$4:$J$8, Backend!$K$4:$K$8)</f>
        <v>7</v>
      </c>
      <c r="P166" t="str">
        <f>LOOKUP(Table1[[#This Row],[RegionID]], Backend!$L$1:$L$9, Backend!$M$1:$M$9)</f>
        <v>ASO</v>
      </c>
    </row>
    <row r="167" spans="1:16" x14ac:dyDescent="0.25">
      <c r="A167" t="s">
        <v>276</v>
      </c>
      <c r="B167" t="s">
        <v>604</v>
      </c>
      <c r="C167" t="s">
        <v>28</v>
      </c>
      <c r="D167" s="1">
        <v>7</v>
      </c>
      <c r="E167" s="1" t="s">
        <v>948</v>
      </c>
      <c r="F167" s="1" t="s">
        <v>759</v>
      </c>
      <c r="G167" t="str">
        <f>HYPERLINK("https://ksn2.faa.gov/ajg/ajg-r/_layouts/userdisp.aspx?ID=4","Eastern")</f>
        <v>Eastern</v>
      </c>
      <c r="H167" t="s">
        <v>29</v>
      </c>
      <c r="I167" t="s">
        <v>21</v>
      </c>
      <c r="J167" t="s">
        <v>30</v>
      </c>
      <c r="K167" t="str">
        <f>HYPERLINK("https://ksn2.faa.gov/ajg/ajg-r/_layouts/userdisp.aspx?ID=4","Eastern Regional Human Resource Services Division")</f>
        <v>Eastern Regional Human Resource Services Division</v>
      </c>
      <c r="L167" t="s">
        <v>17</v>
      </c>
      <c r="N167" t="str">
        <f>LOOKUP(Table1[[#This Row],[FacilityLevel]], Backend!$E$3:$E$11, Backend!$F$3:$F$11)</f>
        <v>G</v>
      </c>
      <c r="O167">
        <f>LOOKUP(Table1[[#This Row],[FacilityType]], Backend!$J$4:$J$8, Backend!$K$4:$K$8)</f>
        <v>3</v>
      </c>
      <c r="P167" t="str">
        <f>LOOKUP(Table1[[#This Row],[RegionID]], Backend!$L$1:$L$9, Backend!$M$1:$M$9)</f>
        <v>AEA</v>
      </c>
    </row>
    <row r="168" spans="1:16" x14ac:dyDescent="0.25">
      <c r="A168" t="s">
        <v>277</v>
      </c>
      <c r="B168" t="s">
        <v>605</v>
      </c>
      <c r="C168" t="s">
        <v>39</v>
      </c>
      <c r="D168" s="1">
        <v>8</v>
      </c>
      <c r="E168" s="1" t="s">
        <v>58</v>
      </c>
      <c r="F168" s="1" t="s">
        <v>768</v>
      </c>
      <c r="G168" t="str">
        <f>HYPERLINK("https://ksn2.faa.gov/ajg/ajg-r/_layouts/userdisp.aspx?ID=9","Great Lakes")</f>
        <v>Great Lakes</v>
      </c>
      <c r="H168" t="s">
        <v>57</v>
      </c>
      <c r="I168" t="s">
        <v>33</v>
      </c>
      <c r="J168" t="s">
        <v>58</v>
      </c>
      <c r="K168" t="str">
        <f>HYPERLINK("https://ksn2.faa.gov/ajg/ajg-r/_layouts/userdisp.aspx?ID=9","Great Lakes Regional Human Resource Services Division")</f>
        <v>Great Lakes Regional Human Resource Services Division</v>
      </c>
      <c r="L168" t="s">
        <v>17</v>
      </c>
      <c r="N168" t="str">
        <f>LOOKUP(Table1[[#This Row],[FacilityLevel]], Backend!$E$3:$E$11, Backend!$F$3:$F$11)</f>
        <v>H</v>
      </c>
      <c r="O168">
        <f>LOOKUP(Table1[[#This Row],[FacilityType]], Backend!$J$4:$J$8, Backend!$K$4:$K$8)</f>
        <v>7</v>
      </c>
      <c r="P168" t="str">
        <f>LOOKUP(Table1[[#This Row],[RegionID]], Backend!$L$1:$L$9, Backend!$M$1:$M$9)</f>
        <v>AGL</v>
      </c>
    </row>
    <row r="169" spans="1:16" x14ac:dyDescent="0.25">
      <c r="A169" t="s">
        <v>278</v>
      </c>
      <c r="B169" t="s">
        <v>606</v>
      </c>
      <c r="C169" t="s">
        <v>39</v>
      </c>
      <c r="D169" s="1">
        <v>8</v>
      </c>
      <c r="E169" s="1" t="s">
        <v>107</v>
      </c>
      <c r="F169" s="1" t="s">
        <v>783</v>
      </c>
      <c r="G169" t="str">
        <f>HYPERLINK("https://ksn2.faa.gov/ajg/ajg-r/_layouts/userdisp.aspx?ID=2","Southern")</f>
        <v>Southern</v>
      </c>
      <c r="H169" t="s">
        <v>102</v>
      </c>
      <c r="I169" t="s">
        <v>21</v>
      </c>
      <c r="J169" t="s">
        <v>107</v>
      </c>
      <c r="K169" t="str">
        <f>HYPERLINK("https://ksn2.faa.gov/ajg/ajg-r/_layouts/userdisp.aspx?ID=5","Southwest Regional Human Resource Services Division")</f>
        <v>Southwest Regional Human Resource Services Division</v>
      </c>
      <c r="L169" t="s">
        <v>17</v>
      </c>
      <c r="N169" t="str">
        <f>LOOKUP(Table1[[#This Row],[FacilityLevel]], Backend!$E$3:$E$11, Backend!$F$3:$F$11)</f>
        <v>H</v>
      </c>
      <c r="O169">
        <f>LOOKUP(Table1[[#This Row],[FacilityType]], Backend!$J$4:$J$8, Backend!$K$4:$K$8)</f>
        <v>7</v>
      </c>
      <c r="P169" t="str">
        <f>LOOKUP(Table1[[#This Row],[RegionID]], Backend!$L$1:$L$9, Backend!$M$1:$M$9)</f>
        <v>ASO</v>
      </c>
    </row>
    <row r="170" spans="1:16" x14ac:dyDescent="0.25">
      <c r="A170" t="s">
        <v>279</v>
      </c>
      <c r="B170" t="s">
        <v>607</v>
      </c>
      <c r="C170" t="s">
        <v>39</v>
      </c>
      <c r="D170" s="1">
        <v>4</v>
      </c>
      <c r="E170" s="1" t="s">
        <v>1000</v>
      </c>
      <c r="F170" s="1" t="s">
        <v>771</v>
      </c>
      <c r="G170" t="str">
        <f>HYPERLINK("https://ksn2.faa.gov/ajg/ajg-r/_layouts/userdisp.aspx?ID=9","Great Lakes")</f>
        <v>Great Lakes</v>
      </c>
      <c r="H170" t="s">
        <v>51</v>
      </c>
      <c r="I170" t="s">
        <v>33</v>
      </c>
      <c r="J170" t="s">
        <v>52</v>
      </c>
      <c r="K170" t="str">
        <f>HYPERLINK("https://ksn2.faa.gov/ajg/ajg-r/_layouts/userdisp.aspx?ID=9","Great Lakes Regional Human Resource Services Division")</f>
        <v>Great Lakes Regional Human Resource Services Division</v>
      </c>
      <c r="L170" t="s">
        <v>85</v>
      </c>
      <c r="N170" t="str">
        <f>LOOKUP(Table1[[#This Row],[FacilityLevel]], Backend!$E$3:$E$11, Backend!$F$3:$F$11)</f>
        <v>D</v>
      </c>
      <c r="O170">
        <f>LOOKUP(Table1[[#This Row],[FacilityType]], Backend!$J$4:$J$8, Backend!$K$4:$K$8)</f>
        <v>7</v>
      </c>
      <c r="P170" t="str">
        <f>LOOKUP(Table1[[#This Row],[RegionID]], Backend!$L$1:$L$9, Backend!$M$1:$M$9)</f>
        <v>AGL</v>
      </c>
    </row>
    <row r="171" spans="1:16" x14ac:dyDescent="0.25">
      <c r="A171" t="s">
        <v>280</v>
      </c>
      <c r="B171" t="s">
        <v>608</v>
      </c>
      <c r="C171" t="s">
        <v>28</v>
      </c>
      <c r="D171" s="1">
        <v>7</v>
      </c>
      <c r="E171" s="1" t="s">
        <v>949</v>
      </c>
      <c r="F171" s="1" t="s">
        <v>793</v>
      </c>
      <c r="G171" t="str">
        <f>HYPERLINK("https://ksn2.faa.gov/ajg/ajg-r/_layouts/userdisp.aspx?ID=2","Southern")</f>
        <v>Southern</v>
      </c>
      <c r="H171" t="s">
        <v>20</v>
      </c>
      <c r="I171" t="s">
        <v>21</v>
      </c>
      <c r="J171" t="s">
        <v>22</v>
      </c>
      <c r="K171" t="str">
        <f>HYPERLINK("https://ksn2.faa.gov/ajg/ajg-r/_layouts/userdisp.aspx?ID=2","Southern Regional Human Resource Services Division")</f>
        <v>Southern Regional Human Resource Services Division</v>
      </c>
      <c r="L171" t="s">
        <v>85</v>
      </c>
      <c r="N171" t="str">
        <f>LOOKUP(Table1[[#This Row],[FacilityLevel]], Backend!$E$3:$E$11, Backend!$F$3:$F$11)</f>
        <v>G</v>
      </c>
      <c r="O171">
        <f>LOOKUP(Table1[[#This Row],[FacilityType]], Backend!$J$4:$J$8, Backend!$K$4:$K$8)</f>
        <v>3</v>
      </c>
      <c r="P171" t="str">
        <f>LOOKUP(Table1[[#This Row],[RegionID]], Backend!$L$1:$L$9, Backend!$M$1:$M$9)</f>
        <v>ASO</v>
      </c>
    </row>
    <row r="172" spans="1:16" x14ac:dyDescent="0.25">
      <c r="A172" t="s">
        <v>281</v>
      </c>
      <c r="B172" t="s">
        <v>609</v>
      </c>
      <c r="C172" t="s">
        <v>39</v>
      </c>
      <c r="D172" s="1">
        <v>4</v>
      </c>
      <c r="E172" s="1" t="s">
        <v>1001</v>
      </c>
      <c r="F172" s="1" t="s">
        <v>784</v>
      </c>
      <c r="G172" t="str">
        <f>HYPERLINK("https://ksn2.faa.gov/ajg/ajg-r/_layouts/userdisp.aspx?ID=3","New England")</f>
        <v>New England</v>
      </c>
      <c r="H172" t="s">
        <v>25</v>
      </c>
      <c r="I172" t="s">
        <v>21</v>
      </c>
      <c r="J172" t="s">
        <v>26</v>
      </c>
      <c r="K172" t="str">
        <f>HYPERLINK("https://ksn2.faa.gov/ajg/ajg-r/_layouts/userdisp.aspx?ID=3","New England Regional Human Resource Services Division")</f>
        <v>New England Regional Human Resource Services Division</v>
      </c>
      <c r="L172" t="s">
        <v>17</v>
      </c>
      <c r="N172" t="str">
        <f>LOOKUP(Table1[[#This Row],[FacilityLevel]], Backend!$E$3:$E$11, Backend!$F$3:$F$11)</f>
        <v>D</v>
      </c>
      <c r="O172">
        <f>LOOKUP(Table1[[#This Row],[FacilityType]], Backend!$J$4:$J$8, Backend!$K$4:$K$8)</f>
        <v>7</v>
      </c>
      <c r="P172" t="str">
        <f>LOOKUP(Table1[[#This Row],[RegionID]], Backend!$L$1:$L$9, Backend!$M$1:$M$9)</f>
        <v>ANE</v>
      </c>
    </row>
    <row r="173" spans="1:16" x14ac:dyDescent="0.25">
      <c r="A173" t="s">
        <v>282</v>
      </c>
      <c r="B173" t="s">
        <v>610</v>
      </c>
      <c r="C173" t="s">
        <v>28</v>
      </c>
      <c r="D173" s="1">
        <v>12</v>
      </c>
      <c r="E173" s="1" t="s">
        <v>193</v>
      </c>
      <c r="F173" s="1" t="s">
        <v>775</v>
      </c>
      <c r="G173" t="str">
        <f>HYPERLINK("https://ksn2.faa.gov/ajg/ajg-r/_layouts/userdisp.aspx?ID=2","Southern")</f>
        <v>Southern</v>
      </c>
      <c r="H173" t="s">
        <v>192</v>
      </c>
      <c r="I173" t="s">
        <v>21</v>
      </c>
      <c r="J173" t="s">
        <v>193</v>
      </c>
      <c r="K173" t="str">
        <f>HYPERLINK("https://ksn2.faa.gov/ajg/ajg-r/_layouts/userdisp.aspx?ID=2","Southern Regional Human Resource Services Division")</f>
        <v>Southern Regional Human Resource Services Division</v>
      </c>
      <c r="L173" t="s">
        <v>17</v>
      </c>
      <c r="N173" t="str">
        <f>LOOKUP(Table1[[#This Row],[FacilityLevel]], Backend!$E$3:$E$11, Backend!$F$3:$F$11)</f>
        <v>L</v>
      </c>
      <c r="O173">
        <f>LOOKUP(Table1[[#This Row],[FacilityType]], Backend!$J$4:$J$8, Backend!$K$4:$K$8)</f>
        <v>3</v>
      </c>
      <c r="P173" t="str">
        <f>LOOKUP(Table1[[#This Row],[RegionID]], Backend!$L$1:$L$9, Backend!$M$1:$M$9)</f>
        <v>ASO</v>
      </c>
    </row>
    <row r="174" spans="1:16" x14ac:dyDescent="0.25">
      <c r="A174" t="s">
        <v>283</v>
      </c>
      <c r="B174" t="s">
        <v>611</v>
      </c>
      <c r="C174" t="s">
        <v>39</v>
      </c>
      <c r="D174" s="1">
        <v>4</v>
      </c>
      <c r="E174" s="1" t="s">
        <v>1002</v>
      </c>
      <c r="F174" s="1" t="s">
        <v>774</v>
      </c>
      <c r="G174" t="str">
        <f>HYPERLINK("https://ksn2.faa.gov/ajg/ajg-r/_layouts/userdisp.aspx?ID=9","Great Lakes")</f>
        <v>Great Lakes</v>
      </c>
      <c r="H174" t="s">
        <v>102</v>
      </c>
      <c r="I174" t="s">
        <v>33</v>
      </c>
      <c r="J174" t="s">
        <v>103</v>
      </c>
      <c r="K174" t="str">
        <f>HYPERLINK("https://ksn2.faa.gov/ajg/ajg-r/_layouts/userdisp.aspx?ID=9","Great Lakes Regional Human Resource Services Division")</f>
        <v>Great Lakes Regional Human Resource Services Division</v>
      </c>
      <c r="L174" t="s">
        <v>76</v>
      </c>
      <c r="N174" t="str">
        <f>LOOKUP(Table1[[#This Row],[FacilityLevel]], Backend!$E$3:$E$11, Backend!$F$3:$F$11)</f>
        <v>D</v>
      </c>
      <c r="O174">
        <f>LOOKUP(Table1[[#This Row],[FacilityType]], Backend!$J$4:$J$8, Backend!$K$4:$K$8)</f>
        <v>7</v>
      </c>
      <c r="P174" t="str">
        <f>LOOKUP(Table1[[#This Row],[RegionID]], Backend!$L$1:$L$9, Backend!$M$1:$M$9)</f>
        <v>AGL</v>
      </c>
    </row>
    <row r="175" spans="1:16" x14ac:dyDescent="0.25">
      <c r="A175" t="s">
        <v>284</v>
      </c>
      <c r="B175" t="s">
        <v>602</v>
      </c>
      <c r="C175" t="s">
        <v>39</v>
      </c>
      <c r="D175" s="1">
        <v>5</v>
      </c>
      <c r="E175" s="1" t="s">
        <v>146</v>
      </c>
      <c r="F175" s="1" t="s">
        <v>785</v>
      </c>
      <c r="G175" t="str">
        <f>HYPERLINK("https://ksn2.faa.gov/ajg/ajg-r/_layouts/userdisp.aspx?ID=6","Central")</f>
        <v>Central</v>
      </c>
      <c r="H175" t="s">
        <v>145</v>
      </c>
      <c r="I175" t="s">
        <v>33</v>
      </c>
      <c r="J175" t="s">
        <v>146</v>
      </c>
      <c r="K175" t="str">
        <f>HYPERLINK("https://ksn2.faa.gov/ajg/ajg-r/_layouts/userdisp.aspx?ID=6","Central Regional Human Resource Services Division")</f>
        <v>Central Regional Human Resource Services Division</v>
      </c>
      <c r="L175" t="s">
        <v>17</v>
      </c>
      <c r="N175" t="str">
        <f>LOOKUP(Table1[[#This Row],[FacilityLevel]], Backend!$E$3:$E$11, Backend!$F$3:$F$11)</f>
        <v>E</v>
      </c>
      <c r="O175">
        <f>LOOKUP(Table1[[#This Row],[FacilityType]], Backend!$J$4:$J$8, Backend!$K$4:$K$8)</f>
        <v>7</v>
      </c>
      <c r="P175" t="str">
        <f>LOOKUP(Table1[[#This Row],[RegionID]], Backend!$L$1:$L$9, Backend!$M$1:$M$9)</f>
        <v>ACE</v>
      </c>
    </row>
    <row r="176" spans="1:16" x14ac:dyDescent="0.25">
      <c r="A176" t="s">
        <v>285</v>
      </c>
      <c r="B176" t="s">
        <v>612</v>
      </c>
      <c r="C176" t="s">
        <v>28</v>
      </c>
      <c r="D176" s="1">
        <v>8</v>
      </c>
      <c r="E176" s="1" t="s">
        <v>893</v>
      </c>
      <c r="F176" s="1" t="s">
        <v>801</v>
      </c>
      <c r="G176" t="str">
        <f>HYPERLINK("https://ksn2.faa.gov/ajg/ajg-r/_layouts/userdisp.aspx?ID=9","Great Lakes")</f>
        <v>Great Lakes</v>
      </c>
      <c r="H176" t="s">
        <v>57</v>
      </c>
      <c r="I176" t="s">
        <v>33</v>
      </c>
      <c r="J176" t="s">
        <v>58</v>
      </c>
      <c r="K176" t="str">
        <f>HYPERLINK("https://ksn2.faa.gov/ajg/ajg-r/_layouts/userdisp.aspx?ID=9","Great Lakes Regional Human Resource Services Division")</f>
        <v>Great Lakes Regional Human Resource Services Division</v>
      </c>
      <c r="L176" t="s">
        <v>17</v>
      </c>
      <c r="N176" t="str">
        <f>LOOKUP(Table1[[#This Row],[FacilityLevel]], Backend!$E$3:$E$11, Backend!$F$3:$F$11)</f>
        <v>H</v>
      </c>
      <c r="O176">
        <f>LOOKUP(Table1[[#This Row],[FacilityType]], Backend!$J$4:$J$8, Backend!$K$4:$K$8)</f>
        <v>3</v>
      </c>
      <c r="P176" t="str">
        <f>LOOKUP(Table1[[#This Row],[RegionID]], Backend!$L$1:$L$9, Backend!$M$1:$M$9)</f>
        <v>AGL</v>
      </c>
    </row>
    <row r="177" spans="1:16" x14ac:dyDescent="0.25">
      <c r="A177" t="s">
        <v>286</v>
      </c>
      <c r="B177" t="s">
        <v>613</v>
      </c>
      <c r="C177" t="s">
        <v>39</v>
      </c>
      <c r="D177" s="1">
        <v>4</v>
      </c>
      <c r="E177" s="1" t="s">
        <v>1003</v>
      </c>
      <c r="F177" s="1" t="s">
        <v>766</v>
      </c>
      <c r="G177" t="str">
        <f>HYPERLINK("https://ksn2.faa.gov/ajg/ajg-r/_layouts/userdisp.aspx?ID=9","Great Lakes")</f>
        <v>Great Lakes</v>
      </c>
      <c r="H177" t="s">
        <v>57</v>
      </c>
      <c r="I177" t="s">
        <v>33</v>
      </c>
      <c r="J177" t="s">
        <v>58</v>
      </c>
      <c r="K177" t="str">
        <f>HYPERLINK("https://ksn2.faa.gov/ajg/ajg-r/_layouts/userdisp.aspx?ID=9","Great Lakes Regional Human Resource Services Division")</f>
        <v>Great Lakes Regional Human Resource Services Division</v>
      </c>
      <c r="L177" t="s">
        <v>85</v>
      </c>
      <c r="N177" t="str">
        <f>LOOKUP(Table1[[#This Row],[FacilityLevel]], Backend!$E$3:$E$11, Backend!$F$3:$F$11)</f>
        <v>D</v>
      </c>
      <c r="O177">
        <f>LOOKUP(Table1[[#This Row],[FacilityType]], Backend!$J$4:$J$8, Backend!$K$4:$K$8)</f>
        <v>7</v>
      </c>
      <c r="P177" t="str">
        <f>LOOKUP(Table1[[#This Row],[RegionID]], Backend!$L$1:$L$9, Backend!$M$1:$M$9)</f>
        <v>AGL</v>
      </c>
    </row>
    <row r="178" spans="1:16" x14ac:dyDescent="0.25">
      <c r="A178" t="s">
        <v>287</v>
      </c>
      <c r="B178" t="s">
        <v>614</v>
      </c>
      <c r="C178" t="s">
        <v>28</v>
      </c>
      <c r="D178" s="1">
        <v>5</v>
      </c>
      <c r="E178" s="1" t="s">
        <v>950</v>
      </c>
      <c r="F178" s="1" t="s">
        <v>768</v>
      </c>
      <c r="G178" t="str">
        <f>HYPERLINK("https://ksn2.faa.gov/ajg/ajg-r/_layouts/userdisp.aspx?ID=9","Great Lakes")</f>
        <v>Great Lakes</v>
      </c>
      <c r="H178" t="s">
        <v>57</v>
      </c>
      <c r="I178" t="s">
        <v>33</v>
      </c>
      <c r="J178" t="s">
        <v>58</v>
      </c>
      <c r="K178" t="str">
        <f>HYPERLINK("https://ksn2.faa.gov/ajg/ajg-r/_layouts/userdisp.aspx?ID=9","Great Lakes Regional Human Resource Services Division")</f>
        <v>Great Lakes Regional Human Resource Services Division</v>
      </c>
      <c r="L178" t="s">
        <v>260</v>
      </c>
      <c r="N178" t="str">
        <f>LOOKUP(Table1[[#This Row],[FacilityLevel]], Backend!$E$3:$E$11, Backend!$F$3:$F$11)</f>
        <v>E</v>
      </c>
      <c r="O178">
        <f>LOOKUP(Table1[[#This Row],[FacilityType]], Backend!$J$4:$J$8, Backend!$K$4:$K$8)</f>
        <v>3</v>
      </c>
      <c r="P178" t="str">
        <f>LOOKUP(Table1[[#This Row],[RegionID]], Backend!$L$1:$L$9, Backend!$M$1:$M$9)</f>
        <v>AGL</v>
      </c>
    </row>
    <row r="179" spans="1:16" x14ac:dyDescent="0.25">
      <c r="A179" t="s">
        <v>288</v>
      </c>
      <c r="B179" t="s">
        <v>615</v>
      </c>
      <c r="C179" t="s">
        <v>28</v>
      </c>
      <c r="D179" s="1">
        <v>5</v>
      </c>
      <c r="E179" s="1" t="s">
        <v>894</v>
      </c>
      <c r="F179" s="1" t="s">
        <v>754</v>
      </c>
      <c r="G179" t="str">
        <f>HYPERLINK("https://ksn2.faa.gov/ajg/ajg-r/_layouts/userdisp.aspx?ID=5","Southwest")</f>
        <v>Southwest</v>
      </c>
      <c r="H179" t="s">
        <v>32</v>
      </c>
      <c r="I179" t="s">
        <v>33</v>
      </c>
      <c r="J179" t="s">
        <v>34</v>
      </c>
      <c r="K179" t="str">
        <f>HYPERLINK("https://ksn2.faa.gov/ajg/ajg-r/_layouts/userdisp.aspx?ID=5","Southwest Regional Human Resource Services Division")</f>
        <v>Southwest Regional Human Resource Services Division</v>
      </c>
      <c r="L179" t="s">
        <v>47</v>
      </c>
      <c r="N179" t="str">
        <f>LOOKUP(Table1[[#This Row],[FacilityLevel]], Backend!$E$3:$E$11, Backend!$F$3:$F$11)</f>
        <v>E</v>
      </c>
      <c r="O179">
        <f>LOOKUP(Table1[[#This Row],[FacilityType]], Backend!$J$4:$J$8, Backend!$K$4:$K$8)</f>
        <v>3</v>
      </c>
      <c r="P179" t="str">
        <f>LOOKUP(Table1[[#This Row],[RegionID]], Backend!$L$1:$L$9, Backend!$M$1:$M$9)</f>
        <v>ASW</v>
      </c>
    </row>
    <row r="180" spans="1:16" x14ac:dyDescent="0.25">
      <c r="A180" t="s">
        <v>289</v>
      </c>
      <c r="B180" t="s">
        <v>616</v>
      </c>
      <c r="C180" t="s">
        <v>39</v>
      </c>
      <c r="D180" s="1">
        <v>5</v>
      </c>
      <c r="E180" s="1" t="s">
        <v>1004</v>
      </c>
      <c r="F180" s="1" t="s">
        <v>772</v>
      </c>
      <c r="G180" t="str">
        <f>HYPERLINK("https://ksn2.faa.gov/ajg/ajg-r/_layouts/userdisp.aspx?ID=4","Eastern")</f>
        <v>Eastern</v>
      </c>
      <c r="H180" t="s">
        <v>29</v>
      </c>
      <c r="I180" t="s">
        <v>21</v>
      </c>
      <c r="J180" t="s">
        <v>30</v>
      </c>
      <c r="K180" t="str">
        <f>HYPERLINK("https://ksn2.faa.gov/ajg/ajg-r/_layouts/userdisp.aspx?ID=4","Eastern Regional Human Resource Services Division")</f>
        <v>Eastern Regional Human Resource Services Division</v>
      </c>
      <c r="L180" t="s">
        <v>290</v>
      </c>
      <c r="N180" t="str">
        <f>LOOKUP(Table1[[#This Row],[FacilityLevel]], Backend!$E$3:$E$11, Backend!$F$3:$F$11)</f>
        <v>E</v>
      </c>
      <c r="O180">
        <f>LOOKUP(Table1[[#This Row],[FacilityType]], Backend!$J$4:$J$8, Backend!$K$4:$K$8)</f>
        <v>7</v>
      </c>
      <c r="P180" t="str">
        <f>LOOKUP(Table1[[#This Row],[RegionID]], Backend!$L$1:$L$9, Backend!$M$1:$M$9)</f>
        <v>AEA</v>
      </c>
    </row>
    <row r="181" spans="1:16" x14ac:dyDescent="0.25">
      <c r="A181" t="s">
        <v>291</v>
      </c>
      <c r="B181" t="s">
        <v>617</v>
      </c>
      <c r="C181" t="s">
        <v>28</v>
      </c>
      <c r="D181" s="1">
        <v>8</v>
      </c>
      <c r="E181" s="1" t="s">
        <v>895</v>
      </c>
      <c r="F181" s="1" t="s">
        <v>793</v>
      </c>
      <c r="G181" t="str">
        <f>HYPERLINK("https://ksn2.faa.gov/ajg/ajg-r/_layouts/userdisp.aspx?ID=2","Southern")</f>
        <v>Southern</v>
      </c>
      <c r="H181" t="s">
        <v>79</v>
      </c>
      <c r="I181" t="s">
        <v>33</v>
      </c>
      <c r="J181" t="s">
        <v>80</v>
      </c>
      <c r="K181" t="str">
        <f>HYPERLINK("https://ksn2.faa.gov/ajg/ajg-r/_layouts/userdisp.aspx?ID=2","Southern Regional Human Resource Services Division")</f>
        <v>Southern Regional Human Resource Services Division</v>
      </c>
      <c r="L181" t="s">
        <v>85</v>
      </c>
      <c r="N181" t="str">
        <f>LOOKUP(Table1[[#This Row],[FacilityLevel]], Backend!$E$3:$E$11, Backend!$F$3:$F$11)</f>
        <v>H</v>
      </c>
      <c r="O181">
        <f>LOOKUP(Table1[[#This Row],[FacilityType]], Backend!$J$4:$J$8, Backend!$K$4:$K$8)</f>
        <v>3</v>
      </c>
      <c r="P181" t="str">
        <f>LOOKUP(Table1[[#This Row],[RegionID]], Backend!$L$1:$L$9, Backend!$M$1:$M$9)</f>
        <v>ASO</v>
      </c>
    </row>
    <row r="182" spans="1:16" x14ac:dyDescent="0.25">
      <c r="A182" t="s">
        <v>292</v>
      </c>
      <c r="B182" t="s">
        <v>618</v>
      </c>
      <c r="C182" t="s">
        <v>39</v>
      </c>
      <c r="D182" s="1">
        <v>6</v>
      </c>
      <c r="E182" s="1" t="s">
        <v>826</v>
      </c>
      <c r="F182" s="1" t="s">
        <v>762</v>
      </c>
      <c r="G182" t="s">
        <v>1221</v>
      </c>
      <c r="H182" t="s">
        <v>14</v>
      </c>
      <c r="I182" t="s">
        <v>15</v>
      </c>
      <c r="J182" t="s">
        <v>16</v>
      </c>
      <c r="K182" t="str">
        <f>HYPERLINK("https://ksn2.faa.gov/ajg/ajg-r/_layouts/userdisp.aspx?ID=7","Northwest Mountain Regional Human Resource Services Division")</f>
        <v>Northwest Mountain Regional Human Resource Services Division</v>
      </c>
      <c r="L182" t="s">
        <v>293</v>
      </c>
      <c r="N182" t="str">
        <f>LOOKUP(Table1[[#This Row],[FacilityLevel]], Backend!$E$3:$E$11, Backend!$F$3:$F$11)</f>
        <v>F</v>
      </c>
      <c r="O182">
        <f>LOOKUP(Table1[[#This Row],[FacilityType]], Backend!$J$4:$J$8, Backend!$K$4:$K$8)</f>
        <v>7</v>
      </c>
      <c r="P182" t="str">
        <f>LOOKUP(Table1[[#This Row],[RegionID]], Backend!$L$1:$L$9, Backend!$M$1:$M$9)</f>
        <v>AAL</v>
      </c>
    </row>
    <row r="183" spans="1:16" x14ac:dyDescent="0.25">
      <c r="A183" t="s">
        <v>294</v>
      </c>
      <c r="B183" t="s">
        <v>619</v>
      </c>
      <c r="C183" t="s">
        <v>39</v>
      </c>
      <c r="D183" s="1">
        <v>5</v>
      </c>
      <c r="E183" s="1" t="s">
        <v>1005</v>
      </c>
      <c r="F183" s="1" t="s">
        <v>753</v>
      </c>
      <c r="G183" t="str">
        <f>HYPERLINK("https://ksn2.faa.gov/ajg/ajg-r/_layouts/userdisp.aspx?ID=8","Western Pacific")</f>
        <v>Western Pacific</v>
      </c>
      <c r="H183" t="s">
        <v>68</v>
      </c>
      <c r="I183" t="s">
        <v>15</v>
      </c>
      <c r="J183" t="s">
        <v>69</v>
      </c>
      <c r="K183" t="str">
        <f>HYPERLINK("https://ksn2.faa.gov/ajg/ajg-r/_layouts/userdisp.aspx?ID=8","Western Pacific Regional Human Resource Services Division")</f>
        <v>Western Pacific Regional Human Resource Services Division</v>
      </c>
      <c r="L183" t="s">
        <v>190</v>
      </c>
      <c r="N183" t="str">
        <f>LOOKUP(Table1[[#This Row],[FacilityLevel]], Backend!$E$3:$E$11, Backend!$F$3:$F$11)</f>
        <v>E</v>
      </c>
      <c r="O183">
        <f>LOOKUP(Table1[[#This Row],[FacilityType]], Backend!$J$4:$J$8, Backend!$K$4:$K$8)</f>
        <v>7</v>
      </c>
      <c r="P183" t="str">
        <f>LOOKUP(Table1[[#This Row],[RegionID]], Backend!$L$1:$L$9, Backend!$M$1:$M$9)</f>
        <v>AWP</v>
      </c>
    </row>
    <row r="184" spans="1:16" x14ac:dyDescent="0.25">
      <c r="A184" t="s">
        <v>295</v>
      </c>
      <c r="B184" t="s">
        <v>620</v>
      </c>
      <c r="C184" t="s">
        <v>28</v>
      </c>
      <c r="D184" s="1">
        <v>7</v>
      </c>
      <c r="E184" s="1" t="s">
        <v>896</v>
      </c>
      <c r="F184" s="1" t="s">
        <v>801</v>
      </c>
      <c r="G184" t="str">
        <f>HYPERLINK("https://ksn2.faa.gov/ajg/ajg-r/_layouts/userdisp.aspx?ID=9","Great Lakes")</f>
        <v>Great Lakes</v>
      </c>
      <c r="H184" t="s">
        <v>57</v>
      </c>
      <c r="I184" t="s">
        <v>33</v>
      </c>
      <c r="J184" t="s">
        <v>58</v>
      </c>
      <c r="K184" t="str">
        <f>HYPERLINK("https://ksn2.faa.gov/ajg/ajg-r/_layouts/userdisp.aspx?ID=9","Great Lakes Regional Human Resource Services Division")</f>
        <v>Great Lakes Regional Human Resource Services Division</v>
      </c>
      <c r="L184" t="s">
        <v>85</v>
      </c>
      <c r="N184" t="str">
        <f>LOOKUP(Table1[[#This Row],[FacilityLevel]], Backend!$E$3:$E$11, Backend!$F$3:$F$11)</f>
        <v>G</v>
      </c>
      <c r="O184">
        <f>LOOKUP(Table1[[#This Row],[FacilityType]], Backend!$J$4:$J$8, Backend!$K$4:$K$8)</f>
        <v>3</v>
      </c>
      <c r="P184" t="str">
        <f>LOOKUP(Table1[[#This Row],[RegionID]], Backend!$L$1:$L$9, Backend!$M$1:$M$9)</f>
        <v>AGL</v>
      </c>
    </row>
    <row r="185" spans="1:16" x14ac:dyDescent="0.25">
      <c r="A185" t="s">
        <v>296</v>
      </c>
      <c r="B185" t="s">
        <v>621</v>
      </c>
      <c r="C185" t="s">
        <v>39</v>
      </c>
      <c r="D185" s="1">
        <v>11</v>
      </c>
      <c r="E185" s="1" t="s">
        <v>103</v>
      </c>
      <c r="F185" s="1" t="s">
        <v>774</v>
      </c>
      <c r="G185" t="str">
        <f>HYPERLINK("https://ksn2.faa.gov/ajg/ajg-r/_layouts/userdisp.aspx?ID=9","Great Lakes")</f>
        <v>Great Lakes</v>
      </c>
      <c r="H185" t="s">
        <v>102</v>
      </c>
      <c r="I185" t="s">
        <v>33</v>
      </c>
      <c r="J185" t="s">
        <v>103</v>
      </c>
      <c r="K185" t="str">
        <f>HYPERLINK("https://ksn2.faa.gov/ajg/ajg-r/_layouts/userdisp.aspx?ID=9","Great Lakes Regional Human Resource Services Division")</f>
        <v>Great Lakes Regional Human Resource Services Division</v>
      </c>
      <c r="L185" t="s">
        <v>17</v>
      </c>
      <c r="N185" t="str">
        <f>LOOKUP(Table1[[#This Row],[FacilityLevel]], Backend!$E$3:$E$11, Backend!$F$3:$F$11)</f>
        <v>K</v>
      </c>
      <c r="O185">
        <f>LOOKUP(Table1[[#This Row],[FacilityType]], Backend!$J$4:$J$8, Backend!$K$4:$K$8)</f>
        <v>7</v>
      </c>
      <c r="P185" t="str">
        <f>LOOKUP(Table1[[#This Row],[RegionID]], Backend!$L$1:$L$9, Backend!$M$1:$M$9)</f>
        <v>AGL</v>
      </c>
    </row>
    <row r="186" spans="1:16" x14ac:dyDescent="0.25">
      <c r="A186" t="s">
        <v>297</v>
      </c>
      <c r="B186" t="s">
        <v>622</v>
      </c>
      <c r="C186" t="s">
        <v>28</v>
      </c>
      <c r="D186" s="1">
        <v>9</v>
      </c>
      <c r="E186" s="1" t="s">
        <v>926</v>
      </c>
      <c r="F186" s="1" t="s">
        <v>754</v>
      </c>
      <c r="G186" t="str">
        <f>HYPERLINK("https://ksn2.faa.gov/ajg/ajg-r/_layouts/userdisp.aspx?ID=2","Southern")</f>
        <v>Southern</v>
      </c>
      <c r="H186" t="s">
        <v>79</v>
      </c>
      <c r="I186" t="s">
        <v>33</v>
      </c>
      <c r="J186" t="s">
        <v>80</v>
      </c>
      <c r="K186" t="str">
        <f>HYPERLINK("https://ksn2.faa.gov/ajg/ajg-r/_layouts/userdisp.aspx?ID=2","Southern Regional Human Resource Services Division")</f>
        <v>Southern Regional Human Resource Services Division</v>
      </c>
      <c r="L186" t="s">
        <v>17</v>
      </c>
      <c r="N186" t="str">
        <f>LOOKUP(Table1[[#This Row],[FacilityLevel]], Backend!$E$3:$E$11, Backend!$F$3:$F$11)</f>
        <v>I</v>
      </c>
      <c r="O186">
        <f>LOOKUP(Table1[[#This Row],[FacilityType]], Backend!$J$4:$J$8, Backend!$K$4:$K$8)</f>
        <v>3</v>
      </c>
      <c r="P186" t="str">
        <f>LOOKUP(Table1[[#This Row],[RegionID]], Backend!$L$1:$L$9, Backend!$M$1:$M$9)</f>
        <v>ASO</v>
      </c>
    </row>
    <row r="187" spans="1:16" x14ac:dyDescent="0.25">
      <c r="A187" t="s">
        <v>298</v>
      </c>
      <c r="B187" t="s">
        <v>623</v>
      </c>
      <c r="C187" t="s">
        <v>28</v>
      </c>
      <c r="D187" s="1">
        <v>6</v>
      </c>
      <c r="E187" s="1" t="s">
        <v>951</v>
      </c>
      <c r="F187" s="1" t="s">
        <v>770</v>
      </c>
      <c r="G187" t="str">
        <f>HYPERLINK("https://ksn2.faa.gov/ajg/ajg-r/_layouts/userdisp.aspx?ID=7","Northwest Mountain")</f>
        <v>Northwest Mountain</v>
      </c>
      <c r="H187" t="s">
        <v>90</v>
      </c>
      <c r="I187" t="s">
        <v>15</v>
      </c>
      <c r="J187" t="s">
        <v>91</v>
      </c>
      <c r="K187" t="str">
        <f>HYPERLINK("https://ksn2.faa.gov/ajg/ajg-r/_layouts/userdisp.aspx?ID=7","Northwest Mountain Regional Human Resource Services Division")</f>
        <v>Northwest Mountain Regional Human Resource Services Division</v>
      </c>
      <c r="L187" t="s">
        <v>47</v>
      </c>
      <c r="N187" t="str">
        <f>LOOKUP(Table1[[#This Row],[FacilityLevel]], Backend!$E$3:$E$11, Backend!$F$3:$F$11)</f>
        <v>F</v>
      </c>
      <c r="O187">
        <f>LOOKUP(Table1[[#This Row],[FacilityType]], Backend!$J$4:$J$8, Backend!$K$4:$K$8)</f>
        <v>3</v>
      </c>
      <c r="P187" t="str">
        <f>LOOKUP(Table1[[#This Row],[RegionID]], Backend!$L$1:$L$9, Backend!$M$1:$M$9)</f>
        <v>ANM</v>
      </c>
    </row>
    <row r="188" spans="1:16" x14ac:dyDescent="0.25">
      <c r="A188" t="s">
        <v>299</v>
      </c>
      <c r="B188" t="s">
        <v>608</v>
      </c>
      <c r="C188" t="s">
        <v>39</v>
      </c>
      <c r="D188" s="1">
        <v>9</v>
      </c>
      <c r="E188" s="1" t="s">
        <v>847</v>
      </c>
      <c r="F188" s="1" t="s">
        <v>753</v>
      </c>
      <c r="G188" t="str">
        <f>HYPERLINK("https://ksn2.faa.gov/ajg/ajg-r/_layouts/userdisp.aspx?ID=8","Western Pacific")</f>
        <v>Western Pacific</v>
      </c>
      <c r="H188" t="s">
        <v>93</v>
      </c>
      <c r="I188" t="s">
        <v>15</v>
      </c>
      <c r="J188" t="s">
        <v>94</v>
      </c>
      <c r="K188" t="str">
        <f>HYPERLINK("https://ksn2.faa.gov/ajg/ajg-r/_layouts/userdisp.aspx?ID=8","Western Pacific Regional Human Resource Services Division")</f>
        <v>Western Pacific Regional Human Resource Services Division</v>
      </c>
      <c r="L188" t="s">
        <v>190</v>
      </c>
      <c r="N188" t="str">
        <f>LOOKUP(Table1[[#This Row],[FacilityLevel]], Backend!$E$3:$E$11, Backend!$F$3:$F$11)</f>
        <v>I</v>
      </c>
      <c r="O188">
        <f>LOOKUP(Table1[[#This Row],[FacilityType]], Backend!$J$4:$J$8, Backend!$K$4:$K$8)</f>
        <v>7</v>
      </c>
      <c r="P188" t="str">
        <f>LOOKUP(Table1[[#This Row],[RegionID]], Backend!$L$1:$L$9, Backend!$M$1:$M$9)</f>
        <v>AWP</v>
      </c>
    </row>
    <row r="189" spans="1:16" x14ac:dyDescent="0.25">
      <c r="A189" t="s">
        <v>300</v>
      </c>
      <c r="B189" t="s">
        <v>624</v>
      </c>
      <c r="C189" t="s">
        <v>28</v>
      </c>
      <c r="D189" s="1">
        <v>9</v>
      </c>
      <c r="E189" s="1" t="s">
        <v>927</v>
      </c>
      <c r="F189" s="1" t="s">
        <v>755</v>
      </c>
      <c r="G189" t="str">
        <f>HYPERLINK("https://ksn2.faa.gov/ajg/ajg-r/_layouts/userdisp.aspx?ID=2","Southern")</f>
        <v>Southern</v>
      </c>
      <c r="H189" t="s">
        <v>121</v>
      </c>
      <c r="I189" t="s">
        <v>21</v>
      </c>
      <c r="J189" t="s">
        <v>122</v>
      </c>
      <c r="K189" t="str">
        <f>HYPERLINK("https://ksn2.faa.gov/ajg/ajg-r/_layouts/userdisp.aspx?ID=2","Southern Regional Human Resource Services Division")</f>
        <v>Southern Regional Human Resource Services Division</v>
      </c>
      <c r="L189" t="s">
        <v>85</v>
      </c>
      <c r="N189" t="str">
        <f>LOOKUP(Table1[[#This Row],[FacilityLevel]], Backend!$E$3:$E$11, Backend!$F$3:$F$11)</f>
        <v>I</v>
      </c>
      <c r="O189">
        <f>LOOKUP(Table1[[#This Row],[FacilityType]], Backend!$J$4:$J$8, Backend!$K$4:$K$8)</f>
        <v>3</v>
      </c>
      <c r="P189" t="str">
        <f>LOOKUP(Table1[[#This Row],[RegionID]], Backend!$L$1:$L$9, Backend!$M$1:$M$9)</f>
        <v>ASO</v>
      </c>
    </row>
    <row r="190" spans="1:16" x14ac:dyDescent="0.25">
      <c r="A190" t="s">
        <v>301</v>
      </c>
      <c r="B190" t="s">
        <v>302</v>
      </c>
      <c r="C190" t="s">
        <v>13</v>
      </c>
      <c r="D190" s="1">
        <v>12</v>
      </c>
      <c r="E190" s="1" t="s">
        <v>842</v>
      </c>
      <c r="F190" s="1" t="s">
        <v>776</v>
      </c>
      <c r="G190" t="str">
        <f>HYPERLINK("https://ksn2.faa.gov/ajg/ajg-r/_layouts/userdisp.aspx?ID=4","Eastern")</f>
        <v>Eastern</v>
      </c>
      <c r="H190" t="s">
        <v>29</v>
      </c>
      <c r="I190" t="s">
        <v>21</v>
      </c>
      <c r="J190" t="s">
        <v>30</v>
      </c>
      <c r="K190" t="str">
        <f>HYPERLINK("https://ksn2.faa.gov/ajg/ajg-r/_layouts/userdisp.aspx?ID=4","Eastern Regional Human Resource Services Division")</f>
        <v>Eastern Regional Human Resource Services Division</v>
      </c>
      <c r="L190" t="s">
        <v>17</v>
      </c>
      <c r="N190" t="str">
        <f>LOOKUP(Table1[[#This Row],[FacilityLevel]], Backend!$E$3:$E$11, Backend!$F$3:$F$11)</f>
        <v>L</v>
      </c>
      <c r="O190">
        <f>LOOKUP(Table1[[#This Row],[FacilityType]], Backend!$J$4:$J$8, Backend!$K$4:$K$8)</f>
        <v>2</v>
      </c>
      <c r="P190" t="str">
        <f>LOOKUP(Table1[[#This Row],[RegionID]], Backend!$L$1:$L$9, Backend!$M$1:$M$9)</f>
        <v>AEA</v>
      </c>
    </row>
    <row r="191" spans="1:16" x14ac:dyDescent="0.25">
      <c r="A191" t="s">
        <v>303</v>
      </c>
      <c r="B191" t="s">
        <v>304</v>
      </c>
      <c r="C191" t="s">
        <v>13</v>
      </c>
      <c r="D191" s="1">
        <v>12</v>
      </c>
      <c r="E191" s="1" t="s">
        <v>843</v>
      </c>
      <c r="F191" s="1" t="s">
        <v>753</v>
      </c>
      <c r="G191" t="str">
        <f>HYPERLINK("https://ksn2.faa.gov/ajg/ajg-r/_layouts/userdisp.aspx?ID=8","Western Pacific")</f>
        <v>Western Pacific</v>
      </c>
      <c r="H191" t="s">
        <v>68</v>
      </c>
      <c r="I191" t="s">
        <v>15</v>
      </c>
      <c r="J191" t="s">
        <v>69</v>
      </c>
      <c r="K191" t="str">
        <f>HYPERLINK("https://ksn2.faa.gov/ajg/ajg-r/_layouts/userdisp.aspx?ID=8","Western Pacific Regional Human Resource Services Division")</f>
        <v>Western Pacific Regional Human Resource Services Division</v>
      </c>
      <c r="L191" t="s">
        <v>17</v>
      </c>
      <c r="N191" t="str">
        <f>LOOKUP(Table1[[#This Row],[FacilityLevel]], Backend!$E$3:$E$11, Backend!$F$3:$F$11)</f>
        <v>L</v>
      </c>
      <c r="O191">
        <f>LOOKUP(Table1[[#This Row],[FacilityType]], Backend!$J$4:$J$8, Backend!$K$4:$K$8)</f>
        <v>2</v>
      </c>
      <c r="P191" t="str">
        <f>LOOKUP(Table1[[#This Row],[RegionID]], Backend!$L$1:$L$9, Backend!$M$1:$M$9)</f>
        <v>AWP</v>
      </c>
    </row>
    <row r="192" spans="1:16" x14ac:dyDescent="0.25">
      <c r="A192" t="s">
        <v>305</v>
      </c>
      <c r="B192" t="s">
        <v>625</v>
      </c>
      <c r="C192" t="s">
        <v>39</v>
      </c>
      <c r="D192" s="1">
        <v>5</v>
      </c>
      <c r="E192" s="1" t="s">
        <v>926</v>
      </c>
      <c r="F192" s="1" t="s">
        <v>754</v>
      </c>
      <c r="G192" t="str">
        <f>HYPERLINK("https://ksn2.faa.gov/ajg/ajg-r/_layouts/userdisp.aspx?ID=2","Southern")</f>
        <v>Southern</v>
      </c>
      <c r="H192" t="s">
        <v>79</v>
      </c>
      <c r="I192" t="s">
        <v>33</v>
      </c>
      <c r="J192" t="s">
        <v>80</v>
      </c>
      <c r="K192" t="str">
        <f>HYPERLINK("https://ksn2.faa.gov/ajg/ajg-r/_layouts/userdisp.aspx?ID=2","Southern Regional Human Resource Services Division")</f>
        <v>Southern Regional Human Resource Services Division</v>
      </c>
      <c r="L192" t="s">
        <v>306</v>
      </c>
      <c r="N192" t="str">
        <f>LOOKUP(Table1[[#This Row],[FacilityLevel]], Backend!$E$3:$E$11, Backend!$F$3:$F$11)</f>
        <v>E</v>
      </c>
      <c r="O192">
        <f>LOOKUP(Table1[[#This Row],[FacilityType]], Backend!$J$4:$J$8, Backend!$K$4:$K$8)</f>
        <v>7</v>
      </c>
      <c r="P192" t="str">
        <f>LOOKUP(Table1[[#This Row],[RegionID]], Backend!$L$1:$L$9, Backend!$M$1:$M$9)</f>
        <v>ASO</v>
      </c>
    </row>
    <row r="193" spans="1:16" x14ac:dyDescent="0.25">
      <c r="A193" t="s">
        <v>307</v>
      </c>
      <c r="B193" t="s">
        <v>626</v>
      </c>
      <c r="C193" t="s">
        <v>39</v>
      </c>
      <c r="D193" s="1">
        <v>8</v>
      </c>
      <c r="E193" s="1" t="s">
        <v>69</v>
      </c>
      <c r="F193" s="1" t="s">
        <v>753</v>
      </c>
      <c r="G193" t="str">
        <f>HYPERLINK("https://ksn2.faa.gov/ajg/ajg-r/_layouts/userdisp.aspx?ID=8","Western Pacific")</f>
        <v>Western Pacific</v>
      </c>
      <c r="H193" t="s">
        <v>68</v>
      </c>
      <c r="I193" t="s">
        <v>15</v>
      </c>
      <c r="J193" t="s">
        <v>69</v>
      </c>
      <c r="K193" t="str">
        <f>HYPERLINK("https://ksn2.faa.gov/ajg/ajg-r/_layouts/userdisp.aspx?ID=8","Western Pacific Regional Human Resource Services Division")</f>
        <v>Western Pacific Regional Human Resource Services Division</v>
      </c>
      <c r="L193" t="s">
        <v>17</v>
      </c>
      <c r="N193" t="str">
        <f>LOOKUP(Table1[[#This Row],[FacilityLevel]], Backend!$E$3:$E$11, Backend!$F$3:$F$11)</f>
        <v>H</v>
      </c>
      <c r="O193">
        <f>LOOKUP(Table1[[#This Row],[FacilityType]], Backend!$J$4:$J$8, Backend!$K$4:$K$8)</f>
        <v>7</v>
      </c>
      <c r="P193" t="str">
        <f>LOOKUP(Table1[[#This Row],[RegionID]], Backend!$L$1:$L$9, Backend!$M$1:$M$9)</f>
        <v>AWP</v>
      </c>
    </row>
    <row r="194" spans="1:16" x14ac:dyDescent="0.25">
      <c r="A194" t="s">
        <v>308</v>
      </c>
      <c r="B194" t="s">
        <v>627</v>
      </c>
      <c r="C194" t="s">
        <v>39</v>
      </c>
      <c r="D194" s="1">
        <v>7</v>
      </c>
      <c r="E194" s="1" t="s">
        <v>1047</v>
      </c>
      <c r="F194" s="1" t="s">
        <v>786</v>
      </c>
      <c r="G194" t="str">
        <f>HYPERLINK("https://ksn2.faa.gov/ajg/ajg-r/_layouts/userdisp.aspx?ID=8","Western Pacific")</f>
        <v>Western Pacific</v>
      </c>
      <c r="H194" t="s">
        <v>61</v>
      </c>
      <c r="I194" t="s">
        <v>15</v>
      </c>
      <c r="J194" t="s">
        <v>221</v>
      </c>
      <c r="K194" t="str">
        <f>HYPERLINK("https://ksn2.faa.gov/ajg/ajg-r/_layouts/userdisp.aspx?ID=8","Western Pacific Regional Human Resource Services Division")</f>
        <v>Western Pacific Regional Human Resource Services Division</v>
      </c>
      <c r="L194" t="s">
        <v>309</v>
      </c>
      <c r="N194" t="str">
        <f>LOOKUP(Table1[[#This Row],[FacilityLevel]], Backend!$E$3:$E$11, Backend!$F$3:$F$11)</f>
        <v>G</v>
      </c>
      <c r="O194">
        <f>LOOKUP(Table1[[#This Row],[FacilityType]], Backend!$J$4:$J$8, Backend!$K$4:$K$8)</f>
        <v>7</v>
      </c>
      <c r="P194" t="str">
        <f>LOOKUP(Table1[[#This Row],[RegionID]], Backend!$L$1:$L$9, Backend!$M$1:$M$9)</f>
        <v>AWP</v>
      </c>
    </row>
    <row r="195" spans="1:16" x14ac:dyDescent="0.25">
      <c r="A195" t="s">
        <v>310</v>
      </c>
      <c r="B195" t="s">
        <v>628</v>
      </c>
      <c r="C195" t="s">
        <v>28</v>
      </c>
      <c r="D195" s="1">
        <v>8</v>
      </c>
      <c r="E195" s="1" t="s">
        <v>928</v>
      </c>
      <c r="F195" s="1" t="s">
        <v>787</v>
      </c>
      <c r="G195" t="str">
        <f>HYPERLINK("https://ksn2.faa.gov/ajg/ajg-r/_layouts/userdisp.aspx?ID=9","Great Lakes")</f>
        <v>Great Lakes</v>
      </c>
      <c r="H195" t="s">
        <v>32</v>
      </c>
      <c r="I195" t="s">
        <v>33</v>
      </c>
      <c r="J195" t="s">
        <v>34</v>
      </c>
      <c r="K195" t="str">
        <f>HYPERLINK("https://ksn2.faa.gov/ajg/ajg-r/_layouts/userdisp.aspx?ID=9","Great Lakes Regional Human Resource Services Division")</f>
        <v>Great Lakes Regional Human Resource Services Division</v>
      </c>
      <c r="L195" t="s">
        <v>17</v>
      </c>
      <c r="N195" t="str">
        <f>LOOKUP(Table1[[#This Row],[FacilityLevel]], Backend!$E$3:$E$11, Backend!$F$3:$F$11)</f>
        <v>H</v>
      </c>
      <c r="O195">
        <f>LOOKUP(Table1[[#This Row],[FacilityType]], Backend!$J$4:$J$8, Backend!$K$4:$K$8)</f>
        <v>3</v>
      </c>
      <c r="P195" t="str">
        <f>LOOKUP(Table1[[#This Row],[RegionID]], Backend!$L$1:$L$9, Backend!$M$1:$M$9)</f>
        <v>AGL</v>
      </c>
    </row>
    <row r="196" spans="1:16" x14ac:dyDescent="0.25">
      <c r="A196" t="s">
        <v>311</v>
      </c>
      <c r="B196" t="s">
        <v>629</v>
      </c>
      <c r="C196" t="s">
        <v>39</v>
      </c>
      <c r="D196" s="1">
        <v>6</v>
      </c>
      <c r="E196" s="1" t="s">
        <v>839</v>
      </c>
      <c r="F196" s="1" t="s">
        <v>781</v>
      </c>
      <c r="G196" t="str">
        <f>HYPERLINK("https://ksn2.faa.gov/ajg/ajg-r/_layouts/userdisp.aspx?ID=6","Central")</f>
        <v>Central</v>
      </c>
      <c r="H196" t="s">
        <v>102</v>
      </c>
      <c r="I196" t="s">
        <v>33</v>
      </c>
      <c r="J196" t="s">
        <v>103</v>
      </c>
      <c r="K196" t="str">
        <f>HYPERLINK("https://ksn2.faa.gov/ajg/ajg-r/_layouts/userdisp.aspx?ID=6","Central Regional Human Resource Services Division")</f>
        <v>Central Regional Human Resource Services Division</v>
      </c>
      <c r="L196" t="s">
        <v>17</v>
      </c>
      <c r="N196" t="str">
        <f>LOOKUP(Table1[[#This Row],[FacilityLevel]], Backend!$E$3:$E$11, Backend!$F$3:$F$11)</f>
        <v>F</v>
      </c>
      <c r="O196">
        <f>LOOKUP(Table1[[#This Row],[FacilityType]], Backend!$J$4:$J$8, Backend!$K$4:$K$8)</f>
        <v>7</v>
      </c>
      <c r="P196" t="str">
        <f>LOOKUP(Table1[[#This Row],[RegionID]], Backend!$L$1:$L$9, Backend!$M$1:$M$9)</f>
        <v>ACE</v>
      </c>
    </row>
    <row r="197" spans="1:16" x14ac:dyDescent="0.25">
      <c r="A197" t="s">
        <v>312</v>
      </c>
      <c r="B197" t="s">
        <v>630</v>
      </c>
      <c r="C197" t="s">
        <v>39</v>
      </c>
      <c r="D197" s="1">
        <v>5</v>
      </c>
      <c r="E197" s="1" t="s">
        <v>1006</v>
      </c>
      <c r="F197" s="1" t="s">
        <v>753</v>
      </c>
      <c r="G197" t="str">
        <f>HYPERLINK("https://ksn2.faa.gov/ajg/ajg-r/_layouts/userdisp.aspx?ID=8","Western Pacific")</f>
        <v>Western Pacific</v>
      </c>
      <c r="H197" t="s">
        <v>93</v>
      </c>
      <c r="I197" t="s">
        <v>15</v>
      </c>
      <c r="J197" t="s">
        <v>94</v>
      </c>
      <c r="K197" t="str">
        <f>HYPERLINK("https://ksn2.faa.gov/ajg/ajg-r/_layouts/userdisp.aspx?ID=8","Western Pacific Regional Human Resource Services Division")</f>
        <v>Western Pacific Regional Human Resource Services Division</v>
      </c>
      <c r="L197" t="s">
        <v>17</v>
      </c>
      <c r="N197" t="str">
        <f>LOOKUP(Table1[[#This Row],[FacilityLevel]], Backend!$E$3:$E$11, Backend!$F$3:$F$11)</f>
        <v>E</v>
      </c>
      <c r="O197">
        <f>LOOKUP(Table1[[#This Row],[FacilityType]], Backend!$J$4:$J$8, Backend!$K$4:$K$8)</f>
        <v>7</v>
      </c>
      <c r="P197" t="str">
        <f>LOOKUP(Table1[[#This Row],[RegionID]], Backend!$L$1:$L$9, Backend!$M$1:$M$9)</f>
        <v>AWP</v>
      </c>
    </row>
    <row r="198" spans="1:16" x14ac:dyDescent="0.25">
      <c r="A198" t="s">
        <v>313</v>
      </c>
      <c r="B198" t="s">
        <v>631</v>
      </c>
      <c r="C198" t="s">
        <v>39</v>
      </c>
      <c r="D198" s="1">
        <v>12</v>
      </c>
      <c r="E198" s="1" t="s">
        <v>58</v>
      </c>
      <c r="F198" s="1" t="s">
        <v>768</v>
      </c>
      <c r="G198" t="str">
        <f>HYPERLINK("https://ksn2.faa.gov/ajg/ajg-r/_layouts/userdisp.aspx?ID=9","Great Lakes")</f>
        <v>Great Lakes</v>
      </c>
      <c r="H198" t="s">
        <v>57</v>
      </c>
      <c r="I198" t="s">
        <v>33</v>
      </c>
      <c r="J198" t="s">
        <v>58</v>
      </c>
      <c r="K198" t="str">
        <f>HYPERLINK("https://ksn2.faa.gov/ajg/ajg-r/_layouts/userdisp.aspx?ID=9","Great Lakes Regional Human Resource Services Division")</f>
        <v>Great Lakes Regional Human Resource Services Division</v>
      </c>
      <c r="L198" t="s">
        <v>17</v>
      </c>
      <c r="N198" t="str">
        <f>LOOKUP(Table1[[#This Row],[FacilityLevel]], Backend!$E$3:$E$11, Backend!$F$3:$F$11)</f>
        <v>L</v>
      </c>
      <c r="O198">
        <f>LOOKUP(Table1[[#This Row],[FacilityType]], Backend!$J$4:$J$8, Backend!$K$4:$K$8)</f>
        <v>7</v>
      </c>
      <c r="P198" t="str">
        <f>LOOKUP(Table1[[#This Row],[RegionID]], Backend!$L$1:$L$9, Backend!$M$1:$M$9)</f>
        <v>AGL</v>
      </c>
    </row>
    <row r="199" spans="1:16" x14ac:dyDescent="0.25">
      <c r="A199" t="s">
        <v>314</v>
      </c>
      <c r="B199" t="s">
        <v>632</v>
      </c>
      <c r="C199" t="s">
        <v>28</v>
      </c>
      <c r="D199" s="1">
        <v>8</v>
      </c>
      <c r="E199" s="1" t="s">
        <v>952</v>
      </c>
      <c r="F199" s="1" t="s">
        <v>778</v>
      </c>
      <c r="G199" t="str">
        <f>HYPERLINK("https://ksn2.faa.gov/ajg/ajg-r/_layouts/userdisp.aspx?ID=4","Eastern")</f>
        <v>Eastern</v>
      </c>
      <c r="H199" t="s">
        <v>44</v>
      </c>
      <c r="I199" t="s">
        <v>21</v>
      </c>
      <c r="J199" t="s">
        <v>45</v>
      </c>
      <c r="K199" t="str">
        <f>HYPERLINK("https://ksn2.faa.gov/ajg/ajg-r/_layouts/userdisp.aspx?ID=4","Eastern Regional Human Resource Services Division")</f>
        <v>Eastern Regional Human Resource Services Division</v>
      </c>
      <c r="L199" t="s">
        <v>17</v>
      </c>
      <c r="N199" t="str">
        <f>LOOKUP(Table1[[#This Row],[FacilityLevel]], Backend!$E$3:$E$11, Backend!$F$3:$F$11)</f>
        <v>H</v>
      </c>
      <c r="O199">
        <f>LOOKUP(Table1[[#This Row],[FacilityType]], Backend!$J$4:$J$8, Backend!$K$4:$K$8)</f>
        <v>3</v>
      </c>
      <c r="P199" t="str">
        <f>LOOKUP(Table1[[#This Row],[RegionID]], Backend!$L$1:$L$9, Backend!$M$1:$M$9)</f>
        <v>AEA</v>
      </c>
    </row>
    <row r="200" spans="1:16" x14ac:dyDescent="0.25">
      <c r="A200" t="s">
        <v>315</v>
      </c>
      <c r="B200" t="s">
        <v>633</v>
      </c>
      <c r="C200" t="s">
        <v>39</v>
      </c>
      <c r="D200" s="1">
        <v>6</v>
      </c>
      <c r="E200" s="1" t="s">
        <v>837</v>
      </c>
      <c r="F200" s="1" t="s">
        <v>775</v>
      </c>
      <c r="G200" t="str">
        <f>HYPERLINK("https://ksn2.faa.gov/ajg/ajg-r/_layouts/userdisp.aspx?ID=2","Southern")</f>
        <v>Southern</v>
      </c>
      <c r="H200" t="s">
        <v>121</v>
      </c>
      <c r="I200" t="s">
        <v>21</v>
      </c>
      <c r="J200" t="s">
        <v>122</v>
      </c>
      <c r="K200" t="str">
        <f>HYPERLINK("https://ksn2.faa.gov/ajg/ajg-r/_layouts/userdisp.aspx?ID=2","Southern Regional Human Resource Services Division")</f>
        <v>Southern Regional Human Resource Services Division</v>
      </c>
      <c r="L200" t="s">
        <v>76</v>
      </c>
      <c r="N200" t="str">
        <f>LOOKUP(Table1[[#This Row],[FacilityLevel]], Backend!$E$3:$E$11, Backend!$F$3:$F$11)</f>
        <v>F</v>
      </c>
      <c r="O200">
        <f>LOOKUP(Table1[[#This Row],[FacilityType]], Backend!$J$4:$J$8, Backend!$K$4:$K$8)</f>
        <v>7</v>
      </c>
      <c r="P200" t="str">
        <f>LOOKUP(Table1[[#This Row],[RegionID]], Backend!$L$1:$L$9, Backend!$M$1:$M$9)</f>
        <v>ASO</v>
      </c>
    </row>
    <row r="201" spans="1:16" x14ac:dyDescent="0.25">
      <c r="A201" t="s">
        <v>316</v>
      </c>
      <c r="B201" t="s">
        <v>317</v>
      </c>
      <c r="C201" t="s">
        <v>13</v>
      </c>
      <c r="D201" s="1">
        <v>9</v>
      </c>
      <c r="E201" s="1" t="s">
        <v>830</v>
      </c>
      <c r="F201" s="1" t="s">
        <v>775</v>
      </c>
      <c r="G201" t="str">
        <f>HYPERLINK("https://ksn2.faa.gov/ajg/ajg-r/_layouts/userdisp.aspx?ID=2","Southern")</f>
        <v>Southern</v>
      </c>
      <c r="H201" t="s">
        <v>121</v>
      </c>
      <c r="I201" t="s">
        <v>21</v>
      </c>
      <c r="J201" t="s">
        <v>122</v>
      </c>
      <c r="K201" t="str">
        <f>HYPERLINK("https://ksn2.faa.gov/ajg/ajg-r/_layouts/userdisp.aspx?ID=2","Southern Regional Human Resource Services Division")</f>
        <v>Southern Regional Human Resource Services Division</v>
      </c>
      <c r="L201" t="s">
        <v>17</v>
      </c>
      <c r="N201" t="str">
        <f>LOOKUP(Table1[[#This Row],[FacilityLevel]], Backend!$E$3:$E$11, Backend!$F$3:$F$11)</f>
        <v>I</v>
      </c>
      <c r="O201">
        <f>LOOKUP(Table1[[#This Row],[FacilityType]], Backend!$J$4:$J$8, Backend!$K$4:$K$8)</f>
        <v>2</v>
      </c>
      <c r="P201" t="str">
        <f>LOOKUP(Table1[[#This Row],[RegionID]], Backend!$L$1:$L$9, Backend!$M$1:$M$9)</f>
        <v>ASO</v>
      </c>
    </row>
    <row r="202" spans="1:16" x14ac:dyDescent="0.25">
      <c r="A202" t="s">
        <v>318</v>
      </c>
      <c r="B202" t="s">
        <v>319</v>
      </c>
      <c r="C202" t="s">
        <v>13</v>
      </c>
      <c r="D202" s="1">
        <v>11</v>
      </c>
      <c r="E202" s="1" t="s">
        <v>831</v>
      </c>
      <c r="F202" s="1" t="s">
        <v>773</v>
      </c>
      <c r="G202" t="str">
        <f>HYPERLINK("https://ksn2.faa.gov/ajg/ajg-r/_layouts/userdisp.aspx?ID=8","Western Pacific")</f>
        <v>Western Pacific</v>
      </c>
      <c r="H202" t="s">
        <v>36</v>
      </c>
      <c r="I202" t="s">
        <v>33</v>
      </c>
      <c r="J202" t="s">
        <v>37</v>
      </c>
      <c r="K202" t="str">
        <f>HYPERLINK("https://ksn2.faa.gov/ajg/ajg-r/_layouts/userdisp.aspx?ID=8","Western Pacific Regional Human Resource Services Division")</f>
        <v>Western Pacific Regional Human Resource Services Division</v>
      </c>
      <c r="L202" t="s">
        <v>17</v>
      </c>
      <c r="N202" t="str">
        <f>LOOKUP(Table1[[#This Row],[FacilityLevel]], Backend!$E$3:$E$11, Backend!$F$3:$F$11)</f>
        <v>K</v>
      </c>
      <c r="O202">
        <f>LOOKUP(Table1[[#This Row],[FacilityType]], Backend!$J$4:$J$8, Backend!$K$4:$K$8)</f>
        <v>2</v>
      </c>
      <c r="P202" t="str">
        <f>LOOKUP(Table1[[#This Row],[RegionID]], Backend!$L$1:$L$9, Backend!$M$1:$M$9)</f>
        <v>AWP</v>
      </c>
    </row>
    <row r="203" spans="1:16" x14ac:dyDescent="0.25">
      <c r="A203" t="s">
        <v>320</v>
      </c>
      <c r="B203" t="s">
        <v>321</v>
      </c>
      <c r="C203" t="s">
        <v>13</v>
      </c>
      <c r="D203" s="1">
        <v>9</v>
      </c>
      <c r="E203" s="1" t="s">
        <v>832</v>
      </c>
      <c r="F203" s="1" t="s">
        <v>779</v>
      </c>
      <c r="G203" t="str">
        <f>HYPERLINK("https://ksn2.faa.gov/ajg/ajg-r/_layouts/userdisp.aspx?ID=7","Northwest Mountain")</f>
        <v>Northwest Mountain</v>
      </c>
      <c r="H203" t="s">
        <v>90</v>
      </c>
      <c r="I203" t="s">
        <v>15</v>
      </c>
      <c r="J203" t="s">
        <v>91</v>
      </c>
      <c r="K203" t="str">
        <f>HYPERLINK("https://ksn2.faa.gov/ajg/ajg-r/_layouts/userdisp.aspx?ID=7","Northwest Mountain Regional Human Resource Services Division")</f>
        <v>Northwest Mountain Regional Human Resource Services Division</v>
      </c>
      <c r="L203" t="s">
        <v>17</v>
      </c>
      <c r="N203" t="str">
        <f>LOOKUP(Table1[[#This Row],[FacilityLevel]], Backend!$E$3:$E$11, Backend!$F$3:$F$11)</f>
        <v>I</v>
      </c>
      <c r="O203">
        <f>LOOKUP(Table1[[#This Row],[FacilityType]], Backend!$J$4:$J$8, Backend!$K$4:$K$8)</f>
        <v>2</v>
      </c>
      <c r="P203" t="str">
        <f>LOOKUP(Table1[[#This Row],[RegionID]], Backend!$L$1:$L$9, Backend!$M$1:$M$9)</f>
        <v>ANM</v>
      </c>
    </row>
    <row r="204" spans="1:16" x14ac:dyDescent="0.25">
      <c r="A204" t="s">
        <v>322</v>
      </c>
      <c r="B204" t="s">
        <v>634</v>
      </c>
      <c r="C204" t="s">
        <v>39</v>
      </c>
      <c r="D204" s="1">
        <v>6</v>
      </c>
      <c r="E204" s="1" t="s">
        <v>1048</v>
      </c>
      <c r="F204" s="1" t="s">
        <v>770</v>
      </c>
      <c r="G204" t="str">
        <f>HYPERLINK("https://ksn2.faa.gov/ajg/ajg-r/_layouts/userdisp.aspx?ID=7","Northwest Mountain")</f>
        <v>Northwest Mountain</v>
      </c>
      <c r="H204" t="s">
        <v>90</v>
      </c>
      <c r="I204" t="s">
        <v>15</v>
      </c>
      <c r="J204" t="s">
        <v>91</v>
      </c>
      <c r="K204" t="str">
        <f>HYPERLINK("https://ksn2.faa.gov/ajg/ajg-r/_layouts/userdisp.aspx?ID=7","Northwest Mountain Regional Human Resource Services Division")</f>
        <v>Northwest Mountain Regional Human Resource Services Division</v>
      </c>
      <c r="L204" t="s">
        <v>74</v>
      </c>
      <c r="N204" t="str">
        <f>LOOKUP(Table1[[#This Row],[FacilityLevel]], Backend!$E$3:$E$11, Backend!$F$3:$F$11)</f>
        <v>F</v>
      </c>
      <c r="O204">
        <f>LOOKUP(Table1[[#This Row],[FacilityType]], Backend!$J$4:$J$8, Backend!$K$4:$K$8)</f>
        <v>7</v>
      </c>
      <c r="P204" t="str">
        <f>LOOKUP(Table1[[#This Row],[RegionID]], Backend!$L$1:$L$9, Backend!$M$1:$M$9)</f>
        <v>ANM</v>
      </c>
    </row>
    <row r="205" spans="1:16" x14ac:dyDescent="0.25">
      <c r="A205" t="s">
        <v>323</v>
      </c>
      <c r="B205" t="s">
        <v>635</v>
      </c>
      <c r="C205" t="s">
        <v>39</v>
      </c>
      <c r="D205" s="1">
        <v>6</v>
      </c>
      <c r="E205" s="1" t="s">
        <v>1049</v>
      </c>
      <c r="F205" s="1" t="s">
        <v>753</v>
      </c>
      <c r="G205" t="str">
        <f>HYPERLINK("https://ksn2.faa.gov/ajg/ajg-r/_layouts/userdisp.aspx?ID=8","Western Pacific")</f>
        <v>Western Pacific</v>
      </c>
      <c r="H205" t="s">
        <v>68</v>
      </c>
      <c r="I205" t="s">
        <v>15</v>
      </c>
      <c r="J205" t="s">
        <v>69</v>
      </c>
      <c r="K205" t="str">
        <f>HYPERLINK("https://ksn2.faa.gov/ajg/ajg-r/_layouts/userdisp.aspx?ID=8","Western Pacific Regional Human Resource Services Division")</f>
        <v>Western Pacific Regional Human Resource Services Division</v>
      </c>
      <c r="L205" t="s">
        <v>74</v>
      </c>
      <c r="N205" t="str">
        <f>LOOKUP(Table1[[#This Row],[FacilityLevel]], Backend!$E$3:$E$11, Backend!$F$3:$F$11)</f>
        <v>F</v>
      </c>
      <c r="O205">
        <f>LOOKUP(Table1[[#This Row],[FacilityType]], Backend!$J$4:$J$8, Backend!$K$4:$K$8)</f>
        <v>7</v>
      </c>
      <c r="P205" t="str">
        <f>LOOKUP(Table1[[#This Row],[RegionID]], Backend!$L$1:$L$9, Backend!$M$1:$M$9)</f>
        <v>AWP</v>
      </c>
    </row>
    <row r="206" spans="1:16" x14ac:dyDescent="0.25">
      <c r="A206" t="s">
        <v>324</v>
      </c>
      <c r="B206" t="s">
        <v>636</v>
      </c>
      <c r="C206" t="s">
        <v>28</v>
      </c>
      <c r="D206" s="1">
        <v>9</v>
      </c>
      <c r="E206" s="1" t="s">
        <v>929</v>
      </c>
      <c r="F206" s="1" t="s">
        <v>775</v>
      </c>
      <c r="G206" t="str">
        <f>HYPERLINK("https://ksn2.faa.gov/ajg/ajg-r/_layouts/userdisp.aspx?ID=2","Southern")</f>
        <v>Southern</v>
      </c>
      <c r="H206" t="s">
        <v>192</v>
      </c>
      <c r="I206" t="s">
        <v>21</v>
      </c>
      <c r="J206" t="s">
        <v>193</v>
      </c>
      <c r="K206" t="str">
        <f>HYPERLINK("https://ksn2.faa.gov/ajg/ajg-r/_layouts/userdisp.aspx?ID=2","Southern Regional Human Resource Services Division")</f>
        <v>Southern Regional Human Resource Services Division</v>
      </c>
      <c r="L206" t="s">
        <v>17</v>
      </c>
      <c r="N206" t="str">
        <f>LOOKUP(Table1[[#This Row],[FacilityLevel]], Backend!$E$3:$E$11, Backend!$F$3:$F$11)</f>
        <v>I</v>
      </c>
      <c r="O206">
        <f>LOOKUP(Table1[[#This Row],[FacilityType]], Backend!$J$4:$J$8, Backend!$K$4:$K$8)</f>
        <v>3</v>
      </c>
      <c r="P206" t="str">
        <f>LOOKUP(Table1[[#This Row],[RegionID]], Backend!$L$1:$L$9, Backend!$M$1:$M$9)</f>
        <v>ASO</v>
      </c>
    </row>
    <row r="207" spans="1:16" x14ac:dyDescent="0.25">
      <c r="A207" t="s">
        <v>325</v>
      </c>
      <c r="B207" t="s">
        <v>326</v>
      </c>
      <c r="C207" t="s">
        <v>13</v>
      </c>
      <c r="D207" s="1">
        <v>12</v>
      </c>
      <c r="E207" s="1" t="s">
        <v>844</v>
      </c>
      <c r="F207" s="1" t="s">
        <v>778</v>
      </c>
      <c r="G207" t="str">
        <f>HYPERLINK("https://ksn2.faa.gov/ajg/ajg-r/_layouts/userdisp.aspx?ID=4","Eastern")</f>
        <v>Eastern</v>
      </c>
      <c r="H207" t="s">
        <v>44</v>
      </c>
      <c r="I207" t="s">
        <v>21</v>
      </c>
      <c r="J207" t="s">
        <v>45</v>
      </c>
      <c r="K207" t="str">
        <f>HYPERLINK("https://ksn2.faa.gov/ajg/ajg-r/_layouts/userdisp.aspx?ID=4","Eastern Regional Human Resource Services Division")</f>
        <v>Eastern Regional Human Resource Services Division</v>
      </c>
      <c r="L207" t="s">
        <v>17</v>
      </c>
      <c r="N207" t="str">
        <f>LOOKUP(Table1[[#This Row],[FacilityLevel]], Backend!$E$3:$E$11, Backend!$F$3:$F$11)</f>
        <v>L</v>
      </c>
      <c r="O207">
        <f>LOOKUP(Table1[[#This Row],[FacilityType]], Backend!$J$4:$J$8, Backend!$K$4:$K$8)</f>
        <v>2</v>
      </c>
      <c r="P207" t="str">
        <f>LOOKUP(Table1[[#This Row],[RegionID]], Backend!$L$1:$L$9, Backend!$M$1:$M$9)</f>
        <v>AEA</v>
      </c>
    </row>
    <row r="208" spans="1:16" x14ac:dyDescent="0.25">
      <c r="A208" t="s">
        <v>327</v>
      </c>
      <c r="B208" t="s">
        <v>637</v>
      </c>
      <c r="C208" t="s">
        <v>39</v>
      </c>
      <c r="D208" s="1">
        <v>7</v>
      </c>
      <c r="E208" s="1" t="s">
        <v>1050</v>
      </c>
      <c r="F208" s="1" t="s">
        <v>764</v>
      </c>
      <c r="G208" t="str">
        <f>HYPERLINK("https://ksn2.faa.gov/ajg/ajg-r/_layouts/userdisp.aspx?ID=2","Southern")</f>
        <v>Southern</v>
      </c>
      <c r="H208" t="s">
        <v>20</v>
      </c>
      <c r="I208" t="s">
        <v>21</v>
      </c>
      <c r="J208" t="s">
        <v>22</v>
      </c>
      <c r="K208" t="str">
        <f>HYPERLINK("https://ksn2.faa.gov/ajg/ajg-r/_layouts/userdisp.aspx?ID=2","Southern Regional Human Resource Services Division")</f>
        <v>Southern Regional Human Resource Services Division</v>
      </c>
      <c r="L208" t="s">
        <v>328</v>
      </c>
      <c r="N208" t="str">
        <f>LOOKUP(Table1[[#This Row],[FacilityLevel]], Backend!$E$3:$E$11, Backend!$F$3:$F$11)</f>
        <v>G</v>
      </c>
      <c r="O208">
        <f>LOOKUP(Table1[[#This Row],[FacilityType]], Backend!$J$4:$J$8, Backend!$K$4:$K$8)</f>
        <v>7</v>
      </c>
      <c r="P208" t="str">
        <f>LOOKUP(Table1[[#This Row],[RegionID]], Backend!$L$1:$L$9, Backend!$M$1:$M$9)</f>
        <v>ASO</v>
      </c>
    </row>
    <row r="209" spans="1:16" x14ac:dyDescent="0.25">
      <c r="A209" t="s">
        <v>329</v>
      </c>
      <c r="B209" t="s">
        <v>638</v>
      </c>
      <c r="C209" t="s">
        <v>39</v>
      </c>
      <c r="D209" s="1">
        <v>8</v>
      </c>
      <c r="E209" s="1" t="s">
        <v>832</v>
      </c>
      <c r="F209" s="1" t="s">
        <v>779</v>
      </c>
      <c r="G209" t="str">
        <f>HYPERLINK("https://ksn2.faa.gov/ajg/ajg-r/_layouts/userdisp.aspx?ID=8","Western Pacific")</f>
        <v>Western Pacific</v>
      </c>
      <c r="H209" t="s">
        <v>90</v>
      </c>
      <c r="I209" t="s">
        <v>15</v>
      </c>
      <c r="J209" t="s">
        <v>91</v>
      </c>
      <c r="K209" t="str">
        <f>HYPERLINK("https://ksn2.faa.gov/ajg/ajg-r/_layouts/userdisp.aspx?ID=8","Western Pacific Regional Human Resource Services Division")</f>
        <v>Western Pacific Regional Human Resource Services Division</v>
      </c>
      <c r="L209" t="s">
        <v>17</v>
      </c>
      <c r="N209" t="str">
        <f>LOOKUP(Table1[[#This Row],[FacilityLevel]], Backend!$E$3:$E$11, Backend!$F$3:$F$11)</f>
        <v>H</v>
      </c>
      <c r="O209">
        <f>LOOKUP(Table1[[#This Row],[FacilityType]], Backend!$J$4:$J$8, Backend!$K$4:$K$8)</f>
        <v>7</v>
      </c>
      <c r="P209" t="str">
        <f>LOOKUP(Table1[[#This Row],[RegionID]], Backend!$L$1:$L$9, Backend!$M$1:$M$9)</f>
        <v>AWP</v>
      </c>
    </row>
    <row r="210" spans="1:16" x14ac:dyDescent="0.25">
      <c r="A210" t="s">
        <v>330</v>
      </c>
      <c r="B210" t="s">
        <v>639</v>
      </c>
      <c r="C210" t="s">
        <v>39</v>
      </c>
      <c r="D210" s="1">
        <v>5</v>
      </c>
      <c r="E210" s="1" t="s">
        <v>1051</v>
      </c>
      <c r="F210" s="1" t="s">
        <v>778</v>
      </c>
      <c r="G210" t="str">
        <f>HYPERLINK("https://ksn2.faa.gov/ajg/ajg-r/_layouts/userdisp.aspx?ID=4","Eastern")</f>
        <v>Eastern</v>
      </c>
      <c r="H210" t="s">
        <v>44</v>
      </c>
      <c r="I210" t="s">
        <v>21</v>
      </c>
      <c r="J210" t="s">
        <v>45</v>
      </c>
      <c r="K210" t="str">
        <f>HYPERLINK("https://ksn2.faa.gov/ajg/ajg-r/_layouts/userdisp.aspx?ID=4","Eastern Regional Human Resource Services Division")</f>
        <v>Eastern Regional Human Resource Services Division</v>
      </c>
      <c r="L210" t="s">
        <v>85</v>
      </c>
      <c r="N210" t="str">
        <f>LOOKUP(Table1[[#This Row],[FacilityLevel]], Backend!$E$3:$E$11, Backend!$F$3:$F$11)</f>
        <v>E</v>
      </c>
      <c r="O210">
        <f>LOOKUP(Table1[[#This Row],[FacilityType]], Backend!$J$4:$J$8, Backend!$K$4:$K$8)</f>
        <v>7</v>
      </c>
      <c r="P210" t="str">
        <f>LOOKUP(Table1[[#This Row],[RegionID]], Backend!$L$1:$L$9, Backend!$M$1:$M$9)</f>
        <v>AEA</v>
      </c>
    </row>
    <row r="211" spans="1:16" x14ac:dyDescent="0.25">
      <c r="A211" t="s">
        <v>331</v>
      </c>
      <c r="B211" t="s">
        <v>640</v>
      </c>
      <c r="C211" t="s">
        <v>28</v>
      </c>
      <c r="D211" s="1">
        <v>11</v>
      </c>
      <c r="E211" s="1" t="s">
        <v>897</v>
      </c>
      <c r="F211" s="1" t="s">
        <v>759</v>
      </c>
      <c r="G211" t="str">
        <f>HYPERLINK("https://ksn2.faa.gov/ajg/ajg-r/_layouts/userdisp.aspx?ID=4","Eastern")</f>
        <v>Eastern</v>
      </c>
      <c r="H211" t="s">
        <v>29</v>
      </c>
      <c r="I211" t="s">
        <v>21</v>
      </c>
      <c r="J211" t="s">
        <v>30</v>
      </c>
      <c r="K211" t="str">
        <f>HYPERLINK("https://ksn2.faa.gov/ajg/ajg-r/_layouts/userdisp.aspx?ID=4","Eastern Regional Human Resource Services Division")</f>
        <v>Eastern Regional Human Resource Services Division</v>
      </c>
      <c r="L211" t="s">
        <v>17</v>
      </c>
      <c r="N211" t="str">
        <f>LOOKUP(Table1[[#This Row],[FacilityLevel]], Backend!$E$3:$E$11, Backend!$F$3:$F$11)</f>
        <v>K</v>
      </c>
      <c r="O211">
        <f>LOOKUP(Table1[[#This Row],[FacilityType]], Backend!$J$4:$J$8, Backend!$K$4:$K$8)</f>
        <v>3</v>
      </c>
      <c r="P211" t="str">
        <f>LOOKUP(Table1[[#This Row],[RegionID]], Backend!$L$1:$L$9, Backend!$M$1:$M$9)</f>
        <v>AEA</v>
      </c>
    </row>
    <row r="212" spans="1:16" x14ac:dyDescent="0.25">
      <c r="A212" t="s">
        <v>332</v>
      </c>
      <c r="B212" t="s">
        <v>641</v>
      </c>
      <c r="C212" t="s">
        <v>39</v>
      </c>
      <c r="D212" s="1">
        <v>10</v>
      </c>
      <c r="E212" s="1" t="s">
        <v>831</v>
      </c>
      <c r="F212" s="1" t="s">
        <v>773</v>
      </c>
      <c r="G212" t="str">
        <f>HYPERLINK("https://ksn2.faa.gov/ajg/ajg-r/_layouts/userdisp.aspx?ID=8","Western Pacific")</f>
        <v>Western Pacific</v>
      </c>
      <c r="H212" t="s">
        <v>14</v>
      </c>
      <c r="I212" t="s">
        <v>33</v>
      </c>
      <c r="J212" t="s">
        <v>37</v>
      </c>
      <c r="K212" t="str">
        <f>HYPERLINK("https://ksn2.faa.gov/ajg/ajg-r/_layouts/userdisp.aspx?ID=8","Western Pacific Regional Human Resource Services Division")</f>
        <v>Western Pacific Regional Human Resource Services Division</v>
      </c>
      <c r="L212" t="s">
        <v>17</v>
      </c>
      <c r="N212" t="str">
        <f>LOOKUP(Table1[[#This Row],[FacilityLevel]], Backend!$E$3:$E$11, Backend!$F$3:$F$11)</f>
        <v>J</v>
      </c>
      <c r="O212">
        <f>LOOKUP(Table1[[#This Row],[FacilityType]], Backend!$J$4:$J$8, Backend!$K$4:$K$8)</f>
        <v>7</v>
      </c>
      <c r="P212" t="str">
        <f>LOOKUP(Table1[[#This Row],[RegionID]], Backend!$L$1:$L$9, Backend!$M$1:$M$9)</f>
        <v>AWP</v>
      </c>
    </row>
    <row r="213" spans="1:16" x14ac:dyDescent="0.25">
      <c r="A213" t="s">
        <v>333</v>
      </c>
      <c r="B213" t="s">
        <v>642</v>
      </c>
      <c r="C213" t="s">
        <v>28</v>
      </c>
      <c r="D213" s="1">
        <v>5</v>
      </c>
      <c r="E213" s="1" t="s">
        <v>898</v>
      </c>
      <c r="F213" s="1" t="s">
        <v>768</v>
      </c>
      <c r="G213" t="str">
        <f>HYPERLINK("https://ksn2.faa.gov/ajg/ajg-r/_layouts/userdisp.aspx?ID=9","Great Lakes")</f>
        <v>Great Lakes</v>
      </c>
      <c r="H213" t="s">
        <v>57</v>
      </c>
      <c r="I213" t="s">
        <v>33</v>
      </c>
      <c r="J213" t="s">
        <v>58</v>
      </c>
      <c r="K213" t="str">
        <f>HYPERLINK("https://ksn2.faa.gov/ajg/ajg-r/_layouts/userdisp.aspx?ID=9","Great Lakes Regional Human Resource Services Division")</f>
        <v>Great Lakes Regional Human Resource Services Division</v>
      </c>
      <c r="L213" t="s">
        <v>17</v>
      </c>
      <c r="N213" t="str">
        <f>LOOKUP(Table1[[#This Row],[FacilityLevel]], Backend!$E$3:$E$11, Backend!$F$3:$F$11)</f>
        <v>E</v>
      </c>
      <c r="O213">
        <f>LOOKUP(Table1[[#This Row],[FacilityType]], Backend!$J$4:$J$8, Backend!$K$4:$K$8)</f>
        <v>3</v>
      </c>
      <c r="P213" t="str">
        <f>LOOKUP(Table1[[#This Row],[RegionID]], Backend!$L$1:$L$9, Backend!$M$1:$M$9)</f>
        <v>AGL</v>
      </c>
    </row>
    <row r="214" spans="1:16" x14ac:dyDescent="0.25">
      <c r="A214" t="s">
        <v>334</v>
      </c>
      <c r="B214" t="s">
        <v>643</v>
      </c>
      <c r="C214" t="s">
        <v>39</v>
      </c>
      <c r="D214" s="1">
        <v>7</v>
      </c>
      <c r="E214" s="1" t="s">
        <v>1052</v>
      </c>
      <c r="F214" s="1" t="s">
        <v>775</v>
      </c>
      <c r="G214" t="str">
        <f>HYPERLINK("https://ksn2.faa.gov/ajg/ajg-r/_layouts/userdisp.aspx?ID=2","Southern")</f>
        <v>Southern</v>
      </c>
      <c r="H214" t="s">
        <v>192</v>
      </c>
      <c r="I214" t="s">
        <v>21</v>
      </c>
      <c r="J214" t="s">
        <v>193</v>
      </c>
      <c r="K214" t="str">
        <f>HYPERLINK("https://ksn2.faa.gov/ajg/ajg-r/_layouts/userdisp.aspx?ID=2","Southern Regional Human Resource Services Division")</f>
        <v>Southern Regional Human Resource Services Division</v>
      </c>
      <c r="L214" t="s">
        <v>85</v>
      </c>
      <c r="N214" t="str">
        <f>LOOKUP(Table1[[#This Row],[FacilityLevel]], Backend!$E$3:$E$11, Backend!$F$3:$F$11)</f>
        <v>G</v>
      </c>
      <c r="O214">
        <f>LOOKUP(Table1[[#This Row],[FacilityType]], Backend!$J$4:$J$8, Backend!$K$4:$K$8)</f>
        <v>7</v>
      </c>
      <c r="P214" t="str">
        <f>LOOKUP(Table1[[#This Row],[RegionID]], Backend!$L$1:$L$9, Backend!$M$1:$M$9)</f>
        <v>ASO</v>
      </c>
    </row>
    <row r="215" spans="1:16" x14ac:dyDescent="0.25">
      <c r="A215" t="s">
        <v>335</v>
      </c>
      <c r="B215" t="s">
        <v>644</v>
      </c>
      <c r="C215" t="s">
        <v>28</v>
      </c>
      <c r="D215" s="1">
        <v>9</v>
      </c>
      <c r="E215" s="1" t="s">
        <v>899</v>
      </c>
      <c r="F215" s="1" t="s">
        <v>759</v>
      </c>
      <c r="G215" t="str">
        <f>HYPERLINK("https://ksn2.faa.gov/ajg/ajg-r/_layouts/userdisp.aspx?ID=9","Great Lakes")</f>
        <v>Great Lakes</v>
      </c>
      <c r="H215" t="s">
        <v>51</v>
      </c>
      <c r="I215" t="s">
        <v>33</v>
      </c>
      <c r="J215" t="s">
        <v>52</v>
      </c>
      <c r="K215" t="str">
        <f>HYPERLINK("https://ksn2.faa.gov/ajg/ajg-r/_layouts/userdisp.aspx?ID=9","Great Lakes Regional Human Resource Services Division")</f>
        <v>Great Lakes Regional Human Resource Services Division</v>
      </c>
      <c r="L215" t="s">
        <v>17</v>
      </c>
      <c r="N215" t="str">
        <f>LOOKUP(Table1[[#This Row],[FacilityLevel]], Backend!$E$3:$E$11, Backend!$F$3:$F$11)</f>
        <v>I</v>
      </c>
      <c r="O215">
        <f>LOOKUP(Table1[[#This Row],[FacilityType]], Backend!$J$4:$J$8, Backend!$K$4:$K$8)</f>
        <v>3</v>
      </c>
      <c r="P215" t="str">
        <f>LOOKUP(Table1[[#This Row],[RegionID]], Backend!$L$1:$L$9, Backend!$M$1:$M$9)</f>
        <v>AGL</v>
      </c>
    </row>
    <row r="216" spans="1:16" x14ac:dyDescent="0.25">
      <c r="A216" t="s">
        <v>336</v>
      </c>
      <c r="B216" t="s">
        <v>645</v>
      </c>
      <c r="C216" t="s">
        <v>39</v>
      </c>
      <c r="D216" s="1">
        <v>5</v>
      </c>
      <c r="E216" s="1" t="s">
        <v>897</v>
      </c>
      <c r="F216" s="1" t="s">
        <v>759</v>
      </c>
      <c r="G216" t="str">
        <f>HYPERLINK("https://ksn2.faa.gov/ajg/ajg-r/_layouts/userdisp.aspx?ID=4","Eastern")</f>
        <v>Eastern</v>
      </c>
      <c r="H216" t="s">
        <v>29</v>
      </c>
      <c r="I216" t="s">
        <v>21</v>
      </c>
      <c r="J216" t="s">
        <v>30</v>
      </c>
      <c r="K216" t="str">
        <f>HYPERLINK("https://ksn2.faa.gov/ajg/ajg-r/_layouts/userdisp.aspx?ID=4","Eastern Regional Human Resource Services Division")</f>
        <v>Eastern Regional Human Resource Services Division</v>
      </c>
      <c r="L216" t="s">
        <v>85</v>
      </c>
      <c r="N216" t="str">
        <f>LOOKUP(Table1[[#This Row],[FacilityLevel]], Backend!$E$3:$E$11, Backend!$F$3:$F$11)</f>
        <v>E</v>
      </c>
      <c r="O216">
        <f>LOOKUP(Table1[[#This Row],[FacilityType]], Backend!$J$4:$J$8, Backend!$K$4:$K$8)</f>
        <v>7</v>
      </c>
      <c r="P216" t="str">
        <f>LOOKUP(Table1[[#This Row],[RegionID]], Backend!$L$1:$L$9, Backend!$M$1:$M$9)</f>
        <v>AEA</v>
      </c>
    </row>
    <row r="217" spans="1:16" x14ac:dyDescent="0.25">
      <c r="A217" t="s">
        <v>337</v>
      </c>
      <c r="B217" t="s">
        <v>646</v>
      </c>
      <c r="C217" t="s">
        <v>39</v>
      </c>
      <c r="D217" s="1">
        <v>6</v>
      </c>
      <c r="E217" s="1" t="s">
        <v>830</v>
      </c>
      <c r="F217" s="1" t="s">
        <v>775</v>
      </c>
      <c r="G217" t="str">
        <f>HYPERLINK("https://ksn2.faa.gov/ajg/ajg-r/_layouts/userdisp.aspx?ID=2","Southern")</f>
        <v>Southern</v>
      </c>
      <c r="H217" t="s">
        <v>121</v>
      </c>
      <c r="I217" t="s">
        <v>21</v>
      </c>
      <c r="J217" t="s">
        <v>122</v>
      </c>
      <c r="K217" t="str">
        <f>HYPERLINK("https://ksn2.faa.gov/ajg/ajg-r/_layouts/userdisp.aspx?ID=2","Southern Regional Human Resource Services Division")</f>
        <v>Southern Regional Human Resource Services Division</v>
      </c>
      <c r="L217" t="s">
        <v>201</v>
      </c>
      <c r="N217" t="str">
        <f>LOOKUP(Table1[[#This Row],[FacilityLevel]], Backend!$E$3:$E$11, Backend!$F$3:$F$11)</f>
        <v>F</v>
      </c>
      <c r="O217">
        <f>LOOKUP(Table1[[#This Row],[FacilityType]], Backend!$J$4:$J$8, Backend!$K$4:$K$8)</f>
        <v>7</v>
      </c>
      <c r="P217" t="str">
        <f>LOOKUP(Table1[[#This Row],[RegionID]], Backend!$L$1:$L$9, Backend!$M$1:$M$9)</f>
        <v>ASO</v>
      </c>
    </row>
    <row r="218" spans="1:16" x14ac:dyDescent="0.25">
      <c r="A218" t="s">
        <v>338</v>
      </c>
      <c r="B218" t="s">
        <v>647</v>
      </c>
      <c r="C218" t="s">
        <v>39</v>
      </c>
      <c r="D218" s="1">
        <v>5</v>
      </c>
      <c r="E218" s="1" t="s">
        <v>1053</v>
      </c>
      <c r="F218" s="1" t="s">
        <v>753</v>
      </c>
      <c r="G218" t="str">
        <f>HYPERLINK("https://ksn2.faa.gov/ajg/ajg-r/_layouts/userdisp.aspx?ID=8","Western Pacific")</f>
        <v>Western Pacific</v>
      </c>
      <c r="H218" t="s">
        <v>93</v>
      </c>
      <c r="I218" t="s">
        <v>15</v>
      </c>
      <c r="J218" t="s">
        <v>94</v>
      </c>
      <c r="K218" t="str">
        <f>HYPERLINK("https://ksn2.faa.gov/ajg/ajg-r/_layouts/userdisp.aspx?ID=8","Western Pacific Regional Human Resource Services Division")</f>
        <v>Western Pacific Regional Human Resource Services Division</v>
      </c>
      <c r="L218" t="s">
        <v>74</v>
      </c>
      <c r="N218" t="str">
        <f>LOOKUP(Table1[[#This Row],[FacilityLevel]], Backend!$E$3:$E$11, Backend!$F$3:$F$11)</f>
        <v>E</v>
      </c>
      <c r="O218">
        <f>LOOKUP(Table1[[#This Row],[FacilityType]], Backend!$J$4:$J$8, Backend!$K$4:$K$8)</f>
        <v>7</v>
      </c>
      <c r="P218" t="str">
        <f>LOOKUP(Table1[[#This Row],[RegionID]], Backend!$L$1:$L$9, Backend!$M$1:$M$9)</f>
        <v>AWP</v>
      </c>
    </row>
    <row r="219" spans="1:16" x14ac:dyDescent="0.25">
      <c r="A219" t="s">
        <v>339</v>
      </c>
      <c r="B219" t="s">
        <v>648</v>
      </c>
      <c r="C219" t="s">
        <v>39</v>
      </c>
      <c r="D219" s="1">
        <v>4</v>
      </c>
      <c r="E219" s="1" t="s">
        <v>1054</v>
      </c>
      <c r="F219" s="1" t="s">
        <v>776</v>
      </c>
      <c r="G219" t="str">
        <f>HYPERLINK("https://ksn2.faa.gov/ajg/ajg-r/_layouts/userdisp.aspx?ID=4","Eastern")</f>
        <v>Eastern</v>
      </c>
      <c r="H219" t="s">
        <v>29</v>
      </c>
      <c r="I219" t="s">
        <v>21</v>
      </c>
      <c r="J219" t="s">
        <v>30</v>
      </c>
      <c r="K219" t="str">
        <f>HYPERLINK("https://ksn2.faa.gov/ajg/ajg-r/_layouts/userdisp.aspx?ID=4","Eastern Regional Human Resource Services Division")</f>
        <v>Eastern Regional Human Resource Services Division</v>
      </c>
      <c r="L219" t="s">
        <v>340</v>
      </c>
      <c r="N219" t="str">
        <f>LOOKUP(Table1[[#This Row],[FacilityLevel]], Backend!$E$3:$E$11, Backend!$F$3:$F$11)</f>
        <v>D</v>
      </c>
      <c r="O219">
        <f>LOOKUP(Table1[[#This Row],[FacilityType]], Backend!$J$4:$J$8, Backend!$K$4:$K$8)</f>
        <v>7</v>
      </c>
      <c r="P219" t="str">
        <f>LOOKUP(Table1[[#This Row],[RegionID]], Backend!$L$1:$L$9, Backend!$M$1:$M$9)</f>
        <v>AEA</v>
      </c>
    </row>
    <row r="220" spans="1:16" x14ac:dyDescent="0.25">
      <c r="A220" t="s">
        <v>341</v>
      </c>
      <c r="B220" t="s">
        <v>649</v>
      </c>
      <c r="C220" t="s">
        <v>39</v>
      </c>
      <c r="D220" s="1">
        <v>8</v>
      </c>
      <c r="E220" s="1" t="s">
        <v>1007</v>
      </c>
      <c r="F220" s="1" t="s">
        <v>773</v>
      </c>
      <c r="G220" t="str">
        <f>HYPERLINK("https://ksn2.faa.gov/ajg/ajg-r/_layouts/userdisp.aspx?ID=8","Western Pacific")</f>
        <v>Western Pacific</v>
      </c>
      <c r="H220" t="s">
        <v>36</v>
      </c>
      <c r="I220" t="s">
        <v>33</v>
      </c>
      <c r="J220" t="s">
        <v>37</v>
      </c>
      <c r="K220" t="str">
        <f>HYPERLINK("https://ksn2.faa.gov/ajg/ajg-r/_layouts/userdisp.aspx?ID=8","Western Pacific Regional Human Resource Services Division")</f>
        <v>Western Pacific Regional Human Resource Services Division</v>
      </c>
      <c r="L220" t="s">
        <v>47</v>
      </c>
      <c r="N220" t="str">
        <f>LOOKUP(Table1[[#This Row],[FacilityLevel]], Backend!$E$3:$E$11, Backend!$F$3:$F$11)</f>
        <v>H</v>
      </c>
      <c r="O220">
        <f>LOOKUP(Table1[[#This Row],[FacilityType]], Backend!$J$4:$J$8, Backend!$K$4:$K$8)</f>
        <v>7</v>
      </c>
      <c r="P220" t="str">
        <f>LOOKUP(Table1[[#This Row],[RegionID]], Backend!$L$1:$L$9, Backend!$M$1:$M$9)</f>
        <v>AWP</v>
      </c>
    </row>
    <row r="221" spans="1:16" x14ac:dyDescent="0.25">
      <c r="A221" t="s">
        <v>342</v>
      </c>
      <c r="B221" t="s">
        <v>650</v>
      </c>
      <c r="C221" t="s">
        <v>28</v>
      </c>
      <c r="D221" s="1">
        <v>6</v>
      </c>
      <c r="E221" s="1" t="s">
        <v>900</v>
      </c>
      <c r="F221" s="1" t="s">
        <v>770</v>
      </c>
      <c r="G221" t="str">
        <f>HYPERLINK("https://ksn2.faa.gov/ajg/ajg-r/_layouts/userdisp.aspx?ID=7","Northwest Mountain")</f>
        <v>Northwest Mountain</v>
      </c>
      <c r="H221" t="s">
        <v>90</v>
      </c>
      <c r="I221" t="s">
        <v>15</v>
      </c>
      <c r="J221" t="s">
        <v>91</v>
      </c>
      <c r="K221" t="str">
        <f>HYPERLINK("https://ksn2.faa.gov/ajg/ajg-r/_layouts/userdisp.aspx?ID=7","Northwest Mountain Regional Human Resource Services Division")</f>
        <v>Northwest Mountain Regional Human Resource Services Division</v>
      </c>
      <c r="L221" t="s">
        <v>47</v>
      </c>
      <c r="N221" t="str">
        <f>LOOKUP(Table1[[#This Row],[FacilityLevel]], Backend!$E$3:$E$11, Backend!$F$3:$F$11)</f>
        <v>F</v>
      </c>
      <c r="O221">
        <f>LOOKUP(Table1[[#This Row],[FacilityType]], Backend!$J$4:$J$8, Backend!$K$4:$K$8)</f>
        <v>3</v>
      </c>
      <c r="P221" t="str">
        <f>LOOKUP(Table1[[#This Row],[RegionID]], Backend!$L$1:$L$9, Backend!$M$1:$M$9)</f>
        <v>ANM</v>
      </c>
    </row>
    <row r="222" spans="1:16" x14ac:dyDescent="0.25">
      <c r="A222" t="s">
        <v>343</v>
      </c>
      <c r="B222" t="s">
        <v>651</v>
      </c>
      <c r="C222" t="s">
        <v>39</v>
      </c>
      <c r="D222" s="1">
        <v>5</v>
      </c>
      <c r="E222" s="1" t="s">
        <v>1055</v>
      </c>
      <c r="F222" s="1" t="s">
        <v>753</v>
      </c>
      <c r="G222" t="str">
        <f>HYPERLINK("https://ksn2.faa.gov/ajg/ajg-r/_layouts/userdisp.aspx?ID=8","Western Pacific")</f>
        <v>Western Pacific</v>
      </c>
      <c r="H222" t="s">
        <v>93</v>
      </c>
      <c r="I222" t="s">
        <v>15</v>
      </c>
      <c r="J222" t="s">
        <v>94</v>
      </c>
      <c r="K222" t="str">
        <f>HYPERLINK("https://ksn2.faa.gov/ajg/ajg-r/_layouts/userdisp.aspx?ID=8","Western Pacific Regional Human Resource Services Division")</f>
        <v>Western Pacific Regional Human Resource Services Division</v>
      </c>
      <c r="L222" t="s">
        <v>85</v>
      </c>
      <c r="N222" t="str">
        <f>LOOKUP(Table1[[#This Row],[FacilityLevel]], Backend!$E$3:$E$11, Backend!$F$3:$F$11)</f>
        <v>E</v>
      </c>
      <c r="O222">
        <f>LOOKUP(Table1[[#This Row],[FacilityType]], Backend!$J$4:$J$8, Backend!$K$4:$K$8)</f>
        <v>7</v>
      </c>
      <c r="P222" t="str">
        <f>LOOKUP(Table1[[#This Row],[RegionID]], Backend!$L$1:$L$9, Backend!$M$1:$M$9)</f>
        <v>AWP</v>
      </c>
    </row>
    <row r="223" spans="1:16" x14ac:dyDescent="0.25">
      <c r="A223" t="s">
        <v>344</v>
      </c>
      <c r="B223" t="s">
        <v>652</v>
      </c>
      <c r="C223" t="s">
        <v>39</v>
      </c>
      <c r="D223" s="1">
        <v>6</v>
      </c>
      <c r="E223" s="1" t="s">
        <v>1056</v>
      </c>
      <c r="F223" s="1" t="s">
        <v>766</v>
      </c>
      <c r="G223" t="str">
        <f>HYPERLINK("https://ksn2.faa.gov/ajg/ajg-r/_layouts/userdisp.aspx?ID=9","Great Lakes")</f>
        <v>Great Lakes</v>
      </c>
      <c r="H223" t="s">
        <v>51</v>
      </c>
      <c r="I223" t="s">
        <v>33</v>
      </c>
      <c r="J223" t="s">
        <v>52</v>
      </c>
      <c r="K223" t="str">
        <f>HYPERLINK("https://ksn2.faa.gov/ajg/ajg-r/_layouts/userdisp.aspx?ID=9","Great Lakes Regional Human Resource Services Division")</f>
        <v>Great Lakes Regional Human Resource Services Division</v>
      </c>
      <c r="L223" t="s">
        <v>62</v>
      </c>
      <c r="N223" t="str">
        <f>LOOKUP(Table1[[#This Row],[FacilityLevel]], Backend!$E$3:$E$11, Backend!$F$3:$F$11)</f>
        <v>F</v>
      </c>
      <c r="O223">
        <f>LOOKUP(Table1[[#This Row],[FacilityType]], Backend!$J$4:$J$8, Backend!$K$4:$K$8)</f>
        <v>7</v>
      </c>
      <c r="P223" t="str">
        <f>LOOKUP(Table1[[#This Row],[RegionID]], Backend!$L$1:$L$9, Backend!$M$1:$M$9)</f>
        <v>AGL</v>
      </c>
    </row>
    <row r="224" spans="1:16" x14ac:dyDescent="0.25">
      <c r="A224" t="s">
        <v>345</v>
      </c>
      <c r="B224" t="s">
        <v>653</v>
      </c>
      <c r="C224" t="s">
        <v>39</v>
      </c>
      <c r="D224" s="1">
        <v>8</v>
      </c>
      <c r="E224" s="1" t="s">
        <v>1008</v>
      </c>
      <c r="F224" s="1" t="s">
        <v>765</v>
      </c>
      <c r="G224" t="str">
        <f>HYPERLINK("https://ksn2.faa.gov/ajg/ajg-r/_layouts/userdisp.aspx?ID=7","Northwest Mountain")</f>
        <v>Northwest Mountain</v>
      </c>
      <c r="H224" t="s">
        <v>65</v>
      </c>
      <c r="I224" t="s">
        <v>15</v>
      </c>
      <c r="J224" t="s">
        <v>66</v>
      </c>
      <c r="K224" t="str">
        <f>HYPERLINK("https://ksn2.faa.gov/ajg/ajg-r/_layouts/userdisp.aspx?ID=7","Northwest Mountain Regional Human Resource Services Division")</f>
        <v>Northwest Mountain Regional Human Resource Services Division</v>
      </c>
      <c r="L224" t="s">
        <v>47</v>
      </c>
      <c r="N224" t="str">
        <f>LOOKUP(Table1[[#This Row],[FacilityLevel]], Backend!$E$3:$E$11, Backend!$F$3:$F$11)</f>
        <v>H</v>
      </c>
      <c r="O224">
        <f>LOOKUP(Table1[[#This Row],[FacilityType]], Backend!$J$4:$J$8, Backend!$K$4:$K$8)</f>
        <v>7</v>
      </c>
      <c r="P224" t="str">
        <f>LOOKUP(Table1[[#This Row],[RegionID]], Backend!$L$1:$L$9, Backend!$M$1:$M$9)</f>
        <v>ANM</v>
      </c>
    </row>
    <row r="225" spans="1:16" x14ac:dyDescent="0.25">
      <c r="A225" t="s">
        <v>346</v>
      </c>
      <c r="B225" t="s">
        <v>654</v>
      </c>
      <c r="C225" t="s">
        <v>28</v>
      </c>
      <c r="D225" s="1">
        <v>7</v>
      </c>
      <c r="E225" s="1" t="s">
        <v>953</v>
      </c>
      <c r="F225" s="1" t="s">
        <v>803</v>
      </c>
      <c r="G225" t="str">
        <f>HYPERLINK("https://ksn2.faa.gov/ajg/ajg-r/_layouts/userdisp.aspx?ID=3","New England")</f>
        <v>New England</v>
      </c>
      <c r="H225" t="s">
        <v>25</v>
      </c>
      <c r="I225" t="s">
        <v>21</v>
      </c>
      <c r="J225" t="s">
        <v>26</v>
      </c>
      <c r="K225" t="str">
        <f>HYPERLINK("https://ksn2.faa.gov/ajg/ajg-r/_layouts/userdisp.aspx?ID=3","New England Regional Human Resource Services Division")</f>
        <v>New England Regional Human Resource Services Division</v>
      </c>
      <c r="L225" t="s">
        <v>347</v>
      </c>
      <c r="N225" t="str">
        <f>LOOKUP(Table1[[#This Row],[FacilityLevel]], Backend!$E$3:$E$11, Backend!$F$3:$F$11)</f>
        <v>G</v>
      </c>
      <c r="O225">
        <f>LOOKUP(Table1[[#This Row],[FacilityType]], Backend!$J$4:$J$8, Backend!$K$4:$K$8)</f>
        <v>3</v>
      </c>
      <c r="P225" t="str">
        <f>LOOKUP(Table1[[#This Row],[RegionID]], Backend!$L$1:$L$9, Backend!$M$1:$M$9)</f>
        <v>ANE</v>
      </c>
    </row>
    <row r="226" spans="1:16" x14ac:dyDescent="0.25">
      <c r="A226" t="s">
        <v>348</v>
      </c>
      <c r="B226" t="s">
        <v>655</v>
      </c>
      <c r="C226" t="s">
        <v>39</v>
      </c>
      <c r="D226" s="1">
        <v>5</v>
      </c>
      <c r="E226" s="1" t="s">
        <v>1057</v>
      </c>
      <c r="F226" s="1" t="s">
        <v>768</v>
      </c>
      <c r="G226" t="str">
        <f>HYPERLINK("https://ksn2.faa.gov/ajg/ajg-r/_layouts/userdisp.aspx?ID=9","Great Lakes")</f>
        <v>Great Lakes</v>
      </c>
      <c r="H226" t="s">
        <v>57</v>
      </c>
      <c r="I226" t="s">
        <v>33</v>
      </c>
      <c r="J226" t="s">
        <v>58</v>
      </c>
      <c r="K226" t="str">
        <f>HYPERLINK("https://ksn2.faa.gov/ajg/ajg-r/_layouts/userdisp.aspx?ID=9","Great Lakes Regional Human Resource Services Division")</f>
        <v>Great Lakes Regional Human Resource Services Division</v>
      </c>
      <c r="L226" t="s">
        <v>349</v>
      </c>
      <c r="N226" t="str">
        <f>LOOKUP(Table1[[#This Row],[FacilityLevel]], Backend!$E$3:$E$11, Backend!$F$3:$F$11)</f>
        <v>E</v>
      </c>
      <c r="O226">
        <f>LOOKUP(Table1[[#This Row],[FacilityType]], Backend!$J$4:$J$8, Backend!$K$4:$K$8)</f>
        <v>7</v>
      </c>
      <c r="P226" t="str">
        <f>LOOKUP(Table1[[#This Row],[RegionID]], Backend!$L$1:$L$9, Backend!$M$1:$M$9)</f>
        <v>AGL</v>
      </c>
    </row>
    <row r="227" spans="1:16" x14ac:dyDescent="0.25">
      <c r="A227" t="s">
        <v>350</v>
      </c>
      <c r="B227" t="s">
        <v>638</v>
      </c>
      <c r="C227" t="s">
        <v>28</v>
      </c>
      <c r="D227" s="1">
        <v>6</v>
      </c>
      <c r="E227" s="1" t="s">
        <v>832</v>
      </c>
      <c r="F227" s="1" t="s">
        <v>792</v>
      </c>
      <c r="G227" t="str">
        <f>HYPERLINK("https://ksn2.faa.gov/ajg/ajg-r/_layouts/userdisp.aspx?ID=3","New England")</f>
        <v>New England</v>
      </c>
      <c r="H227" t="s">
        <v>25</v>
      </c>
      <c r="I227" t="s">
        <v>21</v>
      </c>
      <c r="J227" t="s">
        <v>26</v>
      </c>
      <c r="K227" t="str">
        <f>HYPERLINK("https://ksn2.faa.gov/ajg/ajg-r/_layouts/userdisp.aspx?ID=3","New England Regional Human Resource Services Division")</f>
        <v>New England Regional Human Resource Services Division</v>
      </c>
      <c r="L227" t="s">
        <v>347</v>
      </c>
      <c r="N227" t="str">
        <f>LOOKUP(Table1[[#This Row],[FacilityLevel]], Backend!$E$3:$E$11, Backend!$F$3:$F$11)</f>
        <v>F</v>
      </c>
      <c r="O227">
        <f>LOOKUP(Table1[[#This Row],[FacilityType]], Backend!$J$4:$J$8, Backend!$K$4:$K$8)</f>
        <v>3</v>
      </c>
      <c r="P227" t="str">
        <f>LOOKUP(Table1[[#This Row],[RegionID]], Backend!$L$1:$L$9, Backend!$M$1:$M$9)</f>
        <v>ANE</v>
      </c>
    </row>
    <row r="228" spans="1:16" x14ac:dyDescent="0.25">
      <c r="A228" t="s">
        <v>351</v>
      </c>
      <c r="B228" t="s">
        <v>352</v>
      </c>
      <c r="C228" t="s">
        <v>13</v>
      </c>
      <c r="D228" s="1">
        <v>8</v>
      </c>
      <c r="E228" s="1" t="s">
        <v>845</v>
      </c>
      <c r="F228" s="1" t="s">
        <v>781</v>
      </c>
      <c r="G228" t="str">
        <f>HYPERLINK("https://ksn2.faa.gov/ajg/ajg-r/_layouts/userdisp.aspx?ID=6","Central")</f>
        <v>Central</v>
      </c>
      <c r="H228" t="s">
        <v>102</v>
      </c>
      <c r="I228" t="s">
        <v>33</v>
      </c>
      <c r="J228" t="s">
        <v>103</v>
      </c>
      <c r="K228" t="str">
        <f>HYPERLINK("https://ksn2.faa.gov/ajg/ajg-r/_layouts/userdisp.aspx?ID=6","Central Regional Human Resource Services Division")</f>
        <v>Central Regional Human Resource Services Division</v>
      </c>
      <c r="L228" t="s">
        <v>17</v>
      </c>
      <c r="N228" t="str">
        <f>LOOKUP(Table1[[#This Row],[FacilityLevel]], Backend!$E$3:$E$11, Backend!$F$3:$F$11)</f>
        <v>H</v>
      </c>
      <c r="O228">
        <f>LOOKUP(Table1[[#This Row],[FacilityType]], Backend!$J$4:$J$8, Backend!$K$4:$K$8)</f>
        <v>2</v>
      </c>
      <c r="P228" t="str">
        <f>LOOKUP(Table1[[#This Row],[RegionID]], Backend!$L$1:$L$9, Backend!$M$1:$M$9)</f>
        <v>ACE</v>
      </c>
    </row>
    <row r="229" spans="1:16" x14ac:dyDescent="0.25">
      <c r="A229" t="s">
        <v>353</v>
      </c>
      <c r="B229" t="s">
        <v>656</v>
      </c>
      <c r="C229" t="s">
        <v>28</v>
      </c>
      <c r="D229" s="1">
        <v>5</v>
      </c>
      <c r="E229" s="1" t="s">
        <v>901</v>
      </c>
      <c r="F229" s="1" t="s">
        <v>759</v>
      </c>
      <c r="G229" t="str">
        <f>HYPERLINK("https://ksn2.faa.gov/ajg/ajg-r/_layouts/userdisp.aspx?ID=4","Eastern")</f>
        <v>Eastern</v>
      </c>
      <c r="H229" t="s">
        <v>29</v>
      </c>
      <c r="I229" t="s">
        <v>21</v>
      </c>
      <c r="J229" t="s">
        <v>30</v>
      </c>
      <c r="K229" t="str">
        <f>HYPERLINK("https://ksn2.faa.gov/ajg/ajg-r/_layouts/userdisp.aspx?ID=4","Eastern Regional Human Resource Services Division")</f>
        <v>Eastern Regional Human Resource Services Division</v>
      </c>
      <c r="L229" t="s">
        <v>62</v>
      </c>
      <c r="N229" t="str">
        <f>LOOKUP(Table1[[#This Row],[FacilityLevel]], Backend!$E$3:$E$11, Backend!$F$3:$F$11)</f>
        <v>E</v>
      </c>
      <c r="O229">
        <f>LOOKUP(Table1[[#This Row],[FacilityType]], Backend!$J$4:$J$8, Backend!$K$4:$K$8)</f>
        <v>3</v>
      </c>
      <c r="P229" t="str">
        <f>LOOKUP(Table1[[#This Row],[RegionID]], Backend!$L$1:$L$9, Backend!$M$1:$M$9)</f>
        <v>AEA</v>
      </c>
    </row>
    <row r="230" spans="1:16" x14ac:dyDescent="0.25">
      <c r="A230" t="s">
        <v>354</v>
      </c>
      <c r="B230" t="s">
        <v>657</v>
      </c>
      <c r="C230" t="s">
        <v>28</v>
      </c>
      <c r="D230" s="1">
        <v>9</v>
      </c>
      <c r="E230" s="1" t="s">
        <v>954</v>
      </c>
      <c r="F230" s="1" t="s">
        <v>791</v>
      </c>
      <c r="G230" t="str">
        <f>HYPERLINK("https://ksn2.faa.gov/ajg/ajg-r/_layouts/userdisp.aspx?ID=4","Eastern")</f>
        <v>Eastern</v>
      </c>
      <c r="H230" t="s">
        <v>44</v>
      </c>
      <c r="I230" t="s">
        <v>21</v>
      </c>
      <c r="J230" t="s">
        <v>45</v>
      </c>
      <c r="K230" t="str">
        <f>HYPERLINK("https://ksn2.faa.gov/ajg/ajg-r/_layouts/userdisp.aspx?ID=4","Eastern Regional Human Resource Services Division")</f>
        <v>Eastern Regional Human Resource Services Division</v>
      </c>
      <c r="L230" t="s">
        <v>17</v>
      </c>
      <c r="N230" t="str">
        <f>LOOKUP(Table1[[#This Row],[FacilityLevel]], Backend!$E$3:$E$11, Backend!$F$3:$F$11)</f>
        <v>I</v>
      </c>
      <c r="O230">
        <f>LOOKUP(Table1[[#This Row],[FacilityType]], Backend!$J$4:$J$8, Backend!$K$4:$K$8)</f>
        <v>3</v>
      </c>
      <c r="P230" t="str">
        <f>LOOKUP(Table1[[#This Row],[RegionID]], Backend!$L$1:$L$9, Backend!$M$1:$M$9)</f>
        <v>AEA</v>
      </c>
    </row>
    <row r="231" spans="1:16" x14ac:dyDescent="0.25">
      <c r="A231" t="s">
        <v>355</v>
      </c>
      <c r="B231" t="s">
        <v>658</v>
      </c>
      <c r="C231" t="s">
        <v>28</v>
      </c>
      <c r="D231" s="1">
        <v>6</v>
      </c>
      <c r="E231" s="1" t="s">
        <v>902</v>
      </c>
      <c r="F231" s="1" t="s">
        <v>768</v>
      </c>
      <c r="G231" t="str">
        <f>HYPERLINK("https://ksn2.faa.gov/ajg/ajg-r/_layouts/userdisp.aspx?ID=9","Great Lakes")</f>
        <v>Great Lakes</v>
      </c>
      <c r="H231" t="s">
        <v>57</v>
      </c>
      <c r="I231" t="s">
        <v>33</v>
      </c>
      <c r="J231" t="s">
        <v>58</v>
      </c>
      <c r="K231" t="str">
        <f>HYPERLINK("https://ksn2.faa.gov/ajg/ajg-r/_layouts/userdisp.aspx?ID=9","Great Lakes Regional Human Resource Services Division")</f>
        <v>Great Lakes Regional Human Resource Services Division</v>
      </c>
      <c r="L231" t="s">
        <v>17</v>
      </c>
      <c r="N231" t="str">
        <f>LOOKUP(Table1[[#This Row],[FacilityLevel]], Backend!$E$3:$E$11, Backend!$F$3:$F$11)</f>
        <v>F</v>
      </c>
      <c r="O231">
        <f>LOOKUP(Table1[[#This Row],[FacilityType]], Backend!$J$4:$J$8, Backend!$K$4:$K$8)</f>
        <v>3</v>
      </c>
      <c r="P231" t="str">
        <f>LOOKUP(Table1[[#This Row],[RegionID]], Backend!$L$1:$L$9, Backend!$M$1:$M$9)</f>
        <v>AGL</v>
      </c>
    </row>
    <row r="232" spans="1:16" x14ac:dyDescent="0.25">
      <c r="A232" t="s">
        <v>356</v>
      </c>
      <c r="B232" t="s">
        <v>659</v>
      </c>
      <c r="C232" t="s">
        <v>39</v>
      </c>
      <c r="D232" s="1">
        <v>7</v>
      </c>
      <c r="E232" s="1" t="s">
        <v>1058</v>
      </c>
      <c r="F232" s="1" t="s">
        <v>753</v>
      </c>
      <c r="G232" t="str">
        <f>HYPERLINK("https://ksn2.faa.gov/ajg/ajg-r/_layouts/userdisp.aspx?ID=8","Western Pacific")</f>
        <v>Western Pacific</v>
      </c>
      <c r="H232" t="s">
        <v>68</v>
      </c>
      <c r="I232" t="s">
        <v>15</v>
      </c>
      <c r="J232" t="s">
        <v>69</v>
      </c>
      <c r="K232" t="str">
        <f>HYPERLINK("https://ksn2.faa.gov/ajg/ajg-r/_layouts/userdisp.aspx?ID=8","Western Pacific Regional Human Resource Services Division")</f>
        <v>Western Pacific Regional Human Resource Services Division</v>
      </c>
      <c r="L232" t="s">
        <v>76</v>
      </c>
      <c r="N232" t="str">
        <f>LOOKUP(Table1[[#This Row],[FacilityLevel]], Backend!$E$3:$E$11, Backend!$F$3:$F$11)</f>
        <v>G</v>
      </c>
      <c r="O232">
        <f>LOOKUP(Table1[[#This Row],[FacilityType]], Backend!$J$4:$J$8, Backend!$K$4:$K$8)</f>
        <v>7</v>
      </c>
      <c r="P232" t="str">
        <f>LOOKUP(Table1[[#This Row],[RegionID]], Backend!$L$1:$L$9, Backend!$M$1:$M$9)</f>
        <v>AWP</v>
      </c>
    </row>
    <row r="233" spans="1:16" x14ac:dyDescent="0.25">
      <c r="A233" t="s">
        <v>357</v>
      </c>
      <c r="B233" t="s">
        <v>660</v>
      </c>
      <c r="C233" t="s">
        <v>39</v>
      </c>
      <c r="D233" s="1">
        <v>6</v>
      </c>
      <c r="E233" s="1" t="s">
        <v>1009</v>
      </c>
      <c r="F233" s="1" t="s">
        <v>778</v>
      </c>
      <c r="G233" t="str">
        <f>HYPERLINK("https://ksn2.faa.gov/ajg/ajg-r/_layouts/userdisp.aspx?ID=4","Eastern")</f>
        <v>Eastern</v>
      </c>
      <c r="H233" t="s">
        <v>44</v>
      </c>
      <c r="I233" t="s">
        <v>21</v>
      </c>
      <c r="J233" t="s">
        <v>45</v>
      </c>
      <c r="K233" t="str">
        <f>HYPERLINK("https://ksn2.faa.gov/ajg/ajg-r/_layouts/userdisp.aspx?ID=4","Eastern Regional Human Resource Services Division")</f>
        <v>Eastern Regional Human Resource Services Division</v>
      </c>
      <c r="L233" t="s">
        <v>17</v>
      </c>
      <c r="N233" t="str">
        <f>LOOKUP(Table1[[#This Row],[FacilityLevel]], Backend!$E$3:$E$11, Backend!$F$3:$F$11)</f>
        <v>F</v>
      </c>
      <c r="O233">
        <f>LOOKUP(Table1[[#This Row],[FacilityType]], Backend!$J$4:$J$8, Backend!$K$4:$K$8)</f>
        <v>7</v>
      </c>
      <c r="P233" t="str">
        <f>LOOKUP(Table1[[#This Row],[RegionID]], Backend!$L$1:$L$9, Backend!$M$1:$M$9)</f>
        <v>AEA</v>
      </c>
    </row>
    <row r="234" spans="1:16" x14ac:dyDescent="0.25">
      <c r="A234" t="s">
        <v>358</v>
      </c>
      <c r="B234" t="s">
        <v>661</v>
      </c>
      <c r="C234" t="s">
        <v>39</v>
      </c>
      <c r="D234" s="1">
        <v>5</v>
      </c>
      <c r="E234" s="1" t="s">
        <v>1010</v>
      </c>
      <c r="F234" s="1" t="s">
        <v>780</v>
      </c>
      <c r="G234" t="str">
        <f>HYPERLINK("https://ksn2.faa.gov/ajg/ajg-r/_layouts/userdisp.aspx?ID=8","Western Pacific")</f>
        <v>Western Pacific</v>
      </c>
      <c r="H234" t="s">
        <v>68</v>
      </c>
      <c r="I234" t="s">
        <v>15</v>
      </c>
      <c r="J234" t="s">
        <v>69</v>
      </c>
      <c r="K234" t="str">
        <f>HYPERLINK("https://ksn2.faa.gov/ajg/ajg-r/_layouts/userdisp.aspx?ID=8","Western Pacific Regional Human Resource Services Division")</f>
        <v>Western Pacific Regional Human Resource Services Division</v>
      </c>
      <c r="L234" t="s">
        <v>17</v>
      </c>
      <c r="N234" t="str">
        <f>LOOKUP(Table1[[#This Row],[FacilityLevel]], Backend!$E$3:$E$11, Backend!$F$3:$F$11)</f>
        <v>E</v>
      </c>
      <c r="O234">
        <f>LOOKUP(Table1[[#This Row],[FacilityType]], Backend!$J$4:$J$8, Backend!$K$4:$K$8)</f>
        <v>7</v>
      </c>
      <c r="P234" t="str">
        <f>LOOKUP(Table1[[#This Row],[RegionID]], Backend!$L$1:$L$9, Backend!$M$1:$M$9)</f>
        <v>AWP</v>
      </c>
    </row>
    <row r="235" spans="1:16" x14ac:dyDescent="0.25">
      <c r="A235" t="s">
        <v>359</v>
      </c>
      <c r="B235" t="s">
        <v>662</v>
      </c>
      <c r="C235" t="s">
        <v>28</v>
      </c>
      <c r="D235" s="1">
        <v>6</v>
      </c>
      <c r="E235" s="1" t="s">
        <v>903</v>
      </c>
      <c r="F235" s="1" t="s">
        <v>778</v>
      </c>
      <c r="G235" t="str">
        <f>HYPERLINK("https://ksn2.faa.gov/ajg/ajg-r/_layouts/userdisp.aspx?ID=4","Eastern")</f>
        <v>Eastern</v>
      </c>
      <c r="H235" t="s">
        <v>44</v>
      </c>
      <c r="I235" t="s">
        <v>21</v>
      </c>
      <c r="J235" t="s">
        <v>45</v>
      </c>
      <c r="K235" t="str">
        <f>HYPERLINK("https://ksn2.faa.gov/ajg/ajg-r/_layouts/userdisp.aspx?ID=4","Eastern Regional Human Resource Services Division")</f>
        <v>Eastern Regional Human Resource Services Division</v>
      </c>
      <c r="L235" t="s">
        <v>17</v>
      </c>
      <c r="N235" t="str">
        <f>LOOKUP(Table1[[#This Row],[FacilityLevel]], Backend!$E$3:$E$11, Backend!$F$3:$F$11)</f>
        <v>F</v>
      </c>
      <c r="O235">
        <f>LOOKUP(Table1[[#This Row],[FacilityType]], Backend!$J$4:$J$8, Backend!$K$4:$K$8)</f>
        <v>3</v>
      </c>
      <c r="P235" t="str">
        <f>LOOKUP(Table1[[#This Row],[RegionID]], Backend!$L$1:$L$9, Backend!$M$1:$M$9)</f>
        <v>AEA</v>
      </c>
    </row>
    <row r="236" spans="1:16" x14ac:dyDescent="0.25">
      <c r="A236" t="s">
        <v>360</v>
      </c>
      <c r="B236" t="s">
        <v>663</v>
      </c>
      <c r="C236" t="s">
        <v>28</v>
      </c>
      <c r="D236" s="1">
        <v>6</v>
      </c>
      <c r="E236" s="1" t="s">
        <v>904</v>
      </c>
      <c r="F236" s="1" t="s">
        <v>776</v>
      </c>
      <c r="G236" t="str">
        <f>HYPERLINK("https://ksn2.faa.gov/ajg/ajg-r/_layouts/userdisp.aspx?ID=9","Great Lakes")</f>
        <v>Great Lakes</v>
      </c>
      <c r="H236" t="s">
        <v>51</v>
      </c>
      <c r="I236" t="s">
        <v>33</v>
      </c>
      <c r="J236" t="s">
        <v>52</v>
      </c>
      <c r="K236" t="str">
        <f>HYPERLINK("https://ksn2.faa.gov/ajg/ajg-r/_layouts/userdisp.aspx?ID=9","Great Lakes Regional Human Resource Services Division")</f>
        <v>Great Lakes Regional Human Resource Services Division</v>
      </c>
      <c r="L236" t="s">
        <v>17</v>
      </c>
      <c r="N236" t="str">
        <f>LOOKUP(Table1[[#This Row],[FacilityLevel]], Backend!$E$3:$E$11, Backend!$F$3:$F$11)</f>
        <v>F</v>
      </c>
      <c r="O236">
        <f>LOOKUP(Table1[[#This Row],[FacilityType]], Backend!$J$4:$J$8, Backend!$K$4:$K$8)</f>
        <v>3</v>
      </c>
      <c r="P236" t="str">
        <f>LOOKUP(Table1[[#This Row],[RegionID]], Backend!$L$1:$L$9, Backend!$M$1:$M$9)</f>
        <v>AGL</v>
      </c>
    </row>
    <row r="237" spans="1:16" x14ac:dyDescent="0.25">
      <c r="A237" t="s">
        <v>361</v>
      </c>
      <c r="B237" t="s">
        <v>664</v>
      </c>
      <c r="C237" t="s">
        <v>28</v>
      </c>
      <c r="D237" s="1">
        <v>5</v>
      </c>
      <c r="E237" s="1" t="s">
        <v>905</v>
      </c>
      <c r="F237" s="1" t="s">
        <v>789</v>
      </c>
      <c r="G237" t="str">
        <f>HYPERLINK("https://ksn2.faa.gov/ajg/ajg-r/_layouts/userdisp.aspx?ID=8","Western Pacific")</f>
        <v>Western Pacific</v>
      </c>
      <c r="H237" t="s">
        <v>36</v>
      </c>
      <c r="I237" t="s">
        <v>33</v>
      </c>
      <c r="J237" t="s">
        <v>37</v>
      </c>
      <c r="K237" t="str">
        <f>HYPERLINK("https://ksn2.faa.gov/ajg/ajg-r/_layouts/userdisp.aspx?ID=8","Western Pacific Regional Human Resource Services Division")</f>
        <v>Western Pacific Regional Human Resource Services Division</v>
      </c>
      <c r="L237" t="s">
        <v>190</v>
      </c>
      <c r="N237" t="str">
        <f>LOOKUP(Table1[[#This Row],[FacilityLevel]], Backend!$E$3:$E$11, Backend!$F$3:$F$11)</f>
        <v>E</v>
      </c>
      <c r="O237">
        <f>LOOKUP(Table1[[#This Row],[FacilityType]], Backend!$J$4:$J$8, Backend!$K$4:$K$8)</f>
        <v>3</v>
      </c>
      <c r="P237" t="str">
        <f>LOOKUP(Table1[[#This Row],[RegionID]], Backend!$L$1:$L$9, Backend!$M$1:$M$9)</f>
        <v>AWP</v>
      </c>
    </row>
    <row r="238" spans="1:16" x14ac:dyDescent="0.25">
      <c r="A238" t="s">
        <v>362</v>
      </c>
      <c r="B238" t="s">
        <v>663</v>
      </c>
      <c r="C238" t="s">
        <v>28</v>
      </c>
      <c r="D238" s="1">
        <v>5</v>
      </c>
      <c r="E238" s="1" t="s">
        <v>904</v>
      </c>
      <c r="F238" s="1" t="s">
        <v>774</v>
      </c>
      <c r="G238" t="str">
        <f>HYPERLINK("https://ksn2.faa.gov/ajg/ajg-r/_layouts/userdisp.aspx?ID=9","Great Lakes")</f>
        <v>Great Lakes</v>
      </c>
      <c r="H238" t="s">
        <v>102</v>
      </c>
      <c r="I238" t="s">
        <v>33</v>
      </c>
      <c r="J238" t="s">
        <v>103</v>
      </c>
      <c r="K238" t="str">
        <f>HYPERLINK("https://ksn2.faa.gov/ajg/ajg-r/_layouts/userdisp.aspx?ID=9","Great Lakes Regional Human Resource Services Division")</f>
        <v>Great Lakes Regional Human Resource Services Division</v>
      </c>
      <c r="L238" t="s">
        <v>363</v>
      </c>
      <c r="N238" t="str">
        <f>LOOKUP(Table1[[#This Row],[FacilityLevel]], Backend!$E$3:$E$11, Backend!$F$3:$F$11)</f>
        <v>E</v>
      </c>
      <c r="O238">
        <f>LOOKUP(Table1[[#This Row],[FacilityType]], Backend!$J$4:$J$8, Backend!$K$4:$K$8)</f>
        <v>3</v>
      </c>
      <c r="P238" t="str">
        <f>LOOKUP(Table1[[#This Row],[RegionID]], Backend!$L$1:$L$9, Backend!$M$1:$M$9)</f>
        <v>AGL</v>
      </c>
    </row>
    <row r="239" spans="1:16" x14ac:dyDescent="0.25">
      <c r="A239" t="s">
        <v>364</v>
      </c>
      <c r="B239" t="s">
        <v>665</v>
      </c>
      <c r="C239" t="s">
        <v>28</v>
      </c>
      <c r="D239" s="1">
        <v>8</v>
      </c>
      <c r="E239" s="1" t="s">
        <v>930</v>
      </c>
      <c r="F239" s="1" t="s">
        <v>775</v>
      </c>
      <c r="G239" t="str">
        <f>HYPERLINK("https://ksn2.faa.gov/ajg/ajg-r/_layouts/userdisp.aspx?ID=2","Southern")</f>
        <v>Southern</v>
      </c>
      <c r="H239" t="s">
        <v>192</v>
      </c>
      <c r="I239" t="s">
        <v>21</v>
      </c>
      <c r="J239" t="s">
        <v>193</v>
      </c>
      <c r="K239" t="str">
        <f>HYPERLINK("https://ksn2.faa.gov/ajg/ajg-r/_layouts/userdisp.aspx?ID=2","Southern Regional Human Resource Services Division")</f>
        <v>Southern Regional Human Resource Services Division</v>
      </c>
      <c r="L239" t="s">
        <v>62</v>
      </c>
      <c r="N239" t="str">
        <f>LOOKUP(Table1[[#This Row],[FacilityLevel]], Backend!$E$3:$E$11, Backend!$F$3:$F$11)</f>
        <v>H</v>
      </c>
      <c r="O239">
        <f>LOOKUP(Table1[[#This Row],[FacilityType]], Backend!$J$4:$J$8, Backend!$K$4:$K$8)</f>
        <v>3</v>
      </c>
      <c r="P239" t="str">
        <f>LOOKUP(Table1[[#This Row],[RegionID]], Backend!$L$1:$L$9, Backend!$M$1:$M$9)</f>
        <v>ASO</v>
      </c>
    </row>
    <row r="240" spans="1:16" x14ac:dyDescent="0.25">
      <c r="A240" t="s">
        <v>365</v>
      </c>
      <c r="B240" t="s">
        <v>666</v>
      </c>
      <c r="C240" t="s">
        <v>39</v>
      </c>
      <c r="D240" s="1">
        <v>7</v>
      </c>
      <c r="E240" s="1" t="s">
        <v>910</v>
      </c>
      <c r="F240" s="1" t="s">
        <v>787</v>
      </c>
      <c r="G240" t="str">
        <f>HYPERLINK("https://ksn2.faa.gov/ajg/ajg-r/_layouts/userdisp.aspx?ID=9","Great Lakes")</f>
        <v>Great Lakes</v>
      </c>
      <c r="H240" t="s">
        <v>145</v>
      </c>
      <c r="I240" t="s">
        <v>33</v>
      </c>
      <c r="J240" t="s">
        <v>146</v>
      </c>
      <c r="K240" t="str">
        <f>HYPERLINK("https://ksn2.faa.gov/ajg/ajg-r/_layouts/userdisp.aspx?ID=9","Great Lakes Regional Human Resource Services Division")</f>
        <v>Great Lakes Regional Human Resource Services Division</v>
      </c>
      <c r="L240" t="s">
        <v>76</v>
      </c>
      <c r="N240" t="str">
        <f>LOOKUP(Table1[[#This Row],[FacilityLevel]], Backend!$E$3:$E$11, Backend!$F$3:$F$11)</f>
        <v>G</v>
      </c>
      <c r="O240">
        <f>LOOKUP(Table1[[#This Row],[FacilityType]], Backend!$J$4:$J$8, Backend!$K$4:$K$8)</f>
        <v>7</v>
      </c>
      <c r="P240" t="str">
        <f>LOOKUP(Table1[[#This Row],[RegionID]], Backend!$L$1:$L$9, Backend!$M$1:$M$9)</f>
        <v>AGL</v>
      </c>
    </row>
    <row r="241" spans="1:16" x14ac:dyDescent="0.25">
      <c r="A241" t="s">
        <v>366</v>
      </c>
      <c r="B241" t="s">
        <v>367</v>
      </c>
      <c r="C241" t="s">
        <v>13</v>
      </c>
      <c r="D241" s="1">
        <v>10</v>
      </c>
      <c r="E241" s="1" t="s">
        <v>846</v>
      </c>
      <c r="F241" s="1" t="s">
        <v>770</v>
      </c>
      <c r="G241" t="str">
        <f>HYPERLINK("https://ksn2.faa.gov/ajg/ajg-r/_layouts/userdisp.aspx?ID=7","Northwest Mountain")</f>
        <v>Northwest Mountain</v>
      </c>
      <c r="H241" t="s">
        <v>90</v>
      </c>
      <c r="I241" t="s">
        <v>15</v>
      </c>
      <c r="J241" t="s">
        <v>91</v>
      </c>
      <c r="K241" t="str">
        <f>HYPERLINK("https://ksn2.faa.gov/ajg/ajg-r/_layouts/userdisp.aspx?ID=7","Northwest Mountain Regional Human Resource Services Division")</f>
        <v>Northwest Mountain Regional Human Resource Services Division</v>
      </c>
      <c r="L241" t="s">
        <v>17</v>
      </c>
      <c r="N241" t="str">
        <f>LOOKUP(Table1[[#This Row],[FacilityLevel]], Backend!$E$3:$E$11, Backend!$F$3:$F$11)</f>
        <v>J</v>
      </c>
      <c r="O241">
        <f>LOOKUP(Table1[[#This Row],[FacilityType]], Backend!$J$4:$J$8, Backend!$K$4:$K$8)</f>
        <v>2</v>
      </c>
      <c r="P241" t="str">
        <f>LOOKUP(Table1[[#This Row],[RegionID]], Backend!$L$1:$L$9, Backend!$M$1:$M$9)</f>
        <v>ANM</v>
      </c>
    </row>
    <row r="242" spans="1:16" x14ac:dyDescent="0.25">
      <c r="A242" t="s">
        <v>368</v>
      </c>
      <c r="B242" t="s">
        <v>369</v>
      </c>
      <c r="C242" t="s">
        <v>13</v>
      </c>
      <c r="D242" s="1">
        <v>10</v>
      </c>
      <c r="E242" s="1" t="s">
        <v>840</v>
      </c>
      <c r="F242" s="1" t="s">
        <v>788</v>
      </c>
      <c r="G242" t="str">
        <f>HYPERLINK("https://ksn2.faa.gov/ajg/ajg-r/_layouts/userdisp.aspx?ID=7","Northwest Mountain")</f>
        <v>Northwest Mountain</v>
      </c>
      <c r="H242" t="s">
        <v>99</v>
      </c>
      <c r="I242" t="s">
        <v>15</v>
      </c>
      <c r="J242" t="s">
        <v>100</v>
      </c>
      <c r="K242" t="str">
        <f>HYPERLINK("https://ksn2.faa.gov/ajg/ajg-r/_layouts/userdisp.aspx?ID=7","Northwest Mountain Regional Human Resource Services Division")</f>
        <v>Northwest Mountain Regional Human Resource Services Division</v>
      </c>
      <c r="L242" t="s">
        <v>17</v>
      </c>
      <c r="N242" t="str">
        <f>LOOKUP(Table1[[#This Row],[FacilityLevel]], Backend!$E$3:$E$11, Backend!$F$3:$F$11)</f>
        <v>J</v>
      </c>
      <c r="O242">
        <f>LOOKUP(Table1[[#This Row],[FacilityType]], Backend!$J$4:$J$8, Backend!$K$4:$K$8)</f>
        <v>2</v>
      </c>
      <c r="P242" t="str">
        <f>LOOKUP(Table1[[#This Row],[RegionID]], Backend!$L$1:$L$9, Backend!$M$1:$M$9)</f>
        <v>ANM</v>
      </c>
    </row>
    <row r="243" spans="1:16" x14ac:dyDescent="0.25">
      <c r="A243" t="s">
        <v>370</v>
      </c>
      <c r="B243" t="s">
        <v>667</v>
      </c>
      <c r="C243" t="s">
        <v>39</v>
      </c>
      <c r="D243" s="1">
        <v>8</v>
      </c>
      <c r="E243" s="1" t="s">
        <v>847</v>
      </c>
      <c r="F243" s="1" t="s">
        <v>753</v>
      </c>
      <c r="G243" t="str">
        <f>HYPERLINK("https://ksn2.faa.gov/ajg/ajg-r/_layouts/userdisp.aspx?ID=8","Western Pacific")</f>
        <v>Western Pacific</v>
      </c>
      <c r="H243" t="s">
        <v>93</v>
      </c>
      <c r="I243" t="s">
        <v>15</v>
      </c>
      <c r="J243" t="s">
        <v>94</v>
      </c>
      <c r="K243" t="str">
        <f>HYPERLINK("https://ksn2.faa.gov/ajg/ajg-r/_layouts/userdisp.aspx?ID=8","Western Pacific Regional Human Resource Services Division")</f>
        <v>Western Pacific Regional Human Resource Services Division</v>
      </c>
      <c r="L243" t="s">
        <v>17</v>
      </c>
      <c r="N243" t="str">
        <f>LOOKUP(Table1[[#This Row],[FacilityLevel]], Backend!$E$3:$E$11, Backend!$F$3:$F$11)</f>
        <v>H</v>
      </c>
      <c r="O243">
        <f>LOOKUP(Table1[[#This Row],[FacilityType]], Backend!$J$4:$J$8, Backend!$K$4:$K$8)</f>
        <v>7</v>
      </c>
      <c r="P243" t="str">
        <f>LOOKUP(Table1[[#This Row],[RegionID]], Backend!$L$1:$L$9, Backend!$M$1:$M$9)</f>
        <v>AWP</v>
      </c>
    </row>
    <row r="244" spans="1:16" x14ac:dyDescent="0.25">
      <c r="A244" t="s">
        <v>371</v>
      </c>
      <c r="B244" t="s">
        <v>668</v>
      </c>
      <c r="C244" t="s">
        <v>28</v>
      </c>
      <c r="D244" s="1">
        <v>9</v>
      </c>
      <c r="E244" s="1" t="s">
        <v>931</v>
      </c>
      <c r="F244" s="1" t="s">
        <v>758</v>
      </c>
      <c r="G244" t="str">
        <f>HYPERLINK("https://ksn2.faa.gov/ajg/ajg-r/_layouts/userdisp.aspx?ID=2","Southern")</f>
        <v>Southern</v>
      </c>
      <c r="H244" t="s">
        <v>79</v>
      </c>
      <c r="I244" t="s">
        <v>33</v>
      </c>
      <c r="J244" t="s">
        <v>80</v>
      </c>
      <c r="K244" t="str">
        <f>HYPERLINK("https://ksn2.faa.gov/ajg/ajg-r/_layouts/userdisp.aspx?ID=2","Southern Regional Human Resource Services Division")</f>
        <v>Southern Regional Human Resource Services Division</v>
      </c>
      <c r="L244" t="s">
        <v>17</v>
      </c>
      <c r="N244" t="str">
        <f>LOOKUP(Table1[[#This Row],[FacilityLevel]], Backend!$E$3:$E$11, Backend!$F$3:$F$11)</f>
        <v>I</v>
      </c>
      <c r="O244">
        <f>LOOKUP(Table1[[#This Row],[FacilityType]], Backend!$J$4:$J$8, Backend!$K$4:$K$8)</f>
        <v>3</v>
      </c>
      <c r="P244" t="str">
        <f>LOOKUP(Table1[[#This Row],[RegionID]], Backend!$L$1:$L$9, Backend!$M$1:$M$9)</f>
        <v>ASO</v>
      </c>
    </row>
    <row r="245" spans="1:16" x14ac:dyDescent="0.25">
      <c r="A245" t="s">
        <v>372</v>
      </c>
      <c r="B245" t="s">
        <v>669</v>
      </c>
      <c r="C245" t="s">
        <v>28</v>
      </c>
      <c r="D245" s="1">
        <v>8</v>
      </c>
      <c r="E245" s="1" t="s">
        <v>906</v>
      </c>
      <c r="F245" s="1" t="s">
        <v>764</v>
      </c>
      <c r="G245" t="str">
        <f>HYPERLINK("https://ksn2.faa.gov/ajg/ajg-r/_layouts/userdisp.aspx?ID=2","Southern")</f>
        <v>Southern</v>
      </c>
      <c r="H245" t="s">
        <v>121</v>
      </c>
      <c r="I245" t="s">
        <v>21</v>
      </c>
      <c r="J245" t="s">
        <v>122</v>
      </c>
      <c r="K245" t="str">
        <f>HYPERLINK("https://ksn2.faa.gov/ajg/ajg-r/_layouts/userdisp.aspx?ID=2","Southern Regional Human Resource Services Division")</f>
        <v>Southern Regional Human Resource Services Division</v>
      </c>
      <c r="L245" t="s">
        <v>62</v>
      </c>
      <c r="N245" t="str">
        <f>LOOKUP(Table1[[#This Row],[FacilityLevel]], Backend!$E$3:$E$11, Backend!$F$3:$F$11)</f>
        <v>H</v>
      </c>
      <c r="O245">
        <f>LOOKUP(Table1[[#This Row],[FacilityType]], Backend!$J$4:$J$8, Backend!$K$4:$K$8)</f>
        <v>3</v>
      </c>
      <c r="P245" t="str">
        <f>LOOKUP(Table1[[#This Row],[RegionID]], Backend!$L$1:$L$9, Backend!$M$1:$M$9)</f>
        <v>ASO</v>
      </c>
    </row>
    <row r="246" spans="1:16" x14ac:dyDescent="0.25">
      <c r="A246" t="s">
        <v>373</v>
      </c>
      <c r="B246" t="s">
        <v>670</v>
      </c>
      <c r="C246" t="s">
        <v>28</v>
      </c>
      <c r="D246" s="1">
        <v>7</v>
      </c>
      <c r="E246" s="1" t="s">
        <v>955</v>
      </c>
      <c r="F246" s="1" t="s">
        <v>753</v>
      </c>
      <c r="G246" t="str">
        <f>HYPERLINK("https://ksn2.faa.gov/ajg/ajg-r/_layouts/userdisp.aspx?ID=8","Western Pacific")</f>
        <v>Western Pacific</v>
      </c>
      <c r="H246" t="s">
        <v>93</v>
      </c>
      <c r="I246" t="s">
        <v>15</v>
      </c>
      <c r="J246" t="s">
        <v>94</v>
      </c>
      <c r="K246" t="str">
        <f>HYPERLINK("https://ksn2.faa.gov/ajg/ajg-r/_layouts/userdisp.aspx?ID=8","Western Pacific Regional Human Resource Services Division")</f>
        <v>Western Pacific Regional Human Resource Services Division</v>
      </c>
      <c r="L246" t="s">
        <v>85</v>
      </c>
      <c r="N246" t="str">
        <f>LOOKUP(Table1[[#This Row],[FacilityLevel]], Backend!$E$3:$E$11, Backend!$F$3:$F$11)</f>
        <v>G</v>
      </c>
      <c r="O246">
        <f>LOOKUP(Table1[[#This Row],[FacilityType]], Backend!$J$4:$J$8, Backend!$K$4:$K$8)</f>
        <v>3</v>
      </c>
      <c r="P246" t="str">
        <f>LOOKUP(Table1[[#This Row],[RegionID]], Backend!$L$1:$L$9, Backend!$M$1:$M$9)</f>
        <v>AWP</v>
      </c>
    </row>
    <row r="247" spans="1:16" x14ac:dyDescent="0.25">
      <c r="A247" t="s">
        <v>374</v>
      </c>
      <c r="B247" t="s">
        <v>671</v>
      </c>
      <c r="C247" t="s">
        <v>28</v>
      </c>
      <c r="D247" s="1">
        <v>7</v>
      </c>
      <c r="E247" s="1" t="s">
        <v>932</v>
      </c>
      <c r="F247" s="1" t="s">
        <v>760</v>
      </c>
      <c r="G247" t="str">
        <f>HYPERLINK("https://ksn2.faa.gov/ajg/ajg-r/_layouts/userdisp.aspx?ID=9","Great Lakes")</f>
        <v>Great Lakes</v>
      </c>
      <c r="H247" t="s">
        <v>57</v>
      </c>
      <c r="I247" t="s">
        <v>33</v>
      </c>
      <c r="J247" t="s">
        <v>58</v>
      </c>
      <c r="K247" t="str">
        <f>HYPERLINK("https://ksn2.faa.gov/ajg/ajg-r/_layouts/userdisp.aspx?ID=9","Great Lakes Regional Human Resource Services Division")</f>
        <v>Great Lakes Regional Human Resource Services Division</v>
      </c>
      <c r="L247" t="s">
        <v>114</v>
      </c>
      <c r="N247" t="str">
        <f>LOOKUP(Table1[[#This Row],[FacilityLevel]], Backend!$E$3:$E$11, Backend!$F$3:$F$11)</f>
        <v>G</v>
      </c>
      <c r="O247">
        <f>LOOKUP(Table1[[#This Row],[FacilityType]], Backend!$J$4:$J$8, Backend!$K$4:$K$8)</f>
        <v>3</v>
      </c>
      <c r="P247" t="str">
        <f>LOOKUP(Table1[[#This Row],[RegionID]], Backend!$L$1:$L$9, Backend!$M$1:$M$9)</f>
        <v>AGL</v>
      </c>
    </row>
    <row r="248" spans="1:16" x14ac:dyDescent="0.25">
      <c r="A248" t="s">
        <v>375</v>
      </c>
      <c r="B248" t="s">
        <v>672</v>
      </c>
      <c r="C248" t="s">
        <v>39</v>
      </c>
      <c r="D248" s="1">
        <v>5</v>
      </c>
      <c r="E248" s="1" t="s">
        <v>1011</v>
      </c>
      <c r="F248" s="1" t="s">
        <v>753</v>
      </c>
      <c r="G248" t="str">
        <f>HYPERLINK("https://ksn2.faa.gov/ajg/ajg-r/_layouts/userdisp.aspx?ID=8","Western Pacific")</f>
        <v>Western Pacific</v>
      </c>
      <c r="H248" t="s">
        <v>68</v>
      </c>
      <c r="I248" t="s">
        <v>15</v>
      </c>
      <c r="J248" t="s">
        <v>69</v>
      </c>
      <c r="K248" t="str">
        <f>HYPERLINK("https://ksn2.faa.gov/ajg/ajg-r/_layouts/userdisp.aspx?ID=8","Western Pacific Regional Human Resource Services Division")</f>
        <v>Western Pacific Regional Human Resource Services Division</v>
      </c>
      <c r="L248" t="s">
        <v>74</v>
      </c>
      <c r="N248" t="str">
        <f>LOOKUP(Table1[[#This Row],[FacilityLevel]], Backend!$E$3:$E$11, Backend!$F$3:$F$11)</f>
        <v>E</v>
      </c>
      <c r="O248">
        <f>LOOKUP(Table1[[#This Row],[FacilityType]], Backend!$J$4:$J$8, Backend!$K$4:$K$8)</f>
        <v>7</v>
      </c>
      <c r="P248" t="str">
        <f>LOOKUP(Table1[[#This Row],[RegionID]], Backend!$L$1:$L$9, Backend!$M$1:$M$9)</f>
        <v>AWP</v>
      </c>
    </row>
    <row r="249" spans="1:16" x14ac:dyDescent="0.25">
      <c r="A249" t="s">
        <v>376</v>
      </c>
      <c r="B249" t="s">
        <v>377</v>
      </c>
      <c r="C249" t="s">
        <v>13</v>
      </c>
      <c r="D249" s="1">
        <v>12</v>
      </c>
      <c r="E249" s="1" t="s">
        <v>847</v>
      </c>
      <c r="F249" s="1" t="s">
        <v>753</v>
      </c>
      <c r="G249" t="str">
        <f>HYPERLINK("https://ksn2.faa.gov/ajg/ajg-r/_layouts/userdisp.aspx?ID=8","Western Pacific")</f>
        <v>Western Pacific</v>
      </c>
      <c r="H249" t="s">
        <v>93</v>
      </c>
      <c r="I249" t="s">
        <v>15</v>
      </c>
      <c r="J249" t="s">
        <v>94</v>
      </c>
      <c r="K249" t="str">
        <f>HYPERLINK("https://ksn2.faa.gov/ajg/ajg-r/_layouts/userdisp.aspx?ID=8","Western Pacific Regional Human Resource Services Division")</f>
        <v>Western Pacific Regional Human Resource Services Division</v>
      </c>
      <c r="L249" t="s">
        <v>17</v>
      </c>
      <c r="N249" t="str">
        <f>LOOKUP(Table1[[#This Row],[FacilityLevel]], Backend!$E$3:$E$11, Backend!$F$3:$F$11)</f>
        <v>L</v>
      </c>
      <c r="O249">
        <f>LOOKUP(Table1[[#This Row],[FacilityType]], Backend!$J$4:$J$8, Backend!$K$4:$K$8)</f>
        <v>2</v>
      </c>
      <c r="P249" t="str">
        <f>LOOKUP(Table1[[#This Row],[RegionID]], Backend!$L$1:$L$9, Backend!$M$1:$M$9)</f>
        <v>AWP</v>
      </c>
    </row>
    <row r="250" spans="1:16" x14ac:dyDescent="0.25">
      <c r="A250" t="s">
        <v>378</v>
      </c>
      <c r="B250" t="s">
        <v>673</v>
      </c>
      <c r="C250" t="s">
        <v>28</v>
      </c>
      <c r="D250" s="1">
        <v>8</v>
      </c>
      <c r="E250" s="1" t="s">
        <v>956</v>
      </c>
      <c r="F250" s="1" t="s">
        <v>782</v>
      </c>
      <c r="G250" t="str">
        <f>HYPERLINK("https://ksn2.faa.gov/ajg/ajg-r/_layouts/userdisp.aspx?ID=5","Southwest")</f>
        <v>Southwest</v>
      </c>
      <c r="H250" t="s">
        <v>137</v>
      </c>
      <c r="I250" t="s">
        <v>33</v>
      </c>
      <c r="J250" t="s">
        <v>138</v>
      </c>
      <c r="K250" t="str">
        <f>HYPERLINK("https://ksn2.faa.gov/ajg/ajg-r/_layouts/userdisp.aspx?ID=5","Southwest Regional Human Resource Services Division")</f>
        <v>Southwest Regional Human Resource Services Division</v>
      </c>
      <c r="L250" t="s">
        <v>17</v>
      </c>
      <c r="N250" t="str">
        <f>LOOKUP(Table1[[#This Row],[FacilityLevel]], Backend!$E$3:$E$11, Backend!$F$3:$F$11)</f>
        <v>H</v>
      </c>
      <c r="O250">
        <f>LOOKUP(Table1[[#This Row],[FacilityType]], Backend!$J$4:$J$8, Backend!$K$4:$K$8)</f>
        <v>3</v>
      </c>
      <c r="P250" t="str">
        <f>LOOKUP(Table1[[#This Row],[RegionID]], Backend!$L$1:$L$9, Backend!$M$1:$M$9)</f>
        <v>ASW</v>
      </c>
    </row>
    <row r="251" spans="1:16" x14ac:dyDescent="0.25">
      <c r="A251" t="s">
        <v>379</v>
      </c>
      <c r="B251" t="s">
        <v>674</v>
      </c>
      <c r="C251" t="s">
        <v>39</v>
      </c>
      <c r="D251" s="1">
        <v>7</v>
      </c>
      <c r="E251" s="1" t="s">
        <v>1012</v>
      </c>
      <c r="F251" s="1" t="s">
        <v>773</v>
      </c>
      <c r="G251" t="str">
        <f>HYPERLINK("https://ksn2.faa.gov/ajg/ajg-r/_layouts/userdisp.aspx?ID=8","Western Pacific")</f>
        <v>Western Pacific</v>
      </c>
      <c r="H251" t="s">
        <v>36</v>
      </c>
      <c r="I251" t="s">
        <v>33</v>
      </c>
      <c r="J251" t="s">
        <v>37</v>
      </c>
      <c r="K251" t="str">
        <f>HYPERLINK("https://ksn2.faa.gov/ajg/ajg-r/_layouts/userdisp.aspx?ID=8","Western Pacific Regional Human Resource Services Division")</f>
        <v>Western Pacific Regional Human Resource Services Division</v>
      </c>
      <c r="L251" t="s">
        <v>190</v>
      </c>
      <c r="N251" t="str">
        <f>LOOKUP(Table1[[#This Row],[FacilityLevel]], Backend!$E$3:$E$11, Backend!$F$3:$F$11)</f>
        <v>G</v>
      </c>
      <c r="O251">
        <f>LOOKUP(Table1[[#This Row],[FacilityType]], Backend!$J$4:$J$8, Backend!$K$4:$K$8)</f>
        <v>7</v>
      </c>
      <c r="P251" t="str">
        <f>LOOKUP(Table1[[#This Row],[RegionID]], Backend!$L$1:$L$9, Backend!$M$1:$M$9)</f>
        <v>AWP</v>
      </c>
    </row>
    <row r="252" spans="1:16" x14ac:dyDescent="0.25">
      <c r="A252" t="s">
        <v>380</v>
      </c>
      <c r="B252" t="s">
        <v>675</v>
      </c>
      <c r="C252" t="s">
        <v>39</v>
      </c>
      <c r="D252" s="1">
        <v>10</v>
      </c>
      <c r="E252" s="1" t="s">
        <v>91</v>
      </c>
      <c r="F252" s="1" t="s">
        <v>770</v>
      </c>
      <c r="G252" t="str">
        <f>HYPERLINK("https://ksn2.faa.gov/ajg/ajg-r/_layouts/userdisp.aspx?ID=7","Northwest Mountain")</f>
        <v>Northwest Mountain</v>
      </c>
      <c r="H252" t="s">
        <v>90</v>
      </c>
      <c r="I252" t="s">
        <v>15</v>
      </c>
      <c r="J252" t="s">
        <v>91</v>
      </c>
      <c r="K252" t="str">
        <f>HYPERLINK("https://ksn2.faa.gov/ajg/ajg-r/_layouts/userdisp.aspx?ID=7","Northwest Mountain Regional Human Resource Services Division")</f>
        <v>Northwest Mountain Regional Human Resource Services Division</v>
      </c>
      <c r="L252" t="s">
        <v>17</v>
      </c>
      <c r="N252" t="str">
        <f>LOOKUP(Table1[[#This Row],[FacilityLevel]], Backend!$E$3:$E$11, Backend!$F$3:$F$11)</f>
        <v>J</v>
      </c>
      <c r="O252">
        <f>LOOKUP(Table1[[#This Row],[FacilityType]], Backend!$J$4:$J$8, Backend!$K$4:$K$8)</f>
        <v>7</v>
      </c>
      <c r="P252" t="str">
        <f>LOOKUP(Table1[[#This Row],[RegionID]], Backend!$L$1:$L$9, Backend!$M$1:$M$9)</f>
        <v>ANM</v>
      </c>
    </row>
    <row r="253" spans="1:16" x14ac:dyDescent="0.25">
      <c r="A253" t="s">
        <v>381</v>
      </c>
      <c r="B253" t="s">
        <v>676</v>
      </c>
      <c r="C253" t="s">
        <v>39</v>
      </c>
      <c r="D253" s="1">
        <v>7</v>
      </c>
      <c r="E253" s="1" t="s">
        <v>1059</v>
      </c>
      <c r="F253" s="1" t="s">
        <v>753</v>
      </c>
      <c r="G253" t="str">
        <f>HYPERLINK("https://ksn2.faa.gov/ajg/ajg-r/_layouts/userdisp.aspx?ID=8","Western Pacific")</f>
        <v>Western Pacific</v>
      </c>
      <c r="H253" t="s">
        <v>93</v>
      </c>
      <c r="I253" t="s">
        <v>15</v>
      </c>
      <c r="J253" t="s">
        <v>94</v>
      </c>
      <c r="K253" t="str">
        <f>HYPERLINK("https://ksn2.faa.gov/ajg/ajg-r/_layouts/userdisp.aspx?ID=8","Western Pacific Regional Human Resource Services Division")</f>
        <v>Western Pacific Regional Human Resource Services Division</v>
      </c>
      <c r="L253" t="s">
        <v>74</v>
      </c>
      <c r="N253" t="str">
        <f>LOOKUP(Table1[[#This Row],[FacilityLevel]], Backend!$E$3:$E$11, Backend!$F$3:$F$11)</f>
        <v>G</v>
      </c>
      <c r="O253">
        <f>LOOKUP(Table1[[#This Row],[FacilityType]], Backend!$J$4:$J$8, Backend!$K$4:$K$8)</f>
        <v>7</v>
      </c>
      <c r="P253" t="str">
        <f>LOOKUP(Table1[[#This Row],[RegionID]], Backend!$L$1:$L$9, Backend!$M$1:$M$9)</f>
        <v>AWP</v>
      </c>
    </row>
    <row r="254" spans="1:16" x14ac:dyDescent="0.25">
      <c r="A254" t="s">
        <v>382</v>
      </c>
      <c r="B254" t="s">
        <v>677</v>
      </c>
      <c r="C254" t="s">
        <v>39</v>
      </c>
      <c r="D254" s="1">
        <v>9</v>
      </c>
      <c r="E254" s="1" t="s">
        <v>1013</v>
      </c>
      <c r="F254" s="1" t="s">
        <v>775</v>
      </c>
      <c r="G254" t="str">
        <f>HYPERLINK("https://ksn2.faa.gov/ajg/ajg-r/_layouts/userdisp.aspx?ID=2","Southern")</f>
        <v>Southern</v>
      </c>
      <c r="H254" t="s">
        <v>192</v>
      </c>
      <c r="I254" t="s">
        <v>21</v>
      </c>
      <c r="J254" t="s">
        <v>122</v>
      </c>
      <c r="K254" t="str">
        <f>HYPERLINK("https://ksn2.faa.gov/ajg/ajg-r/_layouts/userdisp.aspx?ID=2","Southern Regional Human Resource Services Division")</f>
        <v>Southern Regional Human Resource Services Division</v>
      </c>
      <c r="L254" t="s">
        <v>82</v>
      </c>
      <c r="N254" t="str">
        <f>LOOKUP(Table1[[#This Row],[FacilityLevel]], Backend!$E$3:$E$11, Backend!$F$3:$F$11)</f>
        <v>I</v>
      </c>
      <c r="O254">
        <f>LOOKUP(Table1[[#This Row],[FacilityType]], Backend!$J$4:$J$8, Backend!$K$4:$K$8)</f>
        <v>7</v>
      </c>
      <c r="P254" t="str">
        <f>LOOKUP(Table1[[#This Row],[RegionID]], Backend!$L$1:$L$9, Backend!$M$1:$M$9)</f>
        <v>ASO</v>
      </c>
    </row>
    <row r="255" spans="1:16" x14ac:dyDescent="0.25">
      <c r="A255" t="s">
        <v>383</v>
      </c>
      <c r="B255" t="s">
        <v>678</v>
      </c>
      <c r="C255" t="s">
        <v>39</v>
      </c>
      <c r="D255" s="1">
        <v>10</v>
      </c>
      <c r="E255" s="1" t="s">
        <v>1060</v>
      </c>
      <c r="F255" s="1" t="s">
        <v>753</v>
      </c>
      <c r="G255" t="str">
        <f>HYPERLINK("https://ksn2.faa.gov/ajg/ajg-r/_layouts/userdisp.aspx?ID=8","Western Pacific")</f>
        <v>Western Pacific</v>
      </c>
      <c r="H255" t="s">
        <v>68</v>
      </c>
      <c r="I255" t="s">
        <v>15</v>
      </c>
      <c r="J255" t="s">
        <v>69</v>
      </c>
      <c r="K255" t="str">
        <f>HYPERLINK("https://ksn2.faa.gov/ajg/ajg-r/_layouts/userdisp.aspx?ID=8","Western Pacific Regional Human Resource Services Division")</f>
        <v>Western Pacific Regional Human Resource Services Division</v>
      </c>
      <c r="L255" t="s">
        <v>17</v>
      </c>
      <c r="N255" t="str">
        <f>LOOKUP(Table1[[#This Row],[FacilityLevel]], Backend!$E$3:$E$11, Backend!$F$3:$F$11)</f>
        <v>J</v>
      </c>
      <c r="O255">
        <f>LOOKUP(Table1[[#This Row],[FacilityType]], Backend!$J$4:$J$8, Backend!$K$4:$K$8)</f>
        <v>7</v>
      </c>
      <c r="P255" t="str">
        <f>LOOKUP(Table1[[#This Row],[RegionID]], Backend!$L$1:$L$9, Backend!$M$1:$M$9)</f>
        <v>AWP</v>
      </c>
    </row>
    <row r="256" spans="1:16" x14ac:dyDescent="0.25">
      <c r="A256" t="s">
        <v>384</v>
      </c>
      <c r="B256" t="s">
        <v>679</v>
      </c>
      <c r="C256" t="s">
        <v>28</v>
      </c>
      <c r="D256" s="1">
        <v>7</v>
      </c>
      <c r="E256" s="1" t="s">
        <v>907</v>
      </c>
      <c r="F256" s="1" t="s">
        <v>785</v>
      </c>
      <c r="G256" t="str">
        <f>HYPERLINK("https://ksn2.faa.gov/ajg/ajg-r/_layouts/userdisp.aspx?ID=6","Central")</f>
        <v>Central</v>
      </c>
      <c r="H256" t="s">
        <v>145</v>
      </c>
      <c r="I256" t="s">
        <v>33</v>
      </c>
      <c r="J256" t="s">
        <v>146</v>
      </c>
      <c r="K256" t="str">
        <f>HYPERLINK("https://ksn2.faa.gov/ajg/ajg-r/_layouts/userdisp.aspx?ID=6","Central Regional Human Resource Services Division")</f>
        <v>Central Regional Human Resource Services Division</v>
      </c>
      <c r="L256" t="s">
        <v>17</v>
      </c>
      <c r="N256" t="str">
        <f>LOOKUP(Table1[[#This Row],[FacilityLevel]], Backend!$E$3:$E$11, Backend!$F$3:$F$11)</f>
        <v>G</v>
      </c>
      <c r="O256">
        <f>LOOKUP(Table1[[#This Row],[FacilityType]], Backend!$J$4:$J$8, Backend!$K$4:$K$8)</f>
        <v>3</v>
      </c>
      <c r="P256" t="str">
        <f>LOOKUP(Table1[[#This Row],[RegionID]], Backend!$L$1:$L$9, Backend!$M$1:$M$9)</f>
        <v>ACE</v>
      </c>
    </row>
    <row r="257" spans="1:16" x14ac:dyDescent="0.25">
      <c r="A257" t="s">
        <v>385</v>
      </c>
      <c r="B257" t="s">
        <v>680</v>
      </c>
      <c r="C257" t="s">
        <v>28</v>
      </c>
      <c r="D257" s="1">
        <v>6</v>
      </c>
      <c r="E257" s="1" t="s">
        <v>957</v>
      </c>
      <c r="F257" s="1" t="s">
        <v>754</v>
      </c>
      <c r="G257" t="str">
        <f>HYPERLINK("https://ksn2.faa.gov/ajg/ajg-r/_layouts/userdisp.aspx?ID=5","Southwest")</f>
        <v>Southwest</v>
      </c>
      <c r="H257" t="s">
        <v>32</v>
      </c>
      <c r="I257" t="s">
        <v>33</v>
      </c>
      <c r="J257" t="s">
        <v>34</v>
      </c>
      <c r="K257" t="str">
        <f>HYPERLINK("https://ksn2.faa.gov/ajg/ajg-r/_layouts/userdisp.aspx?ID=5","Southwest Regional Human Resource Services Division")</f>
        <v>Southwest Regional Human Resource Services Division</v>
      </c>
      <c r="L257" t="s">
        <v>17</v>
      </c>
      <c r="N257" t="str">
        <f>LOOKUP(Table1[[#This Row],[FacilityLevel]], Backend!$E$3:$E$11, Backend!$F$3:$F$11)</f>
        <v>F</v>
      </c>
      <c r="O257">
        <f>LOOKUP(Table1[[#This Row],[FacilityType]], Backend!$J$4:$J$8, Backend!$K$4:$K$8)</f>
        <v>3</v>
      </c>
      <c r="P257" t="str">
        <f>LOOKUP(Table1[[#This Row],[RegionID]], Backend!$L$1:$L$9, Backend!$M$1:$M$9)</f>
        <v>ASW</v>
      </c>
    </row>
    <row r="258" spans="1:16" x14ac:dyDescent="0.25">
      <c r="A258" t="s">
        <v>386</v>
      </c>
      <c r="B258" t="s">
        <v>681</v>
      </c>
      <c r="C258" t="s">
        <v>39</v>
      </c>
      <c r="D258" s="1">
        <v>7</v>
      </c>
      <c r="E258" s="1" t="s">
        <v>1061</v>
      </c>
      <c r="F258" s="1" t="s">
        <v>753</v>
      </c>
      <c r="G258" t="str">
        <f>HYPERLINK("https://ksn2.faa.gov/ajg/ajg-r/_layouts/userdisp.aspx?ID=8","Western Pacific")</f>
        <v>Western Pacific</v>
      </c>
      <c r="H258" t="s">
        <v>68</v>
      </c>
      <c r="I258" t="s">
        <v>15</v>
      </c>
      <c r="J258" t="s">
        <v>69</v>
      </c>
      <c r="K258" t="str">
        <f>HYPERLINK("https://ksn2.faa.gov/ajg/ajg-r/_layouts/userdisp.aspx?ID=8","Western Pacific Regional Human Resource Services Division")</f>
        <v>Western Pacific Regional Human Resource Services Division</v>
      </c>
      <c r="L258" t="s">
        <v>62</v>
      </c>
      <c r="N258" t="str">
        <f>LOOKUP(Table1[[#This Row],[FacilityLevel]], Backend!$E$3:$E$11, Backend!$F$3:$F$11)</f>
        <v>G</v>
      </c>
      <c r="O258">
        <f>LOOKUP(Table1[[#This Row],[FacilityType]], Backend!$J$4:$J$8, Backend!$K$4:$K$8)</f>
        <v>7</v>
      </c>
      <c r="P258" t="str">
        <f>LOOKUP(Table1[[#This Row],[RegionID]], Backend!$L$1:$L$9, Backend!$M$1:$M$9)</f>
        <v>AWP</v>
      </c>
    </row>
    <row r="259" spans="1:16" x14ac:dyDescent="0.25">
      <c r="A259" t="s">
        <v>387</v>
      </c>
      <c r="B259" t="s">
        <v>682</v>
      </c>
      <c r="C259" t="s">
        <v>39</v>
      </c>
      <c r="D259" s="1">
        <v>7</v>
      </c>
      <c r="E259" s="1" t="s">
        <v>977</v>
      </c>
      <c r="F259" s="1" t="s">
        <v>761</v>
      </c>
      <c r="G259" t="str">
        <f>HYPERLINK("https://ksn2.faa.gov/ajg/ajg-r/_layouts/userdisp.aspx?ID=2","Southern")</f>
        <v>Southern</v>
      </c>
      <c r="H259" t="s">
        <v>388</v>
      </c>
      <c r="I259" t="s">
        <v>21</v>
      </c>
      <c r="J259" t="s">
        <v>193</v>
      </c>
      <c r="K259" t="str">
        <f>HYPERLINK("https://ksn2.faa.gov/ajg/ajg-r/_layouts/userdisp.aspx?ID=2","Southern Regional Human Resource Services Division")</f>
        <v>Southern Regional Human Resource Services Division</v>
      </c>
      <c r="L259" t="s">
        <v>17</v>
      </c>
      <c r="N259" t="str">
        <f>LOOKUP(Table1[[#This Row],[FacilityLevel]], Backend!$E$3:$E$11, Backend!$F$3:$F$11)</f>
        <v>G</v>
      </c>
      <c r="O259">
        <f>LOOKUP(Table1[[#This Row],[FacilityType]], Backend!$J$4:$J$8, Backend!$K$4:$K$8)</f>
        <v>7</v>
      </c>
      <c r="P259" t="str">
        <f>LOOKUP(Table1[[#This Row],[RegionID]], Backend!$L$1:$L$9, Backend!$M$1:$M$9)</f>
        <v>ASO</v>
      </c>
    </row>
    <row r="260" spans="1:16" x14ac:dyDescent="0.25">
      <c r="A260" t="s">
        <v>389</v>
      </c>
      <c r="B260" t="s">
        <v>683</v>
      </c>
      <c r="C260" t="s">
        <v>39</v>
      </c>
      <c r="D260" s="1">
        <v>10</v>
      </c>
      <c r="E260" s="1" t="s">
        <v>840</v>
      </c>
      <c r="F260" s="1" t="s">
        <v>788</v>
      </c>
      <c r="G260" t="str">
        <f>HYPERLINK("https://ksn2.faa.gov/ajg/ajg-r/_layouts/userdisp.aspx?ID=7","Northwest Mountain")</f>
        <v>Northwest Mountain</v>
      </c>
      <c r="H260" t="s">
        <v>99</v>
      </c>
      <c r="I260" t="s">
        <v>15</v>
      </c>
      <c r="J260" t="s">
        <v>100</v>
      </c>
      <c r="K260" t="str">
        <f>HYPERLINK("https://ksn2.faa.gov/ajg/ajg-r/_layouts/userdisp.aspx?ID=7","Northwest Mountain Regional Human Resource Services Division")</f>
        <v>Northwest Mountain Regional Human Resource Services Division</v>
      </c>
      <c r="L260" t="s">
        <v>17</v>
      </c>
      <c r="N260" t="str">
        <f>LOOKUP(Table1[[#This Row],[FacilityLevel]], Backend!$E$3:$E$11, Backend!$F$3:$F$11)</f>
        <v>J</v>
      </c>
      <c r="O260">
        <f>LOOKUP(Table1[[#This Row],[FacilityType]], Backend!$J$4:$J$8, Backend!$K$4:$K$8)</f>
        <v>7</v>
      </c>
      <c r="P260" t="str">
        <f>LOOKUP(Table1[[#This Row],[RegionID]], Backend!$L$1:$L$9, Backend!$M$1:$M$9)</f>
        <v>ANM</v>
      </c>
    </row>
    <row r="261" spans="1:16" x14ac:dyDescent="0.25">
      <c r="A261" t="s">
        <v>390</v>
      </c>
      <c r="B261" t="s">
        <v>684</v>
      </c>
      <c r="C261" t="s">
        <v>39</v>
      </c>
      <c r="D261" s="1">
        <v>6</v>
      </c>
      <c r="E261" s="1" t="s">
        <v>1014</v>
      </c>
      <c r="F261" s="1" t="s">
        <v>753</v>
      </c>
      <c r="G261" t="str">
        <f>HYPERLINK("https://ksn2.faa.gov/ajg/ajg-r/_layouts/userdisp.aspx?ID=8","Western Pacific")</f>
        <v>Western Pacific</v>
      </c>
      <c r="H261" t="s">
        <v>68</v>
      </c>
      <c r="I261" t="s">
        <v>15</v>
      </c>
      <c r="J261" t="s">
        <v>69</v>
      </c>
      <c r="K261" t="str">
        <f>HYPERLINK("https://ksn2.faa.gov/ajg/ajg-r/_layouts/userdisp.aspx?ID=8","Western Pacific Regional Human Resource Services Division")</f>
        <v>Western Pacific Regional Human Resource Services Division</v>
      </c>
      <c r="L261" t="s">
        <v>17</v>
      </c>
      <c r="N261" t="str">
        <f>LOOKUP(Table1[[#This Row],[FacilityLevel]], Backend!$E$3:$E$11, Backend!$F$3:$F$11)</f>
        <v>F</v>
      </c>
      <c r="O261">
        <f>LOOKUP(Table1[[#This Row],[FacilityType]], Backend!$J$4:$J$8, Backend!$K$4:$K$8)</f>
        <v>7</v>
      </c>
      <c r="P261" t="str">
        <f>LOOKUP(Table1[[#This Row],[RegionID]], Backend!$L$1:$L$9, Backend!$M$1:$M$9)</f>
        <v>AWP</v>
      </c>
    </row>
    <row r="262" spans="1:16" x14ac:dyDescent="0.25">
      <c r="A262" t="s">
        <v>391</v>
      </c>
      <c r="B262" t="s">
        <v>685</v>
      </c>
      <c r="C262" t="s">
        <v>39</v>
      </c>
      <c r="D262" s="1">
        <v>5</v>
      </c>
      <c r="E262" s="1" t="s">
        <v>1062</v>
      </c>
      <c r="F262" s="1" t="s">
        <v>753</v>
      </c>
      <c r="G262" t="str">
        <f>HYPERLINK("https://ksn2.faa.gov/ajg/ajg-r/_layouts/userdisp.aspx?ID=8","Western Pacific")</f>
        <v>Western Pacific</v>
      </c>
      <c r="H262" t="s">
        <v>93</v>
      </c>
      <c r="I262" t="s">
        <v>15</v>
      </c>
      <c r="J262" t="s">
        <v>94</v>
      </c>
      <c r="K262" t="str">
        <f>HYPERLINK("https://ksn2.faa.gov/ajg/ajg-r/_layouts/userdisp.aspx?ID=8","Western Pacific Regional Human Resource Services Division")</f>
        <v>Western Pacific Regional Human Resource Services Division</v>
      </c>
      <c r="L262" t="s">
        <v>74</v>
      </c>
      <c r="N262" t="str">
        <f>LOOKUP(Table1[[#This Row],[FacilityLevel]], Backend!$E$3:$E$11, Backend!$F$3:$F$11)</f>
        <v>E</v>
      </c>
      <c r="O262">
        <f>LOOKUP(Table1[[#This Row],[FacilityType]], Backend!$J$4:$J$8, Backend!$K$4:$K$8)</f>
        <v>7</v>
      </c>
      <c r="P262" t="str">
        <f>LOOKUP(Table1[[#This Row],[RegionID]], Backend!$L$1:$L$9, Backend!$M$1:$M$9)</f>
        <v>AWP</v>
      </c>
    </row>
    <row r="263" spans="1:16" x14ac:dyDescent="0.25">
      <c r="A263" t="s">
        <v>392</v>
      </c>
      <c r="B263" t="s">
        <v>686</v>
      </c>
      <c r="C263" t="s">
        <v>39</v>
      </c>
      <c r="D263" s="1">
        <v>8</v>
      </c>
      <c r="E263" s="1" t="s">
        <v>1063</v>
      </c>
      <c r="F263" s="1" t="s">
        <v>753</v>
      </c>
      <c r="G263" t="str">
        <f>HYPERLINK("https://ksn2.faa.gov/ajg/ajg-r/_layouts/userdisp.aspx?ID=8","Western Pacific")</f>
        <v>Western Pacific</v>
      </c>
      <c r="H263" t="s">
        <v>93</v>
      </c>
      <c r="I263" t="s">
        <v>15</v>
      </c>
      <c r="J263" t="s">
        <v>94</v>
      </c>
      <c r="K263" t="str">
        <f>HYPERLINK("https://ksn2.faa.gov/ajg/ajg-r/_layouts/userdisp.aspx?ID=8","Western Pacific Regional Human Resource Services Division")</f>
        <v>Western Pacific Regional Human Resource Services Division</v>
      </c>
      <c r="L263" t="s">
        <v>393</v>
      </c>
      <c r="N263" t="str">
        <f>LOOKUP(Table1[[#This Row],[FacilityLevel]], Backend!$E$3:$E$11, Backend!$F$3:$F$11)</f>
        <v>H</v>
      </c>
      <c r="O263">
        <f>LOOKUP(Table1[[#This Row],[FacilityType]], Backend!$J$4:$J$8, Backend!$K$4:$K$8)</f>
        <v>7</v>
      </c>
      <c r="P263" t="str">
        <f>LOOKUP(Table1[[#This Row],[RegionID]], Backend!$L$1:$L$9, Backend!$M$1:$M$9)</f>
        <v>AWP</v>
      </c>
    </row>
    <row r="264" spans="1:16" x14ac:dyDescent="0.25">
      <c r="A264" t="s">
        <v>394</v>
      </c>
      <c r="B264" t="s">
        <v>679</v>
      </c>
      <c r="C264" t="s">
        <v>28</v>
      </c>
      <c r="D264" s="1">
        <v>5</v>
      </c>
      <c r="E264" s="1" t="s">
        <v>907</v>
      </c>
      <c r="F264" s="1" t="s">
        <v>768</v>
      </c>
      <c r="G264" t="str">
        <f>HYPERLINK("https://ksn2.faa.gov/ajg/ajg-r/_layouts/userdisp.aspx?ID=9","Great Lakes")</f>
        <v>Great Lakes</v>
      </c>
      <c r="H264" t="s">
        <v>145</v>
      </c>
      <c r="I264" t="s">
        <v>33</v>
      </c>
      <c r="J264" t="s">
        <v>146</v>
      </c>
      <c r="K264" t="str">
        <f>HYPERLINK("https://ksn2.faa.gov/ajg/ajg-r/_layouts/userdisp.aspx?ID=9","Great Lakes Regional Human Resource Services Division")</f>
        <v>Great Lakes Regional Human Resource Services Division</v>
      </c>
      <c r="L264" t="s">
        <v>47</v>
      </c>
      <c r="N264" t="str">
        <f>LOOKUP(Table1[[#This Row],[FacilityLevel]], Backend!$E$3:$E$11, Backend!$F$3:$F$11)</f>
        <v>E</v>
      </c>
      <c r="O264">
        <f>LOOKUP(Table1[[#This Row],[FacilityType]], Backend!$J$4:$J$8, Backend!$K$4:$K$8)</f>
        <v>3</v>
      </c>
      <c r="P264" t="str">
        <f>LOOKUP(Table1[[#This Row],[RegionID]], Backend!$L$1:$L$9, Backend!$M$1:$M$9)</f>
        <v>AGL</v>
      </c>
    </row>
    <row r="265" spans="1:16" x14ac:dyDescent="0.25">
      <c r="A265" t="s">
        <v>395</v>
      </c>
      <c r="B265" t="s">
        <v>687</v>
      </c>
      <c r="C265" t="s">
        <v>39</v>
      </c>
      <c r="D265" s="1">
        <v>6</v>
      </c>
      <c r="E265" s="1" t="s">
        <v>1015</v>
      </c>
      <c r="F265" s="1" t="s">
        <v>775</v>
      </c>
      <c r="G265" t="str">
        <f>HYPERLINK("https://ksn2.faa.gov/ajg/ajg-r/_layouts/userdisp.aspx?ID=2","Southern")</f>
        <v>Southern</v>
      </c>
      <c r="H265" t="s">
        <v>192</v>
      </c>
      <c r="I265" t="s">
        <v>21</v>
      </c>
      <c r="J265" t="s">
        <v>193</v>
      </c>
      <c r="K265" t="str">
        <f>HYPERLINK("https://ksn2.faa.gov/ajg/ajg-r/_layouts/userdisp.aspx?ID=2","Southern Regional Human Resource Services Division")</f>
        <v>Southern Regional Human Resource Services Division</v>
      </c>
      <c r="L265" t="s">
        <v>62</v>
      </c>
      <c r="N265" t="str">
        <f>LOOKUP(Table1[[#This Row],[FacilityLevel]], Backend!$E$3:$E$11, Backend!$F$3:$F$11)</f>
        <v>F</v>
      </c>
      <c r="O265">
        <f>LOOKUP(Table1[[#This Row],[FacilityType]], Backend!$J$4:$J$8, Backend!$K$4:$K$8)</f>
        <v>7</v>
      </c>
      <c r="P265" t="str">
        <f>LOOKUP(Table1[[#This Row],[RegionID]], Backend!$L$1:$L$9, Backend!$M$1:$M$9)</f>
        <v>ASO</v>
      </c>
    </row>
    <row r="266" spans="1:16" x14ac:dyDescent="0.25">
      <c r="A266" t="s">
        <v>396</v>
      </c>
      <c r="B266" t="s">
        <v>688</v>
      </c>
      <c r="C266" t="s">
        <v>39</v>
      </c>
      <c r="D266" s="1">
        <v>8</v>
      </c>
      <c r="E266" s="1" t="s">
        <v>1064</v>
      </c>
      <c r="F266" s="1" t="s">
        <v>785</v>
      </c>
      <c r="G266" t="str">
        <f>HYPERLINK("https://ksn2.faa.gov/ajg/ajg-r/_layouts/userdisp.aspx?ID=6","Central")</f>
        <v>Central</v>
      </c>
      <c r="H266" t="s">
        <v>145</v>
      </c>
      <c r="I266" t="s">
        <v>33</v>
      </c>
      <c r="J266" t="s">
        <v>146</v>
      </c>
      <c r="K266" t="str">
        <f>HYPERLINK("https://ksn2.faa.gov/ajg/ajg-r/_layouts/userdisp.aspx?ID=6","Central Regional Human Resource Services Division")</f>
        <v>Central Regional Human Resource Services Division</v>
      </c>
      <c r="L266" t="s">
        <v>17</v>
      </c>
      <c r="N266" t="str">
        <f>LOOKUP(Table1[[#This Row],[FacilityLevel]], Backend!$E$3:$E$11, Backend!$F$3:$F$11)</f>
        <v>H</v>
      </c>
      <c r="O266">
        <f>LOOKUP(Table1[[#This Row],[FacilityType]], Backend!$J$4:$J$8, Backend!$K$4:$K$8)</f>
        <v>7</v>
      </c>
      <c r="P266" t="str">
        <f>LOOKUP(Table1[[#This Row],[RegionID]], Backend!$L$1:$L$9, Backend!$M$1:$M$9)</f>
        <v>ACE</v>
      </c>
    </row>
    <row r="267" spans="1:16" x14ac:dyDescent="0.25">
      <c r="A267" t="s">
        <v>397</v>
      </c>
      <c r="B267" t="s">
        <v>689</v>
      </c>
      <c r="C267" t="s">
        <v>39</v>
      </c>
      <c r="D267" s="1">
        <v>4</v>
      </c>
      <c r="E267" s="1" t="s">
        <v>1065</v>
      </c>
      <c r="F267" s="1" t="s">
        <v>774</v>
      </c>
      <c r="G267" t="str">
        <f>HYPERLINK("https://ksn2.faa.gov/ajg/ajg-r/_layouts/userdisp.aspx?ID=9","Great Lakes")</f>
        <v>Great Lakes</v>
      </c>
      <c r="H267" t="s">
        <v>102</v>
      </c>
      <c r="I267" t="s">
        <v>33</v>
      </c>
      <c r="J267" t="s">
        <v>103</v>
      </c>
      <c r="K267" t="str">
        <f>HYPERLINK("https://ksn2.faa.gov/ajg/ajg-r/_layouts/userdisp.aspx?ID=9","Great Lakes Regional Human Resource Services Division")</f>
        <v>Great Lakes Regional Human Resource Services Division</v>
      </c>
      <c r="L267" t="s">
        <v>349</v>
      </c>
      <c r="N267" t="str">
        <f>LOOKUP(Table1[[#This Row],[FacilityLevel]], Backend!$E$3:$E$11, Backend!$F$3:$F$11)</f>
        <v>D</v>
      </c>
      <c r="O267">
        <f>LOOKUP(Table1[[#This Row],[FacilityType]], Backend!$J$4:$J$8, Backend!$K$4:$K$8)</f>
        <v>7</v>
      </c>
      <c r="P267" t="str">
        <f>LOOKUP(Table1[[#This Row],[RegionID]], Backend!$L$1:$L$9, Backend!$M$1:$M$9)</f>
        <v>AGL</v>
      </c>
    </row>
    <row r="268" spans="1:16" x14ac:dyDescent="0.25">
      <c r="A268" t="s">
        <v>398</v>
      </c>
      <c r="B268" t="s">
        <v>690</v>
      </c>
      <c r="C268" t="s">
        <v>39</v>
      </c>
      <c r="D268" s="1">
        <v>5</v>
      </c>
      <c r="E268" s="1" t="s">
        <v>1066</v>
      </c>
      <c r="F268" s="1" t="s">
        <v>753</v>
      </c>
      <c r="G268" t="str">
        <f>HYPERLINK("https://ksn2.faa.gov/ajg/ajg-r/_layouts/userdisp.aspx?ID=8","Western Pacific")</f>
        <v>Western Pacific</v>
      </c>
      <c r="H268" t="s">
        <v>68</v>
      </c>
      <c r="I268" t="s">
        <v>15</v>
      </c>
      <c r="J268" t="s">
        <v>69</v>
      </c>
      <c r="K268" t="str">
        <f>HYPERLINK("https://ksn2.faa.gov/ajg/ajg-r/_layouts/userdisp.aspx?ID=8","Western Pacific Regional Human Resource Services Division")</f>
        <v>Western Pacific Regional Human Resource Services Division</v>
      </c>
      <c r="L268" t="s">
        <v>70</v>
      </c>
      <c r="N268" t="str">
        <f>LOOKUP(Table1[[#This Row],[FacilityLevel]], Backend!$E$3:$E$11, Backend!$F$3:$F$11)</f>
        <v>E</v>
      </c>
      <c r="O268">
        <f>LOOKUP(Table1[[#This Row],[FacilityType]], Backend!$J$4:$J$8, Backend!$K$4:$K$8)</f>
        <v>7</v>
      </c>
      <c r="P268" t="str">
        <f>LOOKUP(Table1[[#This Row],[RegionID]], Backend!$L$1:$L$9, Backend!$M$1:$M$9)</f>
        <v>AWP</v>
      </c>
    </row>
    <row r="269" spans="1:16" x14ac:dyDescent="0.25">
      <c r="A269" t="s">
        <v>399</v>
      </c>
      <c r="B269" t="s">
        <v>691</v>
      </c>
      <c r="C269" t="s">
        <v>39</v>
      </c>
      <c r="D269" s="1">
        <v>4</v>
      </c>
      <c r="E269" s="1" t="s">
        <v>1067</v>
      </c>
      <c r="F269" s="1" t="s">
        <v>767</v>
      </c>
      <c r="G269" t="str">
        <f>HYPERLINK("https://ksn2.faa.gov/ajg/ajg-r/_layouts/userdisp.aspx?ID=2","Southern")</f>
        <v>Southern</v>
      </c>
      <c r="H269" t="s">
        <v>388</v>
      </c>
      <c r="I269" t="s">
        <v>21</v>
      </c>
      <c r="J269" t="s">
        <v>193</v>
      </c>
      <c r="K269" t="str">
        <f>HYPERLINK("https://ksn2.faa.gov/ajg/ajg-r/_layouts/userdisp.aspx?ID=2","Southern Regional Human Resource Services Division")</f>
        <v>Southern Regional Human Resource Services Division</v>
      </c>
      <c r="L269" t="s">
        <v>400</v>
      </c>
      <c r="N269" t="str">
        <f>LOOKUP(Table1[[#This Row],[FacilityLevel]], Backend!$E$3:$E$11, Backend!$F$3:$F$11)</f>
        <v>D</v>
      </c>
      <c r="O269">
        <f>LOOKUP(Table1[[#This Row],[FacilityType]], Backend!$J$4:$J$8, Backend!$K$4:$K$8)</f>
        <v>7</v>
      </c>
      <c r="P269" t="str">
        <f>LOOKUP(Table1[[#This Row],[RegionID]], Backend!$L$1:$L$9, Backend!$M$1:$M$9)</f>
        <v>ASO</v>
      </c>
    </row>
    <row r="270" spans="1:16" x14ac:dyDescent="0.25">
      <c r="A270" t="s">
        <v>401</v>
      </c>
      <c r="B270" t="s">
        <v>692</v>
      </c>
      <c r="C270" t="s">
        <v>39</v>
      </c>
      <c r="D270" s="1">
        <v>5</v>
      </c>
      <c r="E270" s="1" t="s">
        <v>1068</v>
      </c>
      <c r="F270" s="1" t="s">
        <v>785</v>
      </c>
      <c r="G270" t="str">
        <f>HYPERLINK("https://ksn2.faa.gov/ajg/ajg-r/_layouts/userdisp.aspx?ID=6","Central")</f>
        <v>Central</v>
      </c>
      <c r="H270" t="s">
        <v>145</v>
      </c>
      <c r="I270" t="s">
        <v>33</v>
      </c>
      <c r="J270" t="s">
        <v>146</v>
      </c>
      <c r="K270" t="str">
        <f>HYPERLINK("https://ksn2.faa.gov/ajg/ajg-r/_layouts/userdisp.aspx?ID=6","Central Regional Human Resource Services Division")</f>
        <v>Central Regional Human Resource Services Division</v>
      </c>
      <c r="L270" t="s">
        <v>62</v>
      </c>
      <c r="N270" t="str">
        <f>LOOKUP(Table1[[#This Row],[FacilityLevel]], Backend!$E$3:$E$11, Backend!$F$3:$F$11)</f>
        <v>E</v>
      </c>
      <c r="O270">
        <f>LOOKUP(Table1[[#This Row],[FacilityType]], Backend!$J$4:$J$8, Backend!$K$4:$K$8)</f>
        <v>7</v>
      </c>
      <c r="P270" t="str">
        <f>LOOKUP(Table1[[#This Row],[RegionID]], Backend!$L$1:$L$9, Backend!$M$1:$M$9)</f>
        <v>ACE</v>
      </c>
    </row>
    <row r="271" spans="1:16" x14ac:dyDescent="0.25">
      <c r="A271" t="s">
        <v>402</v>
      </c>
      <c r="B271" t="s">
        <v>693</v>
      </c>
      <c r="C271" t="s">
        <v>28</v>
      </c>
      <c r="D271" s="1">
        <v>5</v>
      </c>
      <c r="E271" s="1" t="s">
        <v>958</v>
      </c>
      <c r="F271" s="1" t="s">
        <v>790</v>
      </c>
      <c r="G271" t="str">
        <f>HYPERLINK("https://ksn2.faa.gov/ajg/ajg-r/_layouts/userdisp.aspx?ID=6","Central")</f>
        <v>Central</v>
      </c>
      <c r="H271" t="s">
        <v>102</v>
      </c>
      <c r="I271" t="s">
        <v>33</v>
      </c>
      <c r="J271" t="s">
        <v>103</v>
      </c>
      <c r="K271" t="str">
        <f>HYPERLINK("https://ksn2.faa.gov/ajg/ajg-r/_layouts/userdisp.aspx?ID=6","Central Regional Human Resource Services Division")</f>
        <v>Central Regional Human Resource Services Division</v>
      </c>
      <c r="L271" t="s">
        <v>403</v>
      </c>
      <c r="N271" t="str">
        <f>LOOKUP(Table1[[#This Row],[FacilityLevel]], Backend!$E$3:$E$11, Backend!$F$3:$F$11)</f>
        <v>E</v>
      </c>
      <c r="O271">
        <f>LOOKUP(Table1[[#This Row],[FacilityType]], Backend!$J$4:$J$8, Backend!$K$4:$K$8)</f>
        <v>3</v>
      </c>
      <c r="P271" t="str">
        <f>LOOKUP(Table1[[#This Row],[RegionID]], Backend!$L$1:$L$9, Backend!$M$1:$M$9)</f>
        <v>ACE</v>
      </c>
    </row>
    <row r="272" spans="1:16" x14ac:dyDescent="0.25">
      <c r="A272" t="s">
        <v>404</v>
      </c>
      <c r="B272" t="s">
        <v>694</v>
      </c>
      <c r="C272" t="s">
        <v>28</v>
      </c>
      <c r="D272" s="1">
        <v>6</v>
      </c>
      <c r="E272" s="1" t="s">
        <v>959</v>
      </c>
      <c r="F272" s="1" t="s">
        <v>776</v>
      </c>
      <c r="G272" t="str">
        <f>HYPERLINK("https://ksn2.faa.gov/ajg/ajg-r/_layouts/userdisp.aspx?ID=4","Eastern")</f>
        <v>Eastern</v>
      </c>
      <c r="H272" t="s">
        <v>25</v>
      </c>
      <c r="I272" t="s">
        <v>21</v>
      </c>
      <c r="J272" t="s">
        <v>26</v>
      </c>
      <c r="K272" t="str">
        <f>HYPERLINK("https://ksn2.faa.gov/ajg/ajg-r/_layouts/userdisp.aspx?ID=4","Eastern Regional Human Resource Services Division")</f>
        <v>Eastern Regional Human Resource Services Division</v>
      </c>
      <c r="L272" t="s">
        <v>17</v>
      </c>
      <c r="N272" t="str">
        <f>LOOKUP(Table1[[#This Row],[FacilityLevel]], Backend!$E$3:$E$11, Backend!$F$3:$F$11)</f>
        <v>F</v>
      </c>
      <c r="O272">
        <f>LOOKUP(Table1[[#This Row],[FacilityType]], Backend!$J$4:$J$8, Backend!$K$4:$K$8)</f>
        <v>3</v>
      </c>
      <c r="P272" t="str">
        <f>LOOKUP(Table1[[#This Row],[RegionID]], Backend!$L$1:$L$9, Backend!$M$1:$M$9)</f>
        <v>AEA</v>
      </c>
    </row>
    <row r="273" spans="1:16" x14ac:dyDescent="0.25">
      <c r="A273" t="s">
        <v>405</v>
      </c>
      <c r="B273" t="s">
        <v>406</v>
      </c>
      <c r="C273" t="s">
        <v>13</v>
      </c>
      <c r="D273" s="1">
        <v>9</v>
      </c>
      <c r="E273" s="1" t="s">
        <v>848</v>
      </c>
      <c r="F273" s="1" t="s">
        <v>785</v>
      </c>
      <c r="G273" t="str">
        <f>HYPERLINK("https://ksn2.faa.gov/ajg/ajg-r/_layouts/userdisp.aspx?ID=6","Central")</f>
        <v>Central</v>
      </c>
      <c r="H273" t="s">
        <v>145</v>
      </c>
      <c r="I273" t="s">
        <v>33</v>
      </c>
      <c r="J273" t="s">
        <v>146</v>
      </c>
      <c r="K273" t="str">
        <f>HYPERLINK("https://ksn2.faa.gov/ajg/ajg-r/_layouts/userdisp.aspx?ID=6","Central Regional Human Resource Services Division")</f>
        <v>Central Regional Human Resource Services Division</v>
      </c>
      <c r="L273" t="s">
        <v>17</v>
      </c>
      <c r="N273" t="str">
        <f>LOOKUP(Table1[[#This Row],[FacilityLevel]], Backend!$E$3:$E$11, Backend!$F$3:$F$11)</f>
        <v>I</v>
      </c>
      <c r="O273">
        <f>LOOKUP(Table1[[#This Row],[FacilityType]], Backend!$J$4:$J$8, Backend!$K$4:$K$8)</f>
        <v>2</v>
      </c>
      <c r="P273" t="str">
        <f>LOOKUP(Table1[[#This Row],[RegionID]], Backend!$L$1:$L$9, Backend!$M$1:$M$9)</f>
        <v>ACE</v>
      </c>
    </row>
    <row r="274" spans="1:16" x14ac:dyDescent="0.25">
      <c r="A274" t="s">
        <v>407</v>
      </c>
      <c r="B274" t="s">
        <v>695</v>
      </c>
      <c r="C274" t="s">
        <v>39</v>
      </c>
      <c r="D274" s="1">
        <v>9</v>
      </c>
      <c r="E274" s="1" t="s">
        <v>1016</v>
      </c>
      <c r="F274" s="1" t="s">
        <v>772</v>
      </c>
      <c r="G274" t="str">
        <f>HYPERLINK("https://ksn2.faa.gov/ajg/ajg-r/_layouts/userdisp.aspx?ID=4","Eastern")</f>
        <v>Eastern</v>
      </c>
      <c r="H274" t="s">
        <v>29</v>
      </c>
      <c r="I274" t="s">
        <v>21</v>
      </c>
      <c r="J274" t="s">
        <v>30</v>
      </c>
      <c r="K274" t="str">
        <f>HYPERLINK("https://ksn2.faa.gov/ajg/ajg-r/_layouts/userdisp.aspx?ID=4","Eastern Regional Human Resource Services Division")</f>
        <v>Eastern Regional Human Resource Services Division</v>
      </c>
      <c r="L274" t="s">
        <v>17</v>
      </c>
      <c r="N274" t="str">
        <f>LOOKUP(Table1[[#This Row],[FacilityLevel]], Backend!$E$3:$E$11, Backend!$F$3:$F$11)</f>
        <v>I</v>
      </c>
      <c r="O274">
        <f>LOOKUP(Table1[[#This Row],[FacilityType]], Backend!$J$4:$J$8, Backend!$K$4:$K$8)</f>
        <v>7</v>
      </c>
      <c r="P274" t="str">
        <f>LOOKUP(Table1[[#This Row],[RegionID]], Backend!$L$1:$L$9, Backend!$M$1:$M$9)</f>
        <v>AEA</v>
      </c>
    </row>
    <row r="275" spans="1:16" x14ac:dyDescent="0.25">
      <c r="A275" t="s">
        <v>408</v>
      </c>
      <c r="B275" t="s">
        <v>696</v>
      </c>
      <c r="C275" t="s">
        <v>28</v>
      </c>
      <c r="D275" s="1">
        <v>7</v>
      </c>
      <c r="E275" s="1" t="s">
        <v>908</v>
      </c>
      <c r="F275" s="1" t="s">
        <v>775</v>
      </c>
      <c r="G275" t="str">
        <f>HYPERLINK("https://ksn2.faa.gov/ajg/ajg-r/_layouts/userdisp.aspx?ID=2","Southern")</f>
        <v>Southern</v>
      </c>
      <c r="H275" t="s">
        <v>121</v>
      </c>
      <c r="I275" t="s">
        <v>21</v>
      </c>
      <c r="J275" t="s">
        <v>122</v>
      </c>
      <c r="K275" t="str">
        <f>HYPERLINK("https://ksn2.faa.gov/ajg/ajg-r/_layouts/userdisp.aspx?ID=2","Southern Regional Human Resource Services Division")</f>
        <v>Southern Regional Human Resource Services Division</v>
      </c>
      <c r="L275" t="s">
        <v>85</v>
      </c>
      <c r="N275" t="str">
        <f>LOOKUP(Table1[[#This Row],[FacilityLevel]], Backend!$E$3:$E$11, Backend!$F$3:$F$11)</f>
        <v>G</v>
      </c>
      <c r="O275">
        <f>LOOKUP(Table1[[#This Row],[FacilityType]], Backend!$J$4:$J$8, Backend!$K$4:$K$8)</f>
        <v>3</v>
      </c>
      <c r="P275" t="str">
        <f>LOOKUP(Table1[[#This Row],[RegionID]], Backend!$L$1:$L$9, Backend!$M$1:$M$9)</f>
        <v>ASO</v>
      </c>
    </row>
    <row r="276" spans="1:16" x14ac:dyDescent="0.25">
      <c r="A276" t="s">
        <v>409</v>
      </c>
      <c r="B276" t="s">
        <v>697</v>
      </c>
      <c r="C276" t="s">
        <v>39</v>
      </c>
      <c r="D276" s="1">
        <v>7</v>
      </c>
      <c r="E276" s="1" t="s">
        <v>193</v>
      </c>
      <c r="F276" s="1" t="s">
        <v>775</v>
      </c>
      <c r="G276" t="str">
        <f>HYPERLINK("https://ksn2.faa.gov/ajg/ajg-r/_layouts/userdisp.aspx?ID=2","Southern")</f>
        <v>Southern</v>
      </c>
      <c r="H276" t="s">
        <v>192</v>
      </c>
      <c r="I276" t="s">
        <v>21</v>
      </c>
      <c r="J276" t="s">
        <v>193</v>
      </c>
      <c r="K276" t="str">
        <f>HYPERLINK("https://ksn2.faa.gov/ajg/ajg-r/_layouts/userdisp.aspx?ID=2","Southern Regional Human Resource Services Division")</f>
        <v>Southern Regional Human Resource Services Division</v>
      </c>
      <c r="L276" t="s">
        <v>88</v>
      </c>
      <c r="N276" t="str">
        <f>LOOKUP(Table1[[#This Row],[FacilityLevel]], Backend!$E$3:$E$11, Backend!$F$3:$F$11)</f>
        <v>G</v>
      </c>
      <c r="O276">
        <f>LOOKUP(Table1[[#This Row],[FacilityType]], Backend!$J$4:$J$8, Backend!$K$4:$K$8)</f>
        <v>7</v>
      </c>
      <c r="P276" t="str">
        <f>LOOKUP(Table1[[#This Row],[RegionID]], Backend!$L$1:$L$9, Backend!$M$1:$M$9)</f>
        <v>ASO</v>
      </c>
    </row>
    <row r="277" spans="1:16" x14ac:dyDescent="0.25">
      <c r="A277" t="s">
        <v>410</v>
      </c>
      <c r="B277" t="s">
        <v>698</v>
      </c>
      <c r="C277" t="s">
        <v>39</v>
      </c>
      <c r="D277" s="1">
        <v>6</v>
      </c>
      <c r="E277" s="1" t="s">
        <v>1017</v>
      </c>
      <c r="F277" s="1" t="s">
        <v>753</v>
      </c>
      <c r="G277" t="str">
        <f>HYPERLINK("https://ksn2.faa.gov/ajg/ajg-r/_layouts/userdisp.aspx?ID=8","Western Pacific")</f>
        <v>Western Pacific</v>
      </c>
      <c r="H277" t="s">
        <v>93</v>
      </c>
      <c r="I277" t="s">
        <v>15</v>
      </c>
      <c r="J277" t="s">
        <v>94</v>
      </c>
      <c r="K277" t="str">
        <f>HYPERLINK("https://ksn2.faa.gov/ajg/ajg-r/_layouts/userdisp.aspx?ID=8","Western Pacific Regional Human Resource Services Division")</f>
        <v>Western Pacific Regional Human Resource Services Division</v>
      </c>
      <c r="L277" t="s">
        <v>70</v>
      </c>
      <c r="N277" t="str">
        <f>LOOKUP(Table1[[#This Row],[FacilityLevel]], Backend!$E$3:$E$11, Backend!$F$3:$F$11)</f>
        <v>F</v>
      </c>
      <c r="O277">
        <f>LOOKUP(Table1[[#This Row],[FacilityType]], Backend!$J$4:$J$8, Backend!$K$4:$K$8)</f>
        <v>7</v>
      </c>
      <c r="P277" t="str">
        <f>LOOKUP(Table1[[#This Row],[RegionID]], Backend!$L$1:$L$9, Backend!$M$1:$M$9)</f>
        <v>AWP</v>
      </c>
    </row>
    <row r="278" spans="1:16" x14ac:dyDescent="0.25">
      <c r="A278" t="s">
        <v>411</v>
      </c>
      <c r="B278" t="s">
        <v>699</v>
      </c>
      <c r="C278" t="s">
        <v>28</v>
      </c>
      <c r="D278" s="1">
        <v>6</v>
      </c>
      <c r="E278" s="1" t="s">
        <v>960</v>
      </c>
      <c r="F278" s="1" t="s">
        <v>771</v>
      </c>
      <c r="G278" t="str">
        <f>HYPERLINK("https://ksn2.faa.gov/ajg/ajg-r/_layouts/userdisp.aspx?ID=9","Great Lakes")</f>
        <v>Great Lakes</v>
      </c>
      <c r="H278" t="s">
        <v>51</v>
      </c>
      <c r="I278" t="s">
        <v>33</v>
      </c>
      <c r="J278" t="s">
        <v>52</v>
      </c>
      <c r="K278" t="str">
        <f>HYPERLINK("https://ksn2.faa.gov/ajg/ajg-r/_layouts/userdisp.aspx?ID=9","Great Lakes Regional Human Resource Services Division")</f>
        <v>Great Lakes Regional Human Resource Services Division</v>
      </c>
      <c r="L278" t="s">
        <v>17</v>
      </c>
      <c r="N278" t="str">
        <f>LOOKUP(Table1[[#This Row],[FacilityLevel]], Backend!$E$3:$E$11, Backend!$F$3:$F$11)</f>
        <v>F</v>
      </c>
      <c r="O278">
        <f>LOOKUP(Table1[[#This Row],[FacilityType]], Backend!$J$4:$J$8, Backend!$K$4:$K$8)</f>
        <v>3</v>
      </c>
      <c r="P278" t="str">
        <f>LOOKUP(Table1[[#This Row],[RegionID]], Backend!$L$1:$L$9, Backend!$M$1:$M$9)</f>
        <v>AGL</v>
      </c>
    </row>
    <row r="279" spans="1:16" x14ac:dyDescent="0.25">
      <c r="A279" t="s">
        <v>412</v>
      </c>
      <c r="B279" t="s">
        <v>700</v>
      </c>
      <c r="C279" t="s">
        <v>28</v>
      </c>
      <c r="D279" s="1">
        <v>10</v>
      </c>
      <c r="E279" s="1" t="s">
        <v>909</v>
      </c>
      <c r="F279" s="1" t="s">
        <v>775</v>
      </c>
      <c r="G279" t="str">
        <f>HYPERLINK("https://ksn2.faa.gov/ajg/ajg-r/_layouts/userdisp.aspx?ID=2","Southern")</f>
        <v>Southern</v>
      </c>
      <c r="H279" t="s">
        <v>192</v>
      </c>
      <c r="I279" t="s">
        <v>21</v>
      </c>
      <c r="J279" t="s">
        <v>193</v>
      </c>
      <c r="K279" t="str">
        <f>HYPERLINK("https://ksn2.faa.gov/ajg/ajg-r/_layouts/userdisp.aspx?ID=2","Southern Regional Human Resource Services Division")</f>
        <v>Southern Regional Human Resource Services Division</v>
      </c>
      <c r="L279" t="s">
        <v>17</v>
      </c>
      <c r="N279" t="str">
        <f>LOOKUP(Table1[[#This Row],[FacilityLevel]], Backend!$E$3:$E$11, Backend!$F$3:$F$11)</f>
        <v>J</v>
      </c>
      <c r="O279">
        <f>LOOKUP(Table1[[#This Row],[FacilityType]], Backend!$J$4:$J$8, Backend!$K$4:$K$8)</f>
        <v>3</v>
      </c>
      <c r="P279" t="str">
        <f>LOOKUP(Table1[[#This Row],[RegionID]], Backend!$L$1:$L$9, Backend!$M$1:$M$9)</f>
        <v>ASO</v>
      </c>
    </row>
    <row r="280" spans="1:16" x14ac:dyDescent="0.25">
      <c r="A280" t="s">
        <v>413</v>
      </c>
      <c r="B280" t="s">
        <v>701</v>
      </c>
      <c r="C280" t="s">
        <v>28</v>
      </c>
      <c r="D280" s="1">
        <v>5</v>
      </c>
      <c r="E280" s="1" t="s">
        <v>961</v>
      </c>
      <c r="F280" s="1" t="s">
        <v>783</v>
      </c>
      <c r="G280" t="str">
        <f>HYPERLINK("https://ksn2.faa.gov/ajg/ajg-r/_layouts/userdisp.aspx?ID=2","Southern")</f>
        <v>Southern</v>
      </c>
      <c r="H280" t="s">
        <v>20</v>
      </c>
      <c r="I280" t="s">
        <v>21</v>
      </c>
      <c r="J280" t="s">
        <v>22</v>
      </c>
      <c r="K280" t="str">
        <f>HYPERLINK("https://ksn2.faa.gov/ajg/ajg-r/_layouts/userdisp.aspx?ID=2","Southern Regional Human Resource Services Division")</f>
        <v>Southern Regional Human Resource Services Division</v>
      </c>
      <c r="L280" t="s">
        <v>62</v>
      </c>
      <c r="N280" t="str">
        <f>LOOKUP(Table1[[#This Row],[FacilityLevel]], Backend!$E$3:$E$11, Backend!$F$3:$F$11)</f>
        <v>E</v>
      </c>
      <c r="O280">
        <f>LOOKUP(Table1[[#This Row],[FacilityType]], Backend!$J$4:$J$8, Backend!$K$4:$K$8)</f>
        <v>3</v>
      </c>
      <c r="P280" t="str">
        <f>LOOKUP(Table1[[#This Row],[RegionID]], Backend!$L$1:$L$9, Backend!$M$1:$M$9)</f>
        <v>ASO</v>
      </c>
    </row>
    <row r="281" spans="1:16" x14ac:dyDescent="0.25">
      <c r="A281" t="s">
        <v>414</v>
      </c>
      <c r="B281" t="s">
        <v>702</v>
      </c>
      <c r="C281" t="s">
        <v>28</v>
      </c>
      <c r="D281" s="1">
        <v>8</v>
      </c>
      <c r="E281" s="1" t="s">
        <v>910</v>
      </c>
      <c r="F281" s="1" t="s">
        <v>787</v>
      </c>
      <c r="G281" t="str">
        <f>HYPERLINK("https://ksn2.faa.gov/ajg/ajg-r/_layouts/userdisp.aspx?ID=9","Great Lakes")</f>
        <v>Great Lakes</v>
      </c>
      <c r="H281" t="s">
        <v>145</v>
      </c>
      <c r="I281" t="s">
        <v>33</v>
      </c>
      <c r="J281" t="s">
        <v>146</v>
      </c>
      <c r="K281" t="str">
        <f>HYPERLINK("https://ksn2.faa.gov/ajg/ajg-r/_layouts/userdisp.aspx?ID=9","Great Lakes Regional Human Resource Services Division")</f>
        <v>Great Lakes Regional Human Resource Services Division</v>
      </c>
      <c r="L281" t="s">
        <v>17</v>
      </c>
      <c r="N281" t="str">
        <f>LOOKUP(Table1[[#This Row],[FacilityLevel]], Backend!$E$3:$E$11, Backend!$F$3:$F$11)</f>
        <v>H</v>
      </c>
      <c r="O281">
        <f>LOOKUP(Table1[[#This Row],[FacilityType]], Backend!$J$4:$J$8, Backend!$K$4:$K$8)</f>
        <v>3</v>
      </c>
      <c r="P281" t="str">
        <f>LOOKUP(Table1[[#This Row],[RegionID]], Backend!$L$1:$L$9, Backend!$M$1:$M$9)</f>
        <v>AGL</v>
      </c>
    </row>
    <row r="282" spans="1:16" x14ac:dyDescent="0.25">
      <c r="A282" t="s">
        <v>415</v>
      </c>
      <c r="B282" t="s">
        <v>703</v>
      </c>
      <c r="C282" t="s">
        <v>39</v>
      </c>
      <c r="D282" s="1">
        <v>6</v>
      </c>
      <c r="E282" s="1" t="s">
        <v>831</v>
      </c>
      <c r="F282" s="1" t="s">
        <v>773</v>
      </c>
      <c r="G282" t="str">
        <f>HYPERLINK("https://ksn2.faa.gov/ajg/ajg-r/_layouts/userdisp.aspx?ID=8","Western Pacific")</f>
        <v>Western Pacific</v>
      </c>
      <c r="H282" t="s">
        <v>36</v>
      </c>
      <c r="I282" t="s">
        <v>33</v>
      </c>
      <c r="J282" t="s">
        <v>37</v>
      </c>
      <c r="K282" t="str">
        <f>HYPERLINK("https://ksn2.faa.gov/ajg/ajg-r/_layouts/userdisp.aspx?ID=8","Western Pacific Regional Human Resource Services Division")</f>
        <v>Western Pacific Regional Human Resource Services Division</v>
      </c>
      <c r="L282" t="s">
        <v>17</v>
      </c>
      <c r="N282" t="str">
        <f>LOOKUP(Table1[[#This Row],[FacilityLevel]], Backend!$E$3:$E$11, Backend!$F$3:$F$11)</f>
        <v>F</v>
      </c>
      <c r="O282">
        <f>LOOKUP(Table1[[#This Row],[FacilityType]], Backend!$J$4:$J$8, Backend!$K$4:$K$8)</f>
        <v>7</v>
      </c>
      <c r="P282" t="str">
        <f>LOOKUP(Table1[[#This Row],[RegionID]], Backend!$L$1:$L$9, Backend!$M$1:$M$9)</f>
        <v>AWP</v>
      </c>
    </row>
    <row r="283" spans="1:16" x14ac:dyDescent="0.25">
      <c r="A283" t="s">
        <v>416</v>
      </c>
      <c r="B283" t="s">
        <v>704</v>
      </c>
      <c r="C283" t="s">
        <v>39</v>
      </c>
      <c r="D283" s="1">
        <v>5</v>
      </c>
      <c r="E283" s="1" t="s">
        <v>1069</v>
      </c>
      <c r="F283" s="1" t="s">
        <v>766</v>
      </c>
      <c r="G283" t="str">
        <f>HYPERLINK("https://ksn2.faa.gov/ajg/ajg-r/_layouts/userdisp.aspx?ID=9","Great Lakes")</f>
        <v>Great Lakes</v>
      </c>
      <c r="H283" t="s">
        <v>102</v>
      </c>
      <c r="I283" t="s">
        <v>33</v>
      </c>
      <c r="J283" t="s">
        <v>103</v>
      </c>
      <c r="K283" t="str">
        <f>HYPERLINK("https://ksn2.faa.gov/ajg/ajg-r/_layouts/userdisp.aspx?ID=9","Great Lakes Regional Human Resource Services Division")</f>
        <v>Great Lakes Regional Human Resource Services Division</v>
      </c>
      <c r="L283" t="s">
        <v>76</v>
      </c>
      <c r="N283" t="str">
        <f>LOOKUP(Table1[[#This Row],[FacilityLevel]], Backend!$E$3:$E$11, Backend!$F$3:$F$11)</f>
        <v>E</v>
      </c>
      <c r="O283">
        <f>LOOKUP(Table1[[#This Row],[FacilityType]], Backend!$J$4:$J$8, Backend!$K$4:$K$8)</f>
        <v>7</v>
      </c>
      <c r="P283" t="str">
        <f>LOOKUP(Table1[[#This Row],[RegionID]], Backend!$L$1:$L$9, Backend!$M$1:$M$9)</f>
        <v>AGL</v>
      </c>
    </row>
    <row r="284" spans="1:16" x14ac:dyDescent="0.25">
      <c r="A284" t="s">
        <v>417</v>
      </c>
      <c r="B284" t="s">
        <v>705</v>
      </c>
      <c r="C284" t="s">
        <v>28</v>
      </c>
      <c r="D284" s="1">
        <v>5</v>
      </c>
      <c r="E284" s="1" t="s">
        <v>933</v>
      </c>
      <c r="F284" s="1" t="s">
        <v>795</v>
      </c>
      <c r="G284" t="str">
        <f>HYPERLINK("https://ksn2.faa.gov/ajg/ajg-r/_layouts/userdisp.aspx?ID=7","Northwest Mountain")</f>
        <v>Northwest Mountain</v>
      </c>
      <c r="H284" t="s">
        <v>99</v>
      </c>
      <c r="I284" t="s">
        <v>15</v>
      </c>
      <c r="J284" t="s">
        <v>100</v>
      </c>
      <c r="K284" t="str">
        <f>HYPERLINK("https://ksn2.faa.gov/ajg/ajg-r/_layouts/userdisp.aspx?ID=7","Northwest Mountain Regional Human Resource Services Division")</f>
        <v>Northwest Mountain Regional Human Resource Services Division</v>
      </c>
      <c r="L284" t="s">
        <v>190</v>
      </c>
      <c r="N284" t="str">
        <f>LOOKUP(Table1[[#This Row],[FacilityLevel]], Backend!$E$3:$E$11, Backend!$F$3:$F$11)</f>
        <v>E</v>
      </c>
      <c r="O284">
        <f>LOOKUP(Table1[[#This Row],[FacilityType]], Backend!$J$4:$J$8, Backend!$K$4:$K$8)</f>
        <v>3</v>
      </c>
      <c r="P284" t="str">
        <f>LOOKUP(Table1[[#This Row],[RegionID]], Backend!$L$1:$L$9, Backend!$M$1:$M$9)</f>
        <v>ANM</v>
      </c>
    </row>
    <row r="285" spans="1:16" x14ac:dyDescent="0.25">
      <c r="A285" t="s">
        <v>418</v>
      </c>
      <c r="B285" t="s">
        <v>706</v>
      </c>
      <c r="C285" t="s">
        <v>28</v>
      </c>
      <c r="D285" s="1">
        <v>7</v>
      </c>
      <c r="E285" s="1" t="s">
        <v>956</v>
      </c>
      <c r="F285" s="1" t="s">
        <v>783</v>
      </c>
      <c r="G285" t="str">
        <f>HYPERLINK("https://ksn2.faa.gov/ajg/ajg-r/_layouts/userdisp.aspx?ID=2","Southern")</f>
        <v>Southern</v>
      </c>
      <c r="H285" t="s">
        <v>20</v>
      </c>
      <c r="I285" t="s">
        <v>21</v>
      </c>
      <c r="J285" t="s">
        <v>22</v>
      </c>
      <c r="K285" t="str">
        <f>HYPERLINK("https://ksn2.faa.gov/ajg/ajg-r/_layouts/userdisp.aspx?ID=2","Southern Regional Human Resource Services Division")</f>
        <v>Southern Regional Human Resource Services Division</v>
      </c>
      <c r="L285" t="s">
        <v>17</v>
      </c>
      <c r="N285" t="str">
        <f>LOOKUP(Table1[[#This Row],[FacilityLevel]], Backend!$E$3:$E$11, Backend!$F$3:$F$11)</f>
        <v>G</v>
      </c>
      <c r="O285">
        <f>LOOKUP(Table1[[#This Row],[FacilityType]], Backend!$J$4:$J$8, Backend!$K$4:$K$8)</f>
        <v>3</v>
      </c>
      <c r="P285" t="str">
        <f>LOOKUP(Table1[[#This Row],[RegionID]], Backend!$L$1:$L$9, Backend!$M$1:$M$9)</f>
        <v>ASO</v>
      </c>
    </row>
    <row r="286" spans="1:16" x14ac:dyDescent="0.25">
      <c r="A286" t="s">
        <v>419</v>
      </c>
      <c r="B286" t="s">
        <v>420</v>
      </c>
      <c r="C286" t="s">
        <v>13</v>
      </c>
      <c r="D286" s="1">
        <v>8</v>
      </c>
      <c r="E286" s="1" t="s">
        <v>841</v>
      </c>
      <c r="F286" s="1" t="s">
        <v>773</v>
      </c>
      <c r="G286" t="str">
        <f>HYPERLINK("https://ksn2.faa.gov/ajg/ajg-r/_layouts/userdisp.aspx?ID=8","Western Pacific")</f>
        <v>Western Pacific</v>
      </c>
      <c r="H286" t="s">
        <v>36</v>
      </c>
      <c r="I286" t="s">
        <v>33</v>
      </c>
      <c r="J286" t="s">
        <v>37</v>
      </c>
      <c r="K286" t="str">
        <f>HYPERLINK("https://ksn2.faa.gov/ajg/ajg-r/_layouts/userdisp.aspx?ID=8","Western Pacific Regional Human Resource Services Division")</f>
        <v>Western Pacific Regional Human Resource Services Division</v>
      </c>
      <c r="L286" t="s">
        <v>17</v>
      </c>
      <c r="N286" t="str">
        <f>LOOKUP(Table1[[#This Row],[FacilityLevel]], Backend!$E$3:$E$11, Backend!$F$3:$F$11)</f>
        <v>H</v>
      </c>
      <c r="O286">
        <f>LOOKUP(Table1[[#This Row],[FacilityType]], Backend!$J$4:$J$8, Backend!$K$4:$K$8)</f>
        <v>2</v>
      </c>
      <c r="P286" t="str">
        <f>LOOKUP(Table1[[#This Row],[RegionID]], Backend!$L$1:$L$9, Backend!$M$1:$M$9)</f>
        <v>AWP</v>
      </c>
    </row>
    <row r="287" spans="1:16" x14ac:dyDescent="0.25">
      <c r="A287" t="s">
        <v>421</v>
      </c>
      <c r="B287" t="s">
        <v>707</v>
      </c>
      <c r="C287" t="s">
        <v>39</v>
      </c>
      <c r="D287" s="1">
        <v>7</v>
      </c>
      <c r="E287" s="1" t="s">
        <v>1070</v>
      </c>
      <c r="F287" s="1" t="s">
        <v>780</v>
      </c>
      <c r="G287" t="str">
        <f>HYPERLINK("https://ksn2.faa.gov/ajg/ajg-r/_layouts/userdisp.aspx?ID=8","Western Pacific")</f>
        <v>Western Pacific</v>
      </c>
      <c r="H287" t="s">
        <v>93</v>
      </c>
      <c r="I287" t="s">
        <v>15</v>
      </c>
      <c r="J287" t="s">
        <v>94</v>
      </c>
      <c r="K287" t="str">
        <f>HYPERLINK("https://ksn2.faa.gov/ajg/ajg-r/_layouts/userdisp.aspx?ID=8","Western Pacific Regional Human Resource Services Division")</f>
        <v>Western Pacific Regional Human Resource Services Division</v>
      </c>
      <c r="L287" t="s">
        <v>422</v>
      </c>
      <c r="N287" t="str">
        <f>LOOKUP(Table1[[#This Row],[FacilityLevel]], Backend!$E$3:$E$11, Backend!$F$3:$F$11)</f>
        <v>G</v>
      </c>
      <c r="O287">
        <f>LOOKUP(Table1[[#This Row],[FacilityType]], Backend!$J$4:$J$8, Backend!$K$4:$K$8)</f>
        <v>7</v>
      </c>
      <c r="P287" t="str">
        <f>LOOKUP(Table1[[#This Row],[RegionID]], Backend!$L$1:$L$9, Backend!$M$1:$M$9)</f>
        <v>AWP</v>
      </c>
    </row>
    <row r="288" spans="1:16" x14ac:dyDescent="0.25">
      <c r="A288" t="s">
        <v>423</v>
      </c>
      <c r="B288" t="s">
        <v>708</v>
      </c>
      <c r="C288" t="s">
        <v>39</v>
      </c>
      <c r="D288" s="1">
        <v>8</v>
      </c>
      <c r="E288" s="1" t="s">
        <v>1071</v>
      </c>
      <c r="F288" s="1" t="s">
        <v>753</v>
      </c>
      <c r="G288" t="str">
        <f>HYPERLINK("https://ksn2.faa.gov/ajg/ajg-r/_layouts/userdisp.aspx?ID=8","Western Pacific")</f>
        <v>Western Pacific</v>
      </c>
      <c r="H288" t="s">
        <v>93</v>
      </c>
      <c r="I288" t="s">
        <v>15</v>
      </c>
      <c r="J288" t="s">
        <v>94</v>
      </c>
      <c r="K288" t="str">
        <f>HYPERLINK("https://ksn2.faa.gov/ajg/ajg-r/_layouts/userdisp.aspx?ID=8","Western Pacific Regional Human Resource Services Division")</f>
        <v>Western Pacific Regional Human Resource Services Division</v>
      </c>
      <c r="L288" t="s">
        <v>424</v>
      </c>
      <c r="N288" t="str">
        <f>LOOKUP(Table1[[#This Row],[FacilityLevel]], Backend!$E$3:$E$11, Backend!$F$3:$F$11)</f>
        <v>H</v>
      </c>
      <c r="O288">
        <f>LOOKUP(Table1[[#This Row],[FacilityType]], Backend!$J$4:$J$8, Backend!$K$4:$K$8)</f>
        <v>7</v>
      </c>
      <c r="P288" t="str">
        <f>LOOKUP(Table1[[#This Row],[RegionID]], Backend!$L$1:$L$9, Backend!$M$1:$M$9)</f>
        <v>AWP</v>
      </c>
    </row>
    <row r="289" spans="1:16" x14ac:dyDescent="0.25">
      <c r="A289" t="s">
        <v>425</v>
      </c>
      <c r="B289" t="s">
        <v>709</v>
      </c>
      <c r="C289" t="s">
        <v>39</v>
      </c>
      <c r="D289" s="1">
        <v>7</v>
      </c>
      <c r="E289" s="1" t="s">
        <v>1072</v>
      </c>
      <c r="F289" s="1" t="s">
        <v>775</v>
      </c>
      <c r="G289" t="str">
        <f>HYPERLINK("https://ksn2.faa.gov/ajg/ajg-r/_layouts/userdisp.aspx?ID=2","Southern")</f>
        <v>Southern</v>
      </c>
      <c r="H289" t="s">
        <v>192</v>
      </c>
      <c r="I289" t="s">
        <v>21</v>
      </c>
      <c r="J289" t="s">
        <v>193</v>
      </c>
      <c r="K289" t="str">
        <f>HYPERLINK("https://ksn2.faa.gov/ajg/ajg-r/_layouts/userdisp.aspx?ID=2","Southern Regional Human Resource Services Division")</f>
        <v>Southern Regional Human Resource Services Division</v>
      </c>
      <c r="L289" t="s">
        <v>74</v>
      </c>
      <c r="N289" t="str">
        <f>LOOKUP(Table1[[#This Row],[FacilityLevel]], Backend!$E$3:$E$11, Backend!$F$3:$F$11)</f>
        <v>G</v>
      </c>
      <c r="O289">
        <f>LOOKUP(Table1[[#This Row],[FacilityType]], Backend!$J$4:$J$8, Backend!$K$4:$K$8)</f>
        <v>7</v>
      </c>
      <c r="P289" t="str">
        <f>LOOKUP(Table1[[#This Row],[RegionID]], Backend!$L$1:$L$9, Backend!$M$1:$M$9)</f>
        <v>ASO</v>
      </c>
    </row>
    <row r="290" spans="1:16" x14ac:dyDescent="0.25">
      <c r="A290" t="s">
        <v>426</v>
      </c>
      <c r="B290" t="s">
        <v>427</v>
      </c>
      <c r="C290" t="s">
        <v>13</v>
      </c>
      <c r="D290" s="1">
        <v>8</v>
      </c>
      <c r="E290" s="1" t="s">
        <v>849</v>
      </c>
      <c r="F290" s="1" t="s">
        <v>769</v>
      </c>
      <c r="G290" t="str">
        <f>HYPERLINK("https://ksn2.faa.gov/ajg/ajg-r/_layouts/userdisp.aspx?ID=3","New England")</f>
        <v>New England</v>
      </c>
      <c r="H290" t="s">
        <v>25</v>
      </c>
      <c r="I290" t="s">
        <v>21</v>
      </c>
      <c r="J290" t="s">
        <v>26</v>
      </c>
      <c r="K290" t="str">
        <f>HYPERLINK("https://ksn2.faa.gov/ajg/ajg-r/_layouts/userdisp.aspx?ID=3","New England Regional Human Resource Services Division")</f>
        <v>New England Regional Human Resource Services Division</v>
      </c>
      <c r="L290" t="s">
        <v>17</v>
      </c>
      <c r="N290" t="str">
        <f>LOOKUP(Table1[[#This Row],[FacilityLevel]], Backend!$E$3:$E$11, Backend!$F$3:$F$11)</f>
        <v>H</v>
      </c>
      <c r="O290">
        <f>LOOKUP(Table1[[#This Row],[FacilityType]], Backend!$J$4:$J$8, Backend!$K$4:$K$8)</f>
        <v>2</v>
      </c>
      <c r="P290" t="str">
        <f>LOOKUP(Table1[[#This Row],[RegionID]], Backend!$L$1:$L$9, Backend!$M$1:$M$9)</f>
        <v>ANE</v>
      </c>
    </row>
    <row r="291" spans="1:16" x14ac:dyDescent="0.25">
      <c r="A291" t="s">
        <v>428</v>
      </c>
      <c r="B291" t="s">
        <v>710</v>
      </c>
      <c r="C291" t="s">
        <v>39</v>
      </c>
      <c r="D291" s="1">
        <v>4</v>
      </c>
      <c r="E291" s="1" t="s">
        <v>1073</v>
      </c>
      <c r="F291" s="1" t="s">
        <v>766</v>
      </c>
      <c r="G291" t="str">
        <f>HYPERLINK("https://ksn2.faa.gov/ajg/ajg-r/_layouts/userdisp.aspx?ID=9","Great Lakes")</f>
        <v>Great Lakes</v>
      </c>
      <c r="H291" t="s">
        <v>51</v>
      </c>
      <c r="I291" t="s">
        <v>33</v>
      </c>
      <c r="J291" t="s">
        <v>52</v>
      </c>
      <c r="K291" t="str">
        <f>HYPERLINK("https://ksn2.faa.gov/ajg/ajg-r/_layouts/userdisp.aspx?ID=9","Great Lakes Regional Human Resource Services Division")</f>
        <v>Great Lakes Regional Human Resource Services Division</v>
      </c>
      <c r="L291" t="s">
        <v>17</v>
      </c>
      <c r="N291" t="str">
        <f>LOOKUP(Table1[[#This Row],[FacilityLevel]], Backend!$E$3:$E$11, Backend!$F$3:$F$11)</f>
        <v>D</v>
      </c>
      <c r="O291">
        <f>LOOKUP(Table1[[#This Row],[FacilityType]], Backend!$J$4:$J$8, Backend!$K$4:$K$8)</f>
        <v>7</v>
      </c>
      <c r="P291" t="str">
        <f>LOOKUP(Table1[[#This Row],[RegionID]], Backend!$L$1:$L$9, Backend!$M$1:$M$9)</f>
        <v>AGL</v>
      </c>
    </row>
    <row r="292" spans="1:16" x14ac:dyDescent="0.25">
      <c r="A292" t="s">
        <v>429</v>
      </c>
      <c r="B292" t="s">
        <v>711</v>
      </c>
      <c r="C292" t="s">
        <v>28</v>
      </c>
      <c r="D292" s="1">
        <v>5</v>
      </c>
      <c r="E292" s="1" t="s">
        <v>962</v>
      </c>
      <c r="F292" s="1" t="s">
        <v>771</v>
      </c>
      <c r="G292" t="str">
        <f>HYPERLINK("https://ksn2.faa.gov/ajg/ajg-r/_layouts/userdisp.aspx?ID=9","Great Lakes")</f>
        <v>Great Lakes</v>
      </c>
      <c r="H292" t="s">
        <v>51</v>
      </c>
      <c r="I292" t="s">
        <v>33</v>
      </c>
      <c r="J292" t="s">
        <v>52</v>
      </c>
      <c r="K292" t="str">
        <f>HYPERLINK("https://ksn2.faa.gov/ajg/ajg-r/_layouts/userdisp.aspx?ID=9","Great Lakes Regional Human Resource Services Division")</f>
        <v>Great Lakes Regional Human Resource Services Division</v>
      </c>
      <c r="L292" t="s">
        <v>430</v>
      </c>
      <c r="N292" t="str">
        <f>LOOKUP(Table1[[#This Row],[FacilityLevel]], Backend!$E$3:$E$11, Backend!$F$3:$F$11)</f>
        <v>E</v>
      </c>
      <c r="O292">
        <f>LOOKUP(Table1[[#This Row],[FacilityType]], Backend!$J$4:$J$8, Backend!$K$4:$K$8)</f>
        <v>3</v>
      </c>
      <c r="P292" t="str">
        <f>LOOKUP(Table1[[#This Row],[RegionID]], Backend!$L$1:$L$9, Backend!$M$1:$M$9)</f>
        <v>AGL</v>
      </c>
    </row>
    <row r="293" spans="1:16" x14ac:dyDescent="0.25">
      <c r="A293" t="s">
        <v>36</v>
      </c>
      <c r="B293" t="s">
        <v>431</v>
      </c>
      <c r="C293" t="s">
        <v>432</v>
      </c>
      <c r="D293" s="1">
        <v>10</v>
      </c>
      <c r="E293" s="1" t="s">
        <v>37</v>
      </c>
      <c r="F293" s="1" t="s">
        <v>789</v>
      </c>
      <c r="G293" t="str">
        <f>HYPERLINK("https://ksn2.faa.gov/ajg/ajg-r/_layouts/userdisp.aspx?ID=8","Western Pacific")</f>
        <v>Western Pacific</v>
      </c>
      <c r="I293" t="s">
        <v>33</v>
      </c>
      <c r="J293" t="s">
        <v>37</v>
      </c>
      <c r="K293" t="str">
        <f>HYPERLINK("https://ksn2.faa.gov/ajg/ajg-r/_layouts/userdisp.aspx?ID=8","Western Pacific Regional Human Resource Services Division")</f>
        <v>Western Pacific Regional Human Resource Services Division</v>
      </c>
      <c r="N293" t="str">
        <f>LOOKUP(Table1[[#This Row],[FacilityLevel]], Backend!$E$3:$E$11, Backend!$F$3:$F$11)</f>
        <v>J</v>
      </c>
      <c r="O293">
        <f>LOOKUP(Table1[[#This Row],[FacilityType]], Backend!$J$4:$J$8, Backend!$K$4:$K$8)</f>
        <v>8</v>
      </c>
      <c r="P293" t="str">
        <f>LOOKUP(Table1[[#This Row],[RegionID]], Backend!$L$1:$L$9, Backend!$M$1:$M$9)</f>
        <v>AWP</v>
      </c>
    </row>
    <row r="294" spans="1:16" x14ac:dyDescent="0.25">
      <c r="A294" t="s">
        <v>14</v>
      </c>
      <c r="B294" t="s">
        <v>433</v>
      </c>
      <c r="C294" t="s">
        <v>432</v>
      </c>
      <c r="D294" s="1">
        <v>10</v>
      </c>
      <c r="E294" s="1" t="s">
        <v>826</v>
      </c>
      <c r="F294" s="1" t="s">
        <v>762</v>
      </c>
      <c r="G294" t="s">
        <v>1221</v>
      </c>
      <c r="I294" t="s">
        <v>15</v>
      </c>
      <c r="J294" t="s">
        <v>16</v>
      </c>
      <c r="K294" t="str">
        <f>HYPERLINK("https://ksn2.faa.gov/ajg/ajg-r/_layouts/userdisp.aspx?ID=7","Northwest Mountain Regional Human Resource Services Division")</f>
        <v>Northwest Mountain Regional Human Resource Services Division</v>
      </c>
      <c r="N294" t="str">
        <f>LOOKUP(Table1[[#This Row],[FacilityLevel]], Backend!$E$3:$E$11, Backend!$F$3:$F$11)</f>
        <v>J</v>
      </c>
      <c r="O294">
        <f>LOOKUP(Table1[[#This Row],[FacilityType]], Backend!$J$4:$J$8, Backend!$K$4:$K$8)</f>
        <v>8</v>
      </c>
      <c r="P294" t="str">
        <f>LOOKUP(Table1[[#This Row],[RegionID]], Backend!$L$1:$L$9, Backend!$M$1:$M$9)</f>
        <v>AAL</v>
      </c>
    </row>
    <row r="295" spans="1:16" x14ac:dyDescent="0.25">
      <c r="A295" t="s">
        <v>57</v>
      </c>
      <c r="B295" t="s">
        <v>434</v>
      </c>
      <c r="C295" t="s">
        <v>432</v>
      </c>
      <c r="D295" s="1">
        <v>12</v>
      </c>
      <c r="E295" s="1" t="s">
        <v>963</v>
      </c>
      <c r="F295" s="1" t="s">
        <v>768</v>
      </c>
      <c r="G295" t="str">
        <f>HYPERLINK("https://ksn2.faa.gov/ajg/ajg-r/_layouts/userdisp.aspx?ID=9","Great Lakes")</f>
        <v>Great Lakes</v>
      </c>
      <c r="I295" t="s">
        <v>33</v>
      </c>
      <c r="J295" t="s">
        <v>58</v>
      </c>
      <c r="K295" t="str">
        <f>HYPERLINK("https://ksn2.faa.gov/ajg/ajg-r/_layouts/userdisp.aspx?ID=15","Central Regional Human Resource Services Division")</f>
        <v>Central Regional Human Resource Services Division</v>
      </c>
      <c r="N295" t="str">
        <f>LOOKUP(Table1[[#This Row],[FacilityLevel]], Backend!$E$3:$E$11, Backend!$F$3:$F$11)</f>
        <v>L</v>
      </c>
      <c r="O295">
        <f>LOOKUP(Table1[[#This Row],[FacilityType]], Backend!$J$4:$J$8, Backend!$K$4:$K$8)</f>
        <v>8</v>
      </c>
      <c r="P295" t="str">
        <f>LOOKUP(Table1[[#This Row],[RegionID]], Backend!$L$1:$L$9, Backend!$M$1:$M$9)</f>
        <v>AGL</v>
      </c>
    </row>
    <row r="296" spans="1:16" x14ac:dyDescent="0.25">
      <c r="A296" t="s">
        <v>25</v>
      </c>
      <c r="B296" t="s">
        <v>435</v>
      </c>
      <c r="C296" t="s">
        <v>432</v>
      </c>
      <c r="D296" s="1">
        <v>11</v>
      </c>
      <c r="E296" s="1" t="s">
        <v>964</v>
      </c>
      <c r="F296" s="1" t="s">
        <v>784</v>
      </c>
      <c r="G296" t="str">
        <f>HYPERLINK("https://ksn2.faa.gov/ajg/ajg-r/_layouts/userdisp.aspx?ID=3","New England")</f>
        <v>New England</v>
      </c>
      <c r="I296" t="s">
        <v>21</v>
      </c>
      <c r="J296" t="s">
        <v>26</v>
      </c>
      <c r="K296" t="str">
        <f>HYPERLINK("https://ksn2.faa.gov/ajg/ajg-r/_layouts/userdisp.aspx?ID=3","New England Regional Human Resource Services Division")</f>
        <v>New England Regional Human Resource Services Division</v>
      </c>
      <c r="N296" t="str">
        <f>LOOKUP(Table1[[#This Row],[FacilityLevel]], Backend!$E$3:$E$11, Backend!$F$3:$F$11)</f>
        <v>K</v>
      </c>
      <c r="O296">
        <f>LOOKUP(Table1[[#This Row],[FacilityType]], Backend!$J$4:$J$8, Backend!$K$4:$K$8)</f>
        <v>8</v>
      </c>
      <c r="P296" t="str">
        <f>LOOKUP(Table1[[#This Row],[RegionID]], Backend!$L$1:$L$9, Backend!$M$1:$M$9)</f>
        <v>ANE</v>
      </c>
    </row>
    <row r="297" spans="1:16" x14ac:dyDescent="0.25">
      <c r="A297" t="s">
        <v>44</v>
      </c>
      <c r="B297" t="s">
        <v>436</v>
      </c>
      <c r="C297" t="s">
        <v>432</v>
      </c>
      <c r="D297" s="1">
        <v>12</v>
      </c>
      <c r="E297" s="1" t="s">
        <v>965</v>
      </c>
      <c r="F297" s="1" t="s">
        <v>778</v>
      </c>
      <c r="G297" t="str">
        <f>HYPERLINK("https://ksn2.faa.gov/ajg/ajg-r/_layouts/userdisp.aspx?ID=4","Eastern")</f>
        <v>Eastern</v>
      </c>
      <c r="I297" t="s">
        <v>21</v>
      </c>
      <c r="J297" t="s">
        <v>45</v>
      </c>
      <c r="K297" t="str">
        <f>HYPERLINK("https://ksn2.faa.gov/ajg/ajg-r/_layouts/userdisp.aspx?ID=4","Eastern Regional Human Resource Services Division")</f>
        <v>Eastern Regional Human Resource Services Division</v>
      </c>
      <c r="N297" t="str">
        <f>LOOKUP(Table1[[#This Row],[FacilityLevel]], Backend!$E$3:$E$11, Backend!$F$3:$F$11)</f>
        <v>L</v>
      </c>
      <c r="O297">
        <f>LOOKUP(Table1[[#This Row],[FacilityType]], Backend!$J$4:$J$8, Backend!$K$4:$K$8)</f>
        <v>8</v>
      </c>
      <c r="P297" t="str">
        <f>LOOKUP(Table1[[#This Row],[RegionID]], Backend!$L$1:$L$9, Backend!$M$1:$M$9)</f>
        <v>AEA</v>
      </c>
    </row>
    <row r="298" spans="1:16" x14ac:dyDescent="0.25">
      <c r="A298" t="s">
        <v>65</v>
      </c>
      <c r="B298" t="s">
        <v>437</v>
      </c>
      <c r="C298" t="s">
        <v>432</v>
      </c>
      <c r="D298" s="1">
        <v>10</v>
      </c>
      <c r="E298" s="1" t="s">
        <v>966</v>
      </c>
      <c r="F298" s="1" t="s">
        <v>765</v>
      </c>
      <c r="G298" t="str">
        <f>HYPERLINK("https://ksn2.faa.gov/ajg/ajg-r/_layouts/userdisp.aspx?ID=7","Northwest Mountain")</f>
        <v>Northwest Mountain</v>
      </c>
      <c r="I298" t="s">
        <v>15</v>
      </c>
      <c r="J298" t="s">
        <v>66</v>
      </c>
      <c r="K298" t="str">
        <f>HYPERLINK("https://ksn2.faa.gov/ajg/ajg-r/_layouts/userdisp.aspx?ID=7","Northwest Mountain Regional Human Resource Services Division")</f>
        <v>Northwest Mountain Regional Human Resource Services Division</v>
      </c>
      <c r="N298" t="str">
        <f>LOOKUP(Table1[[#This Row],[FacilityLevel]], Backend!$E$3:$E$11, Backend!$F$3:$F$11)</f>
        <v>J</v>
      </c>
      <c r="O298">
        <f>LOOKUP(Table1[[#This Row],[FacilityType]], Backend!$J$4:$J$8, Backend!$K$4:$K$8)</f>
        <v>8</v>
      </c>
      <c r="P298" t="str">
        <f>LOOKUP(Table1[[#This Row],[RegionID]], Backend!$L$1:$L$9, Backend!$M$1:$M$9)</f>
        <v>ANM</v>
      </c>
    </row>
    <row r="299" spans="1:16" x14ac:dyDescent="0.25">
      <c r="A299" t="s">
        <v>32</v>
      </c>
      <c r="B299" t="s">
        <v>438</v>
      </c>
      <c r="C299" t="s">
        <v>432</v>
      </c>
      <c r="D299" s="1">
        <v>12</v>
      </c>
      <c r="E299" s="1" t="s">
        <v>34</v>
      </c>
      <c r="F299" s="1" t="s">
        <v>758</v>
      </c>
      <c r="G299" t="str">
        <f>HYPERLINK("https://ksn2.faa.gov/ajg/ajg-r/_layouts/userdisp.aspx?ID=5","Southwest")</f>
        <v>Southwest</v>
      </c>
      <c r="I299" t="s">
        <v>33</v>
      </c>
      <c r="J299" t="s">
        <v>34</v>
      </c>
      <c r="K299" t="str">
        <f>HYPERLINK("https://ksn2.faa.gov/ajg/ajg-r/_layouts/userdisp.aspx?ID=5","Southwest Regional Human Resource Services Division")</f>
        <v>Southwest Regional Human Resource Services Division</v>
      </c>
      <c r="N299" t="str">
        <f>LOOKUP(Table1[[#This Row],[FacilityLevel]], Backend!$E$3:$E$11, Backend!$F$3:$F$11)</f>
        <v>L</v>
      </c>
      <c r="O299">
        <f>LOOKUP(Table1[[#This Row],[FacilityType]], Backend!$J$4:$J$8, Backend!$K$4:$K$8)</f>
        <v>8</v>
      </c>
      <c r="P299" t="str">
        <f>LOOKUP(Table1[[#This Row],[RegionID]], Backend!$L$1:$L$9, Backend!$M$1:$M$9)</f>
        <v>ASW</v>
      </c>
    </row>
    <row r="300" spans="1:16" x14ac:dyDescent="0.25">
      <c r="A300" t="s">
        <v>79</v>
      </c>
      <c r="B300" t="s">
        <v>439</v>
      </c>
      <c r="C300" t="s">
        <v>432</v>
      </c>
      <c r="D300" s="1">
        <v>11</v>
      </c>
      <c r="E300" s="1" t="s">
        <v>80</v>
      </c>
      <c r="F300" s="1" t="s">
        <v>758</v>
      </c>
      <c r="G300" t="str">
        <f>HYPERLINK("https://ksn2.faa.gov/ajg/ajg-r/_layouts/userdisp.aspx?ID=2","Southern")</f>
        <v>Southern</v>
      </c>
      <c r="I300" t="s">
        <v>33</v>
      </c>
      <c r="J300" t="s">
        <v>80</v>
      </c>
      <c r="K300" t="str">
        <f>HYPERLINK("https://ksn2.faa.gov/ajg/ajg-r/_layouts/userdisp.aspx?ID=2","Southern Regional Human Resource Services Division")</f>
        <v>Southern Regional Human Resource Services Division</v>
      </c>
      <c r="N300" t="str">
        <f>LOOKUP(Table1[[#This Row],[FacilityLevel]], Backend!$E$3:$E$11, Backend!$F$3:$F$11)</f>
        <v>K</v>
      </c>
      <c r="O300">
        <f>LOOKUP(Table1[[#This Row],[FacilityType]], Backend!$J$4:$J$8, Backend!$K$4:$K$8)</f>
        <v>8</v>
      </c>
      <c r="P300" t="str">
        <f>LOOKUP(Table1[[#This Row],[RegionID]], Backend!$L$1:$L$9, Backend!$M$1:$M$9)</f>
        <v>ASO</v>
      </c>
    </row>
    <row r="301" spans="1:16" x14ac:dyDescent="0.25">
      <c r="A301" t="s">
        <v>137</v>
      </c>
      <c r="B301" t="s">
        <v>440</v>
      </c>
      <c r="C301" t="s">
        <v>432</v>
      </c>
      <c r="D301" s="1">
        <v>12</v>
      </c>
      <c r="E301" s="1" t="s">
        <v>138</v>
      </c>
      <c r="F301" s="1" t="s">
        <v>760</v>
      </c>
      <c r="G301" t="str">
        <f>HYPERLINK("https://ksn2.faa.gov/ajg/ajg-r/_layouts/userdisp.aspx?ID=5","Southwest")</f>
        <v>Southwest</v>
      </c>
      <c r="I301" t="s">
        <v>33</v>
      </c>
      <c r="J301" t="s">
        <v>138</v>
      </c>
      <c r="K301" t="str">
        <f>HYPERLINK("https://ksn2.faa.gov/ajg/ajg-r/_layouts/userdisp.aspx?ID=5","Southwest Regional Human Resource Services Division")</f>
        <v>Southwest Regional Human Resource Services Division</v>
      </c>
      <c r="N301" t="str">
        <f>LOOKUP(Table1[[#This Row],[FacilityLevel]], Backend!$E$3:$E$11, Backend!$F$3:$F$11)</f>
        <v>L</v>
      </c>
      <c r="O301">
        <f>LOOKUP(Table1[[#This Row],[FacilityType]], Backend!$J$4:$J$8, Backend!$K$4:$K$8)</f>
        <v>8</v>
      </c>
      <c r="P301" t="str">
        <f>LOOKUP(Table1[[#This Row],[RegionID]], Backend!$L$1:$L$9, Backend!$M$1:$M$9)</f>
        <v>ASW</v>
      </c>
    </row>
    <row r="302" spans="1:16" x14ac:dyDescent="0.25">
      <c r="A302" t="s">
        <v>121</v>
      </c>
      <c r="B302" t="s">
        <v>441</v>
      </c>
      <c r="C302" t="s">
        <v>432</v>
      </c>
      <c r="D302" s="1">
        <v>11</v>
      </c>
      <c r="E302" s="1" t="s">
        <v>967</v>
      </c>
      <c r="F302" s="1" t="s">
        <v>775</v>
      </c>
      <c r="G302" t="str">
        <f>HYPERLINK("https://ksn2.faa.gov/ajg/ajg-r/_layouts/userdisp.aspx?ID=2","Southern")</f>
        <v>Southern</v>
      </c>
      <c r="I302" t="s">
        <v>21</v>
      </c>
      <c r="J302" t="s">
        <v>122</v>
      </c>
      <c r="K302" t="str">
        <f>HYPERLINK("https://ksn2.faa.gov/ajg/ajg-r/_layouts/userdisp.aspx?ID=2","Southern Regional Human Resource Services Division")</f>
        <v>Southern Regional Human Resource Services Division</v>
      </c>
      <c r="N302" t="str">
        <f>LOOKUP(Table1[[#This Row],[FacilityLevel]], Backend!$E$3:$E$11, Backend!$F$3:$F$11)</f>
        <v>K</v>
      </c>
      <c r="O302">
        <f>LOOKUP(Table1[[#This Row],[FacilityType]], Backend!$J$4:$J$8, Backend!$K$4:$K$8)</f>
        <v>8</v>
      </c>
      <c r="P302" t="str">
        <f>LOOKUP(Table1[[#This Row],[RegionID]], Backend!$L$1:$L$9, Backend!$M$1:$M$9)</f>
        <v>ASO</v>
      </c>
    </row>
    <row r="303" spans="1:16" x14ac:dyDescent="0.25">
      <c r="A303" t="s">
        <v>145</v>
      </c>
      <c r="B303" t="s">
        <v>442</v>
      </c>
      <c r="C303" t="s">
        <v>432</v>
      </c>
      <c r="D303" s="1">
        <v>11</v>
      </c>
      <c r="E303" s="1" t="s">
        <v>968</v>
      </c>
      <c r="F303" s="1" t="s">
        <v>802</v>
      </c>
      <c r="G303" t="str">
        <f>HYPERLINK("https://ksn2.faa.gov/ajg/ajg-r/_layouts/userdisp.aspx?ID=9","Great Lakes")</f>
        <v>Great Lakes</v>
      </c>
      <c r="I303" t="s">
        <v>33</v>
      </c>
      <c r="J303" t="s">
        <v>146</v>
      </c>
      <c r="K303" t="str">
        <f>HYPERLINK("https://ksn2.faa.gov/ajg/ajg-r/_layouts/userdisp.aspx?ID=6","Central Regional Human Resource Services Division")</f>
        <v>Central Regional Human Resource Services Division</v>
      </c>
      <c r="N303" t="str">
        <f>LOOKUP(Table1[[#This Row],[FacilityLevel]], Backend!$E$3:$E$11, Backend!$F$3:$F$11)</f>
        <v>K</v>
      </c>
      <c r="O303">
        <f>LOOKUP(Table1[[#This Row],[FacilityType]], Backend!$J$4:$J$8, Backend!$K$4:$K$8)</f>
        <v>8</v>
      </c>
      <c r="P303" t="str">
        <f>LOOKUP(Table1[[#This Row],[RegionID]], Backend!$L$1:$L$9, Backend!$M$1:$M$9)</f>
        <v>AGL</v>
      </c>
    </row>
    <row r="304" spans="1:16" x14ac:dyDescent="0.25">
      <c r="A304" t="s">
        <v>93</v>
      </c>
      <c r="B304" t="s">
        <v>443</v>
      </c>
      <c r="C304" t="s">
        <v>432</v>
      </c>
      <c r="D304" s="1">
        <v>12</v>
      </c>
      <c r="E304" s="1" t="s">
        <v>969</v>
      </c>
      <c r="F304" s="1" t="s">
        <v>753</v>
      </c>
      <c r="G304" t="str">
        <f>HYPERLINK("https://ksn2.faa.gov/ajg/ajg-r/_layouts/userdisp.aspx?ID=8","Western Pacific")</f>
        <v>Western Pacific</v>
      </c>
      <c r="I304" t="s">
        <v>15</v>
      </c>
      <c r="J304" t="s">
        <v>94</v>
      </c>
      <c r="K304" t="str">
        <f>HYPERLINK("https://ksn2.faa.gov/ajg/ajg-r/_layouts/userdisp.aspx?ID=8","Western Pacific Regional Human Resource Services Division")</f>
        <v>Western Pacific Regional Human Resource Services Division</v>
      </c>
      <c r="N304" t="str">
        <f>LOOKUP(Table1[[#This Row],[FacilityLevel]], Backend!$E$3:$E$11, Backend!$F$3:$F$11)</f>
        <v>L</v>
      </c>
      <c r="O304">
        <f>LOOKUP(Table1[[#This Row],[FacilityType]], Backend!$J$4:$J$8, Backend!$K$4:$K$8)</f>
        <v>8</v>
      </c>
      <c r="P304" t="str">
        <f>LOOKUP(Table1[[#This Row],[RegionID]], Backend!$L$1:$L$9, Backend!$M$1:$M$9)</f>
        <v>AWP</v>
      </c>
    </row>
    <row r="305" spans="1:16" x14ac:dyDescent="0.25">
      <c r="A305" t="s">
        <v>99</v>
      </c>
      <c r="B305" t="s">
        <v>444</v>
      </c>
      <c r="C305" t="s">
        <v>432</v>
      </c>
      <c r="D305" s="1">
        <v>10</v>
      </c>
      <c r="E305" s="1" t="s">
        <v>840</v>
      </c>
      <c r="F305" s="1" t="s">
        <v>788</v>
      </c>
      <c r="G305" t="str">
        <f>HYPERLINK("https://ksn2.faa.gov/ajg/ajg-r/_layouts/userdisp.aspx?ID=7","Northwest Mountain")</f>
        <v>Northwest Mountain</v>
      </c>
      <c r="I305" t="s">
        <v>15</v>
      </c>
      <c r="J305" t="s">
        <v>100</v>
      </c>
      <c r="K305" t="str">
        <f>HYPERLINK("https://ksn2.faa.gov/ajg/ajg-r/_layouts/userdisp.aspx?ID=7","Northwest Mountain Regional Human Resource Services Division")</f>
        <v>Northwest Mountain Regional Human Resource Services Division</v>
      </c>
      <c r="N305" t="str">
        <f>LOOKUP(Table1[[#This Row],[FacilityLevel]], Backend!$E$3:$E$11, Backend!$F$3:$F$11)</f>
        <v>J</v>
      </c>
      <c r="O305">
        <f>LOOKUP(Table1[[#This Row],[FacilityType]], Backend!$J$4:$J$8, Backend!$K$4:$K$8)</f>
        <v>8</v>
      </c>
      <c r="P305" t="str">
        <f>LOOKUP(Table1[[#This Row],[RegionID]], Backend!$L$1:$L$9, Backend!$M$1:$M$9)</f>
        <v>ANM</v>
      </c>
    </row>
    <row r="306" spans="1:16" x14ac:dyDescent="0.25">
      <c r="A306" t="s">
        <v>192</v>
      </c>
      <c r="B306" t="s">
        <v>445</v>
      </c>
      <c r="C306" t="s">
        <v>432</v>
      </c>
      <c r="D306" s="1">
        <v>11</v>
      </c>
      <c r="E306" s="1" t="s">
        <v>193</v>
      </c>
      <c r="F306" s="1" t="s">
        <v>775</v>
      </c>
      <c r="G306" t="str">
        <f>HYPERLINK("https://ksn2.faa.gov/ajg/ajg-r/_layouts/userdisp.aspx?ID=2","Southern")</f>
        <v>Southern</v>
      </c>
      <c r="I306" t="s">
        <v>21</v>
      </c>
      <c r="J306" t="s">
        <v>193</v>
      </c>
      <c r="K306" t="str">
        <f>HYPERLINK("https://ksn2.faa.gov/ajg/ajg-r/_layouts/userdisp.aspx?ID=2","Southern Regional Human Resource Services Division")</f>
        <v>Southern Regional Human Resource Services Division</v>
      </c>
      <c r="N306" t="str">
        <f>LOOKUP(Table1[[#This Row],[FacilityLevel]], Backend!$E$3:$E$11, Backend!$F$3:$F$11)</f>
        <v>K</v>
      </c>
      <c r="O306">
        <f>LOOKUP(Table1[[#This Row],[FacilityType]], Backend!$J$4:$J$8, Backend!$K$4:$K$8)</f>
        <v>8</v>
      </c>
      <c r="P306" t="str">
        <f>LOOKUP(Table1[[#This Row],[RegionID]], Backend!$L$1:$L$9, Backend!$M$1:$M$9)</f>
        <v>ASO</v>
      </c>
    </row>
    <row r="307" spans="1:16" x14ac:dyDescent="0.25">
      <c r="A307" t="s">
        <v>106</v>
      </c>
      <c r="B307" t="s">
        <v>446</v>
      </c>
      <c r="C307" t="s">
        <v>432</v>
      </c>
      <c r="D307" s="1">
        <v>12</v>
      </c>
      <c r="E307" s="1" t="s">
        <v>107</v>
      </c>
      <c r="F307" s="1" t="s">
        <v>783</v>
      </c>
      <c r="G307" t="str">
        <f>HYPERLINK("https://ksn2.faa.gov/ajg/ajg-r/_layouts/userdisp.aspx?ID=5","Southwest")</f>
        <v>Southwest</v>
      </c>
      <c r="I307" t="s">
        <v>21</v>
      </c>
      <c r="J307" t="s">
        <v>107</v>
      </c>
      <c r="K307" t="str">
        <f>HYPERLINK("https://ksn2.faa.gov/ajg/ajg-r/_layouts/userdisp.aspx?ID=5","Southwest Regional Human Resource Services Division")</f>
        <v>Southwest Regional Human Resource Services Division</v>
      </c>
      <c r="N307" t="str">
        <f>LOOKUP(Table1[[#This Row],[FacilityLevel]], Backend!$E$3:$E$11, Backend!$F$3:$F$11)</f>
        <v>L</v>
      </c>
      <c r="O307">
        <f>LOOKUP(Table1[[#This Row],[FacilityType]], Backend!$J$4:$J$8, Backend!$K$4:$K$8)</f>
        <v>8</v>
      </c>
      <c r="P307" t="str">
        <f>LOOKUP(Table1[[#This Row],[RegionID]], Backend!$L$1:$L$9, Backend!$M$1:$M$9)</f>
        <v>ASW</v>
      </c>
    </row>
    <row r="308" spans="1:16" x14ac:dyDescent="0.25">
      <c r="A308" t="s">
        <v>102</v>
      </c>
      <c r="B308" t="s">
        <v>447</v>
      </c>
      <c r="C308" t="s">
        <v>432</v>
      </c>
      <c r="D308" s="1">
        <v>11</v>
      </c>
      <c r="E308" s="1" t="s">
        <v>970</v>
      </c>
      <c r="F308" s="1" t="s">
        <v>774</v>
      </c>
      <c r="G308" t="str">
        <f>HYPERLINK("https://ksn2.faa.gov/ajg/ajg-r/_layouts/userdisp.aspx?ID=9","Great Lakes")</f>
        <v>Great Lakes</v>
      </c>
      <c r="I308" t="s">
        <v>33</v>
      </c>
      <c r="J308" t="s">
        <v>103</v>
      </c>
      <c r="K308" t="str">
        <f>HYPERLINK("https://ksn2.faa.gov/ajg/ajg-r/_layouts/userdisp.aspx?ID=15","Central Regional Human Resource Services Division")</f>
        <v>Central Regional Human Resource Services Division</v>
      </c>
      <c r="N308" t="str">
        <f>LOOKUP(Table1[[#This Row],[FacilityLevel]], Backend!$E$3:$E$11, Backend!$F$3:$F$11)</f>
        <v>K</v>
      </c>
      <c r="O308">
        <f>LOOKUP(Table1[[#This Row],[FacilityType]], Backend!$J$4:$J$8, Backend!$K$4:$K$8)</f>
        <v>8</v>
      </c>
      <c r="P308" t="str">
        <f>LOOKUP(Table1[[#This Row],[RegionID]], Backend!$L$1:$L$9, Backend!$M$1:$M$9)</f>
        <v>AGL</v>
      </c>
    </row>
    <row r="309" spans="1:16" x14ac:dyDescent="0.25">
      <c r="A309" t="s">
        <v>29</v>
      </c>
      <c r="B309" t="s">
        <v>448</v>
      </c>
      <c r="C309" t="s">
        <v>432</v>
      </c>
      <c r="D309" s="1">
        <v>12</v>
      </c>
      <c r="E309" s="1" t="s">
        <v>971</v>
      </c>
      <c r="F309" s="1" t="s">
        <v>776</v>
      </c>
      <c r="G309" t="str">
        <f>HYPERLINK("https://ksn2.faa.gov/ajg/ajg-r/_layouts/userdisp.aspx?ID=4","Eastern")</f>
        <v>Eastern</v>
      </c>
      <c r="I309" t="s">
        <v>21</v>
      </c>
      <c r="J309" t="s">
        <v>30</v>
      </c>
      <c r="K309" t="str">
        <f>HYPERLINK("https://ksn2.faa.gov/ajg/ajg-r/_layouts/userdisp.aspx?ID=4","Eastern Regional Human Resource Services Division")</f>
        <v>Eastern Regional Human Resource Services Division</v>
      </c>
      <c r="N309" t="str">
        <f>LOOKUP(Table1[[#This Row],[FacilityLevel]], Backend!$E$3:$E$11, Backend!$F$3:$F$11)</f>
        <v>L</v>
      </c>
      <c r="O309">
        <f>LOOKUP(Table1[[#This Row],[FacilityType]], Backend!$J$4:$J$8, Backend!$K$4:$K$8)</f>
        <v>8</v>
      </c>
      <c r="P309" t="str">
        <f>LOOKUP(Table1[[#This Row],[RegionID]], Backend!$L$1:$L$9, Backend!$M$1:$M$9)</f>
        <v>AEA</v>
      </c>
    </row>
    <row r="310" spans="1:16" x14ac:dyDescent="0.25">
      <c r="A310" t="s">
        <v>68</v>
      </c>
      <c r="B310" t="s">
        <v>450</v>
      </c>
      <c r="C310" t="s">
        <v>432</v>
      </c>
      <c r="D310" s="1">
        <v>11</v>
      </c>
      <c r="E310" s="1" t="s">
        <v>972</v>
      </c>
      <c r="F310" s="1" t="s">
        <v>753</v>
      </c>
      <c r="G310" t="str">
        <f>HYPERLINK("https://ksn2.faa.gov/ajg/ajg-r/_layouts/userdisp.aspx?ID=8","Western Pacific")</f>
        <v>Western Pacific</v>
      </c>
      <c r="I310" t="s">
        <v>15</v>
      </c>
      <c r="J310" t="s">
        <v>69</v>
      </c>
      <c r="K310" t="str">
        <f>HYPERLINK("https://ksn2.faa.gov/ajg/ajg-r/_layouts/userdisp.aspx?ID=8","Western Pacific Regional Human Resource Services Division")</f>
        <v>Western Pacific Regional Human Resource Services Division</v>
      </c>
      <c r="N310" t="str">
        <f>LOOKUP(Table1[[#This Row],[FacilityLevel]], Backend!$E$3:$E$11, Backend!$F$3:$F$11)</f>
        <v>K</v>
      </c>
      <c r="O310">
        <f>LOOKUP(Table1[[#This Row],[FacilityType]], Backend!$J$4:$J$8, Backend!$K$4:$K$8)</f>
        <v>8</v>
      </c>
      <c r="P310" t="str">
        <f>LOOKUP(Table1[[#This Row],[RegionID]], Backend!$L$1:$L$9, Backend!$M$1:$M$9)</f>
        <v>AWP</v>
      </c>
    </row>
    <row r="311" spans="1:16" x14ac:dyDescent="0.25">
      <c r="A311" t="s">
        <v>51</v>
      </c>
      <c r="B311" t="s">
        <v>451</v>
      </c>
      <c r="C311" t="s">
        <v>432</v>
      </c>
      <c r="D311" s="1">
        <v>12</v>
      </c>
      <c r="E311" s="1" t="s">
        <v>973</v>
      </c>
      <c r="F311" s="1" t="s">
        <v>771</v>
      </c>
      <c r="G311" t="str">
        <f>HYPERLINK("https://ksn2.faa.gov/ajg/ajg-r/_layouts/userdisp.aspx?ID=9","Great Lakes")</f>
        <v>Great Lakes</v>
      </c>
      <c r="I311" t="s">
        <v>33</v>
      </c>
      <c r="J311" t="s">
        <v>52</v>
      </c>
      <c r="K311" t="str">
        <f>HYPERLINK("https://ksn2.faa.gov/ajg/ajg-r/_layouts/userdisp.aspx?ID=9","Great Lakes Regional Human Resource Services Division")</f>
        <v>Great Lakes Regional Human Resource Services Division</v>
      </c>
      <c r="N311" t="str">
        <f>LOOKUP(Table1[[#This Row],[FacilityLevel]], Backend!$E$3:$E$11, Backend!$F$3:$F$11)</f>
        <v>L</v>
      </c>
      <c r="O311">
        <f>LOOKUP(Table1[[#This Row],[FacilityType]], Backend!$J$4:$J$8, Backend!$K$4:$K$8)</f>
        <v>8</v>
      </c>
      <c r="P311" t="str">
        <f>LOOKUP(Table1[[#This Row],[RegionID]], Backend!$L$1:$L$9, Backend!$M$1:$M$9)</f>
        <v>AGL</v>
      </c>
    </row>
    <row r="312" spans="1:16" x14ac:dyDescent="0.25">
      <c r="A312" t="s">
        <v>90</v>
      </c>
      <c r="B312" t="s">
        <v>452</v>
      </c>
      <c r="C312" t="s">
        <v>432</v>
      </c>
      <c r="D312" s="1">
        <v>10</v>
      </c>
      <c r="E312" s="1" t="s">
        <v>974</v>
      </c>
      <c r="F312" s="1" t="s">
        <v>770</v>
      </c>
      <c r="G312" t="str">
        <f>HYPERLINK("https://ksn2.faa.gov/ajg/ajg-r/_layouts/userdisp.aspx?ID=7","Northwest Mountain")</f>
        <v>Northwest Mountain</v>
      </c>
      <c r="I312" t="s">
        <v>15</v>
      </c>
      <c r="J312" t="s">
        <v>91</v>
      </c>
      <c r="K312" t="str">
        <f>HYPERLINK("https://ksn2.faa.gov/ajg/ajg-r/_layouts/userdisp.aspx?ID=7","Northwest Mountain Regional Human Resource Services Division")</f>
        <v>Northwest Mountain Regional Human Resource Services Division</v>
      </c>
      <c r="N312" t="str">
        <f>LOOKUP(Table1[[#This Row],[FacilityLevel]], Backend!$E$3:$E$11, Backend!$F$3:$F$11)</f>
        <v>J</v>
      </c>
      <c r="O312">
        <f>LOOKUP(Table1[[#This Row],[FacilityType]], Backend!$J$4:$J$8, Backend!$K$4:$K$8)</f>
        <v>8</v>
      </c>
      <c r="P312" t="str">
        <f>LOOKUP(Table1[[#This Row],[RegionID]], Backend!$L$1:$L$9, Backend!$M$1:$M$9)</f>
        <v>ANM</v>
      </c>
    </row>
    <row r="313" spans="1:16" x14ac:dyDescent="0.25">
      <c r="A313" t="s">
        <v>388</v>
      </c>
      <c r="B313" t="s">
        <v>453</v>
      </c>
      <c r="C313" t="s">
        <v>220</v>
      </c>
      <c r="D313" s="1">
        <v>9</v>
      </c>
      <c r="E313" s="1" t="s">
        <v>977</v>
      </c>
      <c r="F313" s="1" t="s">
        <v>761</v>
      </c>
      <c r="G313" t="str">
        <f>HYPERLINK("https://ksn2.faa.gov/ajg/ajg-r/_layouts/userdisp.aspx?ID=2","Southern")</f>
        <v>Southern</v>
      </c>
      <c r="I313" t="s">
        <v>21</v>
      </c>
      <c r="J313" t="s">
        <v>193</v>
      </c>
      <c r="K313" t="str">
        <f>HYPERLINK("https://ksn2.faa.gov/ajg/ajg-r/_layouts/userdisp.aspx?ID=2","Southern Regional Human Resource Services Division")</f>
        <v>Southern Regional Human Resource Services Division</v>
      </c>
      <c r="N313" t="str">
        <f>LOOKUP(Table1[[#This Row],[FacilityLevel]], Backend!$E$3:$E$11, Backend!$F$3:$F$11)</f>
        <v>I</v>
      </c>
      <c r="O313">
        <f>LOOKUP(Table1[[#This Row],[FacilityType]], Backend!$J$4:$J$8, Backend!$K$4:$K$8)</f>
        <v>6</v>
      </c>
      <c r="P313" t="str">
        <f>LOOKUP(Table1[[#This Row],[RegionID]], Backend!$L$1:$L$9, Backend!$M$1:$M$9)</f>
        <v>ASO</v>
      </c>
    </row>
    <row r="314" spans="1:16" x14ac:dyDescent="0.25">
      <c r="A314" t="s">
        <v>20</v>
      </c>
      <c r="B314" t="s">
        <v>454</v>
      </c>
      <c r="C314" t="s">
        <v>432</v>
      </c>
      <c r="D314" s="1">
        <v>12</v>
      </c>
      <c r="E314" s="1" t="s">
        <v>975</v>
      </c>
      <c r="F314" s="1" t="s">
        <v>764</v>
      </c>
      <c r="G314" t="str">
        <f>HYPERLINK("https://ksn2.faa.gov/ajg/ajg-r/_layouts/userdisp.aspx?ID=2","Southern")</f>
        <v>Southern</v>
      </c>
      <c r="I314" t="s">
        <v>21</v>
      </c>
      <c r="J314" t="s">
        <v>22</v>
      </c>
      <c r="K314" t="str">
        <f>HYPERLINK("https://ksn2.faa.gov/ajg/ajg-r/_layouts/userdisp.aspx?ID=2","Southern Regional Human Resource Services Division")</f>
        <v>Southern Regional Human Resource Services Division</v>
      </c>
      <c r="N314" t="str">
        <f>LOOKUP(Table1[[#This Row],[FacilityLevel]], Backend!$E$3:$E$11, Backend!$F$3:$F$11)</f>
        <v>L</v>
      </c>
      <c r="O314">
        <f>LOOKUP(Table1[[#This Row],[FacilityType]], Backend!$J$4:$J$8, Backend!$K$4:$K$8)</f>
        <v>8</v>
      </c>
      <c r="P314" t="str">
        <f>LOOKUP(Table1[[#This Row],[RegionID]], Backend!$L$1:$L$9, Backend!$M$1:$M$9)</f>
        <v>ASO</v>
      </c>
    </row>
    <row r="315" spans="1:16" x14ac:dyDescent="0.25">
      <c r="A315" t="s">
        <v>455</v>
      </c>
      <c r="B315" t="s">
        <v>456</v>
      </c>
      <c r="C315" t="s">
        <v>220</v>
      </c>
      <c r="D315" s="1">
        <v>8</v>
      </c>
      <c r="E315" s="1" t="s">
        <v>976</v>
      </c>
      <c r="F315" s="1" t="s">
        <v>804</v>
      </c>
      <c r="G315" t="str">
        <f>HYPERLINK("https://ksn2.faa.gov/ajg/ajg-r/_layouts/userdisp.aspx?ID=8","Western Pacific")</f>
        <v>Western Pacific</v>
      </c>
      <c r="I315" t="s">
        <v>15</v>
      </c>
      <c r="J315" t="s">
        <v>221</v>
      </c>
      <c r="K315" t="str">
        <f>HYPERLINK("https://ksn2.faa.gov/ajg/ajg-r/_layouts/userdisp.aspx?ID=8","Western Pacific Regional Human Resource Services Division")</f>
        <v>Western Pacific Regional Human Resource Services Division</v>
      </c>
      <c r="N315" t="str">
        <f>LOOKUP(Table1[[#This Row],[FacilityLevel]], Backend!$E$3:$E$11, Backend!$F$3:$F$11)</f>
        <v>H</v>
      </c>
      <c r="O315">
        <f>LOOKUP(Table1[[#This Row],[FacilityType]], Backend!$J$4:$J$8, Backend!$K$4:$K$8)</f>
        <v>6</v>
      </c>
      <c r="P315" t="str">
        <f>LOOKUP(Table1[[#This Row],[RegionID]], Backend!$L$1:$L$9, Backend!$M$1:$M$9)</f>
        <v>AWP</v>
      </c>
    </row>
  </sheetData>
  <sheetProtection sheet="1" objects="1" scenarios="1" selectLockedCells="1"/>
  <phoneticPr fontId="19" type="noConversion"/>
  <pageMargins left="0.7" right="0.7" top="0.75" bottom="0.75" header="0.3" footer="0.3"/>
  <pageSetup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66763-A908-4DDD-A0DA-53822399C9FA}">
  <dimension ref="A1:P20"/>
  <sheetViews>
    <sheetView zoomScaleNormal="100" workbookViewId="0">
      <selection activeCell="H3" sqref="H3:H13"/>
    </sheetView>
  </sheetViews>
  <sheetFormatPr defaultRowHeight="15" x14ac:dyDescent="0.25"/>
  <cols>
    <col min="1" max="1" width="25.7109375" customWidth="1"/>
    <col min="2" max="2" width="16.7109375" customWidth="1"/>
    <col min="3" max="3" width="17.28515625" customWidth="1"/>
    <col min="4" max="4" width="27.5703125" customWidth="1"/>
    <col min="8" max="8" width="22.85546875" customWidth="1"/>
    <col min="12" max="13" width="19" customWidth="1"/>
    <col min="14" max="14" width="10.28515625" customWidth="1"/>
    <col min="15" max="15" width="32.28515625" customWidth="1"/>
    <col min="16" max="16" width="34.28515625" customWidth="1"/>
  </cols>
  <sheetData>
    <row r="1" spans="1:16" x14ac:dyDescent="0.25">
      <c r="A1" t="s">
        <v>1202</v>
      </c>
      <c r="B1" t="b">
        <f>NOT(ISBLANK('1. Personal Information'!G23))</f>
        <v>0</v>
      </c>
      <c r="C1" t="s">
        <v>819</v>
      </c>
      <c r="D1" s="12">
        <f>('1. Personal Information'!C13)</f>
        <v>0</v>
      </c>
      <c r="L1" t="s">
        <v>1221</v>
      </c>
      <c r="M1" t="s">
        <v>1326</v>
      </c>
      <c r="N1" t="s">
        <v>1222</v>
      </c>
      <c r="O1" t="s">
        <v>1223</v>
      </c>
      <c r="P1" t="s">
        <v>1230</v>
      </c>
    </row>
    <row r="2" spans="1:16" x14ac:dyDescent="0.25">
      <c r="A2" t="s">
        <v>1203</v>
      </c>
      <c r="B2" t="b">
        <f>NOT(ISBLANK('1. Personal Information'!G24))</f>
        <v>0</v>
      </c>
      <c r="C2" t="s">
        <v>813</v>
      </c>
      <c r="D2" t="e">
        <f>LOOKUP(D1,FacilitiesBackend!A4:A316,FacilitiesBackend!B4:B316)</f>
        <v>#N/A</v>
      </c>
      <c r="E2" t="s">
        <v>1318</v>
      </c>
      <c r="G2" t="s">
        <v>743</v>
      </c>
      <c r="H2" t="s">
        <v>728</v>
      </c>
      <c r="I2" t="s">
        <v>1307</v>
      </c>
      <c r="J2" t="s">
        <v>2</v>
      </c>
      <c r="K2" t="s">
        <v>749</v>
      </c>
      <c r="L2" t="s">
        <v>33</v>
      </c>
      <c r="M2" t="s">
        <v>1327</v>
      </c>
      <c r="N2" t="s">
        <v>1224</v>
      </c>
      <c r="O2" t="s">
        <v>1225</v>
      </c>
      <c r="P2" t="s">
        <v>1226</v>
      </c>
    </row>
    <row r="3" spans="1:16" x14ac:dyDescent="0.25">
      <c r="A3" t="s">
        <v>1204</v>
      </c>
      <c r="B3" t="b">
        <f>NOT(ISBLANK('1. Personal Information'!G25))</f>
        <v>0</v>
      </c>
      <c r="C3" t="s">
        <v>814</v>
      </c>
      <c r="D3" t="e">
        <f>LOOKUP(D1,FacilitiesBackend!A4:A316,FacilitiesBackend!F4:F316)</f>
        <v>#N/A</v>
      </c>
      <c r="E3">
        <v>4</v>
      </c>
      <c r="F3" t="s">
        <v>1319</v>
      </c>
      <c r="L3" t="s">
        <v>21</v>
      </c>
      <c r="M3" t="s">
        <v>1328</v>
      </c>
      <c r="N3" t="s">
        <v>1227</v>
      </c>
      <c r="O3" t="s">
        <v>1228</v>
      </c>
      <c r="P3" t="s">
        <v>1229</v>
      </c>
    </row>
    <row r="4" spans="1:16" x14ac:dyDescent="0.25">
      <c r="A4" t="s">
        <v>1205</v>
      </c>
      <c r="B4" t="b">
        <f>NOT(ISBLANK('1. Personal Information'!G26))</f>
        <v>0</v>
      </c>
      <c r="C4" t="s">
        <v>815</v>
      </c>
      <c r="D4" t="e">
        <f>LOOKUP(D1,FacilitiesBackend!A4:A316,FacilitiesBackend!G4:G316)</f>
        <v>#N/A</v>
      </c>
      <c r="E4">
        <v>5</v>
      </c>
      <c r="F4" t="s">
        <v>1310</v>
      </c>
      <c r="G4" t="s">
        <v>744</v>
      </c>
      <c r="H4" t="s">
        <v>736</v>
      </c>
      <c r="I4" t="s">
        <v>753</v>
      </c>
      <c r="J4" t="s">
        <v>13</v>
      </c>
      <c r="K4">
        <v>2</v>
      </c>
      <c r="L4" t="s">
        <v>1231</v>
      </c>
      <c r="M4" t="s">
        <v>1334</v>
      </c>
      <c r="N4" t="s">
        <v>1232</v>
      </c>
      <c r="O4" t="s">
        <v>1233</v>
      </c>
      <c r="P4" t="s">
        <v>1234</v>
      </c>
    </row>
    <row r="5" spans="1:16" x14ac:dyDescent="0.25">
      <c r="A5" t="s">
        <v>1206</v>
      </c>
      <c r="B5" t="b">
        <f>NOT(ISBLANK('1. Personal Information'!G27))</f>
        <v>0</v>
      </c>
      <c r="C5" t="s">
        <v>816</v>
      </c>
      <c r="D5" t="e">
        <f>LOOKUP(D1,FacilitiesBackend!A4:A316,FacilitiesBackend!P4:P316)</f>
        <v>#N/A</v>
      </c>
      <c r="E5">
        <v>6</v>
      </c>
      <c r="F5" t="s">
        <v>1320</v>
      </c>
      <c r="G5" t="s">
        <v>1183</v>
      </c>
      <c r="H5" t="s">
        <v>731</v>
      </c>
      <c r="I5" t="s">
        <v>1310</v>
      </c>
      <c r="J5" t="s">
        <v>220</v>
      </c>
      <c r="K5">
        <v>6</v>
      </c>
      <c r="L5" t="s">
        <v>1235</v>
      </c>
      <c r="M5" t="s">
        <v>1329</v>
      </c>
      <c r="N5" t="s">
        <v>1236</v>
      </c>
      <c r="O5" t="s">
        <v>1237</v>
      </c>
      <c r="P5" t="s">
        <v>1238</v>
      </c>
    </row>
    <row r="6" spans="1:16" x14ac:dyDescent="0.25">
      <c r="A6" t="s">
        <v>1277</v>
      </c>
      <c r="B6" t="b">
        <f>NOT(ISBLANK('1. Personal Information'!G28))</f>
        <v>0</v>
      </c>
      <c r="C6" t="s">
        <v>817</v>
      </c>
      <c r="D6" t="e">
        <f>LOOKUP(D1,FacilitiesBackend!A4:A316,FacilitiesBackend!N4:N316)</f>
        <v>#N/A</v>
      </c>
      <c r="E6">
        <v>7</v>
      </c>
      <c r="F6" t="s">
        <v>1321</v>
      </c>
      <c r="G6" t="s">
        <v>745</v>
      </c>
      <c r="H6" t="s">
        <v>733</v>
      </c>
      <c r="I6" t="s">
        <v>1315</v>
      </c>
      <c r="J6" t="s">
        <v>432</v>
      </c>
      <c r="K6">
        <v>8</v>
      </c>
      <c r="L6" t="s">
        <v>1239</v>
      </c>
      <c r="M6" t="s">
        <v>1331</v>
      </c>
      <c r="N6" t="s">
        <v>1240</v>
      </c>
      <c r="O6" t="s">
        <v>1241</v>
      </c>
      <c r="P6" t="s">
        <v>1242</v>
      </c>
    </row>
    <row r="7" spans="1:16" x14ac:dyDescent="0.25">
      <c r="A7" t="s">
        <v>1278</v>
      </c>
      <c r="B7" t="b">
        <f>NOT(ISBLANK('1. Personal Information'!G29))</f>
        <v>0</v>
      </c>
      <c r="E7">
        <v>8</v>
      </c>
      <c r="F7" t="s">
        <v>1322</v>
      </c>
      <c r="G7" t="s">
        <v>746</v>
      </c>
      <c r="H7" t="s">
        <v>735</v>
      </c>
      <c r="I7" t="s">
        <v>1313</v>
      </c>
      <c r="J7" t="s">
        <v>39</v>
      </c>
      <c r="K7">
        <v>7</v>
      </c>
      <c r="L7" t="s">
        <v>1243</v>
      </c>
      <c r="M7" t="s">
        <v>1330</v>
      </c>
      <c r="N7" t="s">
        <v>1244</v>
      </c>
      <c r="O7" t="s">
        <v>1245</v>
      </c>
      <c r="P7" t="s">
        <v>1246</v>
      </c>
    </row>
    <row r="8" spans="1:16" x14ac:dyDescent="0.25">
      <c r="A8" t="s">
        <v>1279</v>
      </c>
      <c r="B8" t="b">
        <f>NOT(ISBLANK('1. Personal Information'!G30))</f>
        <v>0</v>
      </c>
      <c r="E8">
        <v>9</v>
      </c>
      <c r="F8" t="s">
        <v>1323</v>
      </c>
      <c r="G8" t="s">
        <v>1260</v>
      </c>
      <c r="H8" t="s">
        <v>729</v>
      </c>
      <c r="I8" t="s">
        <v>1308</v>
      </c>
      <c r="J8" t="s">
        <v>28</v>
      </c>
      <c r="K8">
        <v>3</v>
      </c>
      <c r="L8" t="s">
        <v>1247</v>
      </c>
      <c r="M8" t="s">
        <v>1332</v>
      </c>
      <c r="N8" t="s">
        <v>1248</v>
      </c>
      <c r="O8" t="s">
        <v>1249</v>
      </c>
      <c r="P8" t="s">
        <v>1250</v>
      </c>
    </row>
    <row r="9" spans="1:16" x14ac:dyDescent="0.25">
      <c r="A9" t="s">
        <v>1280</v>
      </c>
      <c r="B9" t="b">
        <f>NOT(ISBLANK('1. Personal Information'!G31))</f>
        <v>0</v>
      </c>
      <c r="E9">
        <v>10</v>
      </c>
      <c r="F9" t="s">
        <v>1324</v>
      </c>
      <c r="G9" t="s">
        <v>1261</v>
      </c>
      <c r="H9" t="s">
        <v>1317</v>
      </c>
      <c r="I9" t="s">
        <v>1314</v>
      </c>
      <c r="L9" t="s">
        <v>1251</v>
      </c>
      <c r="M9" t="s">
        <v>1333</v>
      </c>
      <c r="N9" t="s">
        <v>1252</v>
      </c>
      <c r="O9" t="s">
        <v>1253</v>
      </c>
      <c r="P9" t="s">
        <v>1254</v>
      </c>
    </row>
    <row r="10" spans="1:16" x14ac:dyDescent="0.25">
      <c r="A10" t="s">
        <v>1281</v>
      </c>
      <c r="B10" t="b">
        <f>NOT(ISBLANK('1. Personal Information'!G32))</f>
        <v>0</v>
      </c>
      <c r="E10">
        <v>11</v>
      </c>
      <c r="F10" t="s">
        <v>1325</v>
      </c>
      <c r="G10" t="s">
        <v>1262</v>
      </c>
      <c r="H10" t="s">
        <v>730</v>
      </c>
      <c r="I10" t="s">
        <v>1309</v>
      </c>
    </row>
    <row r="11" spans="1:16" x14ac:dyDescent="0.25">
      <c r="A11" t="s">
        <v>1282</v>
      </c>
      <c r="B11" t="b">
        <f>NOT(ISBLANK('1. Personal Information'!G33))</f>
        <v>0</v>
      </c>
      <c r="E11">
        <v>12</v>
      </c>
      <c r="F11" t="s">
        <v>1311</v>
      </c>
      <c r="H11" t="s">
        <v>732</v>
      </c>
      <c r="I11" t="s">
        <v>1312</v>
      </c>
    </row>
    <row r="12" spans="1:16" x14ac:dyDescent="0.25">
      <c r="A12" t="s">
        <v>1283</v>
      </c>
      <c r="B12" t="b">
        <f>NOT(ISBLANK('1. Personal Information'!G34))</f>
        <v>0</v>
      </c>
      <c r="H12" t="s">
        <v>734</v>
      </c>
      <c r="I12" t="s">
        <v>1316</v>
      </c>
    </row>
    <row r="13" spans="1:16" x14ac:dyDescent="0.25">
      <c r="A13" t="s">
        <v>1284</v>
      </c>
      <c r="B13" t="b">
        <f>NOT(ISBLANK('1. Personal Information'!G35))</f>
        <v>0</v>
      </c>
      <c r="H13" t="s">
        <v>737</v>
      </c>
      <c r="I13" t="s">
        <v>410</v>
      </c>
    </row>
    <row r="14" spans="1:16" x14ac:dyDescent="0.25">
      <c r="A14" t="s">
        <v>1285</v>
      </c>
      <c r="B14" t="b">
        <f>NOT(ISBLANK('1. Personal Information'!G36))</f>
        <v>0</v>
      </c>
    </row>
    <row r="15" spans="1:16" x14ac:dyDescent="0.25">
      <c r="A15" t="s">
        <v>1286</v>
      </c>
      <c r="B15" t="b">
        <f>NOT(ISBLANK('1. Personal Information'!G37))</f>
        <v>0</v>
      </c>
    </row>
    <row r="16" spans="1:16" x14ac:dyDescent="0.25">
      <c r="A16" t="s">
        <v>1287</v>
      </c>
      <c r="B16" t="b">
        <f>NOT(ISBLANK('1. Personal Information'!G38))</f>
        <v>0</v>
      </c>
    </row>
    <row r="17" spans="1:2" x14ac:dyDescent="0.25">
      <c r="A17" t="s">
        <v>1288</v>
      </c>
      <c r="B17" t="b">
        <f>NOT(ISBLANK('1. Personal Information'!G39))</f>
        <v>0</v>
      </c>
    </row>
    <row r="18" spans="1:2" x14ac:dyDescent="0.25">
      <c r="A18" t="s">
        <v>1289</v>
      </c>
      <c r="B18" t="b">
        <f>NOT(ISBLANK('1. Personal Information'!G40))</f>
        <v>0</v>
      </c>
    </row>
    <row r="19" spans="1:2" x14ac:dyDescent="0.25">
      <c r="A19" t="s">
        <v>1290</v>
      </c>
      <c r="B19" t="b">
        <f>NOT(ISBLANK('1. Personal Information'!G41))</f>
        <v>0</v>
      </c>
    </row>
    <row r="20" spans="1:2" x14ac:dyDescent="0.25">
      <c r="A20" t="s">
        <v>1291</v>
      </c>
      <c r="B20" t="b">
        <f>NOT(ISBLANK('1. Personal Information'!G42))</f>
        <v>0</v>
      </c>
    </row>
  </sheetData>
  <sheetProtection sheet="1" selectLockedCells="1"/>
  <sortState xmlns:xlrd2="http://schemas.microsoft.com/office/spreadsheetml/2017/richdata2" ref="J4:J8">
    <sortCondition ref="J4:J8"/>
  </sortState>
  <phoneticPr fontId="19"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93FB5-E286-4E23-B9B8-CC24611C1BFC}">
  <dimension ref="A1:B163"/>
  <sheetViews>
    <sheetView topLeftCell="A43" workbookViewId="0">
      <selection activeCell="B57" sqref="B57"/>
    </sheetView>
  </sheetViews>
  <sheetFormatPr defaultRowHeight="15" x14ac:dyDescent="0.25"/>
  <cols>
    <col min="1" max="1" width="29.7109375" customWidth="1"/>
    <col min="2" max="2" width="41.42578125" customWidth="1"/>
  </cols>
  <sheetData>
    <row r="1" spans="1:2" x14ac:dyDescent="0.25">
      <c r="A1" t="s">
        <v>806</v>
      </c>
      <c r="B1" t="str">
        <f>IF(NOT(ISBLANK('1. Personal Information'!G23)), UPPER('1. Personal Information'!G23),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LOOKUP(B1,FacilitiesBackend!A3:A315,FacilitiesBackend!P3:P315)</f>
        <v>#N/A</v>
      </c>
    </row>
    <row r="7" spans="1:2" x14ac:dyDescent="0.25">
      <c r="A7" t="s">
        <v>1256</v>
      </c>
      <c r="B7" t="e">
        <f>LOOKUP(B5,Backend!L1:L9,Backend!N1:N9)</f>
        <v>#N/A</v>
      </c>
    </row>
    <row r="8" spans="1:2" x14ac:dyDescent="0.25">
      <c r="A8" t="s">
        <v>1257</v>
      </c>
      <c r="B8" t="e">
        <f>LOOKUP(B5,Backend!L1:L9,Backend!O1:O9)</f>
        <v>#N/A</v>
      </c>
    </row>
    <row r="9" spans="1:2" x14ac:dyDescent="0.25">
      <c r="A9" t="s">
        <v>1258</v>
      </c>
      <c r="B9" t="e">
        <f>LOOKUP(B5,Backend!L1:L9,Backend!P1:P9)</f>
        <v>#N/A</v>
      </c>
    </row>
    <row r="10" spans="1:2" x14ac:dyDescent="0.25">
      <c r="A10" t="s">
        <v>457</v>
      </c>
      <c r="B10" t="e">
        <f>LOOKUP(B1,FacilitiesBackend!A3:A315,FacilitiesBackend!N3:N315)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29 June 2022</v>
      </c>
    </row>
    <row r="17" spans="1:2" x14ac:dyDescent="0.25">
      <c r="A17" t="s">
        <v>1212</v>
      </c>
      <c r="B17" t="str">
        <f ca="1">IF(ISBLANK('1. Personal Information'!J13), TEXT('1. Personal Information'!J12, "mm/dd/yy"), TEXT('1. Personal Information'!J13, "mm/dd/yy"))</f>
        <v>06/29/22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4" t="str">
        <f>TEXT('1. Personal Information'!C8, "[&lt;=9999999]###-####;(###) ###-####")</f>
        <v>-</v>
      </c>
    </row>
    <row r="41" spans="1:2" x14ac:dyDescent="0.25">
      <c r="A41" t="s">
        <v>715</v>
      </c>
      <c r="B41" s="14"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LOOKUP('2. Work History'!B8,FacilitiesBackend!A4:A316,FacilitiesBackend!O4:O316), "")</f>
        <v/>
      </c>
    </row>
    <row r="93" spans="1:2" x14ac:dyDescent="0.25">
      <c r="A93" t="s">
        <v>1190</v>
      </c>
      <c r="B93" s="2" t="str">
        <f>IF(NOT(ISBLANK('2. Work History'!B9)), LOOKUP('2. Work History'!B9,FacilitiesBackend!A4:A316,FacilitiesBackend!O4:O316), "")</f>
        <v/>
      </c>
    </row>
    <row r="94" spans="1:2" x14ac:dyDescent="0.25">
      <c r="A94" t="s">
        <v>1191</v>
      </c>
      <c r="B94" s="2" t="str">
        <f>IF(NOT(ISBLANK('2. Work History'!B10)), LOOKUP('2. Work History'!B10,FacilitiesBackend!A4:A316,FacilitiesBackend!O4:O316), "")</f>
        <v/>
      </c>
    </row>
    <row r="95" spans="1:2" x14ac:dyDescent="0.25">
      <c r="A95" t="s">
        <v>1192</v>
      </c>
      <c r="B95" s="2" t="str">
        <f>IF(NOT(ISBLANK('2. Work History'!B11)), LOOKUP('2. Work History'!B11,FacilitiesBackend!A4:A316,FacilitiesBackend!O4:O316), "")</f>
        <v/>
      </c>
    </row>
    <row r="96" spans="1:2" x14ac:dyDescent="0.25">
      <c r="A96" t="s">
        <v>1193</v>
      </c>
      <c r="B96" s="2" t="str">
        <f>IF(NOT(ISBLANK('2. Work History'!B12)), LOOKUP('2. Work History'!B12,FacilitiesBackend!A4:A316,FacilitiesBackend!O4:O316), "")</f>
        <v/>
      </c>
    </row>
    <row r="97" spans="1:2" x14ac:dyDescent="0.25">
      <c r="A97" t="s">
        <v>1194</v>
      </c>
      <c r="B97" s="2" t="str">
        <f>IF(NOT(ISBLANK('2. Work History'!B13)), LOOKUP('2. Work History'!B13,FacilitiesBackend!A4:A316,FacilitiesBackend!O4:O316), "")</f>
        <v/>
      </c>
    </row>
    <row r="98" spans="1:2" x14ac:dyDescent="0.25">
      <c r="A98" t="s">
        <v>1195</v>
      </c>
      <c r="B98" s="2" t="str">
        <f>IF(NOT(ISBLANK('2. Work History'!B14)), LOOKUP('2. Work History'!B14,FacilitiesBackend!A4:A316,FacilitiesBackend!O4:O316), "")</f>
        <v/>
      </c>
    </row>
    <row r="99" spans="1:2" x14ac:dyDescent="0.25">
      <c r="A99" t="s">
        <v>1196</v>
      </c>
      <c r="B99" s="2" t="str">
        <f>IF(NOT(ISBLANK('2. Work History'!B15)), LOOKUP('2. Work History'!B15,FacilitiesBackend!A4:A316,FacilitiesBackend!O4:O316), "")</f>
        <v/>
      </c>
    </row>
    <row r="100" spans="1:2" x14ac:dyDescent="0.25">
      <c r="A100" t="s">
        <v>1197</v>
      </c>
      <c r="B100" s="2" t="str">
        <f>IF(NOT(ISBLANK('2. Work History'!B16)), LOOKUP('2. Work History'!B16,FacilitiesBackend!A4:A316,FacilitiesBackend!O4:O316), "")</f>
        <v/>
      </c>
    </row>
    <row r="101" spans="1:2" x14ac:dyDescent="0.25">
      <c r="A101" t="s">
        <v>1198</v>
      </c>
      <c r="B101" s="2" t="str">
        <f>IF(NOT(ISBLANK('2. Work History'!B17)), LOOKUP('2. Work History'!B17,FacilitiesBackend!A4:A316,FacilitiesBackend!O4:O316), "")</f>
        <v/>
      </c>
    </row>
    <row r="102" spans="1:2" x14ac:dyDescent="0.25">
      <c r="A102" t="s">
        <v>1199</v>
      </c>
      <c r="B102" s="2" t="str">
        <f>IF(NOT(ISBLANK('2. Work History'!B18)), LOOKUP('2. Work History'!B18,FacilitiesBackend!A4:A316,FacilitiesBackend!O4:O316), "")</f>
        <v/>
      </c>
    </row>
    <row r="103" spans="1:2" x14ac:dyDescent="0.25">
      <c r="A103" t="s">
        <v>1200</v>
      </c>
      <c r="B103" s="2" t="str">
        <f>IF(NOT(ISBLANK('2. Work History'!B19)), LOOKUP('2. Work History'!B19,FacilitiesBackend!A4:A316,FacilitiesBackend!O4:O316), "")</f>
        <v/>
      </c>
    </row>
    <row r="104" spans="1:2" x14ac:dyDescent="0.25">
      <c r="A104" t="s">
        <v>1123</v>
      </c>
      <c r="B104" s="2" t="str">
        <f>IF(NOT(ISBLANK('2. Work History'!B8)), LOOKUP('2. Work History'!B8,FacilitiesBackend!A4:A316,FacilitiesBackend!D4:D316), "")</f>
        <v/>
      </c>
    </row>
    <row r="105" spans="1:2" x14ac:dyDescent="0.25">
      <c r="A105" t="s">
        <v>1124</v>
      </c>
      <c r="B105" s="2" t="str">
        <f>IF(NOT(ISBLANK('2. Work History'!B9)), LOOKUP('2. Work History'!B9,FacilitiesBackend!A4:A316,FacilitiesBackend!D4:D316), "")</f>
        <v/>
      </c>
    </row>
    <row r="106" spans="1:2" x14ac:dyDescent="0.25">
      <c r="A106" t="s">
        <v>1125</v>
      </c>
      <c r="B106" s="2" t="str">
        <f>IF(NOT(ISBLANK('2. Work History'!B10)), LOOKUP('2. Work History'!B10,FacilitiesBackend!A4:A316,FacilitiesBackend!D4:D316), "")</f>
        <v/>
      </c>
    </row>
    <row r="107" spans="1:2" x14ac:dyDescent="0.25">
      <c r="A107" t="s">
        <v>1126</v>
      </c>
      <c r="B107" s="2" t="str">
        <f>IF(NOT(ISBLANK('2. Work History'!B11)), LOOKUP('2. Work History'!B11,FacilitiesBackend!A4:A316,FacilitiesBackend!D4:D316), "")</f>
        <v/>
      </c>
    </row>
    <row r="108" spans="1:2" x14ac:dyDescent="0.25">
      <c r="A108" t="s">
        <v>1127</v>
      </c>
      <c r="B108" s="2" t="str">
        <f>IF(NOT(ISBLANK('2. Work History'!B12)), LOOKUP('2. Work History'!B12,FacilitiesBackend!A4:A316,FacilitiesBackend!D4:D316), "")</f>
        <v/>
      </c>
    </row>
    <row r="109" spans="1:2" x14ac:dyDescent="0.25">
      <c r="A109" t="s">
        <v>1128</v>
      </c>
      <c r="B109" s="2" t="str">
        <f>IF(NOT(ISBLANK('2. Work History'!B13)), LOOKUP('2. Work History'!B13,FacilitiesBackend!A4:A316,FacilitiesBackend!D4:D316), "")</f>
        <v/>
      </c>
    </row>
    <row r="110" spans="1:2" x14ac:dyDescent="0.25">
      <c r="A110" t="s">
        <v>1129</v>
      </c>
      <c r="B110" s="2" t="str">
        <f>IF(NOT(ISBLANK('2. Work History'!B14)), LOOKUP('2. Work History'!B14,FacilitiesBackend!A4:A316,FacilitiesBackend!D4:D316), "")</f>
        <v/>
      </c>
    </row>
    <row r="111" spans="1:2" x14ac:dyDescent="0.25">
      <c r="A111" t="s">
        <v>1130</v>
      </c>
      <c r="B111" s="2" t="str">
        <f>IF(NOT(ISBLANK('2. Work History'!B15)), LOOKUP('2. Work History'!B15,FacilitiesBackend!A4:A316,FacilitiesBackend!D4:D316), "")</f>
        <v/>
      </c>
    </row>
    <row r="112" spans="1:2" x14ac:dyDescent="0.25">
      <c r="A112" t="s">
        <v>1131</v>
      </c>
      <c r="B112" s="2" t="str">
        <f>IF(NOT(ISBLANK('2. Work History'!B16)), LOOKUP('2. Work History'!B16,FacilitiesBackend!A4:A316,FacilitiesBackend!D4:D316), "")</f>
        <v/>
      </c>
    </row>
    <row r="113" spans="1:2" x14ac:dyDescent="0.25">
      <c r="A113" t="s">
        <v>1132</v>
      </c>
      <c r="B113" s="2" t="str">
        <f>IF(NOT(ISBLANK('2. Work History'!B17)), LOOKUP('2. Work History'!B17,FacilitiesBackend!A4:A316,FacilitiesBackend!D4:D316), "")</f>
        <v/>
      </c>
    </row>
    <row r="114" spans="1:2" x14ac:dyDescent="0.25">
      <c r="A114" t="s">
        <v>1133</v>
      </c>
      <c r="B114" s="2" t="str">
        <f>IF(NOT(ISBLANK('2. Work History'!B18)), LOOKUP('2. Work History'!B18,FacilitiesBackend!A4:A316,FacilitiesBackend!D4:D316), "")</f>
        <v/>
      </c>
    </row>
    <row r="115" spans="1:2" x14ac:dyDescent="0.25">
      <c r="A115" t="s">
        <v>1134</v>
      </c>
      <c r="B115" s="2" t="str">
        <f>IF(NOT(ISBLANK('2. Work History'!B19)), LOOKUP('2. Work History'!B19,FacilitiesBackend!A4:A316,FacilitiesBackend!D4:D316), "")</f>
        <v/>
      </c>
    </row>
    <row r="116" spans="1:2" x14ac:dyDescent="0.25">
      <c r="A116" t="s">
        <v>1135</v>
      </c>
      <c r="B116" s="13" t="str">
        <f>IF(NOT(ISBLANK('2. Work History'!D8)), TEXT('2. Work History'!D8, "mm/dd/yy"), "")</f>
        <v/>
      </c>
    </row>
    <row r="117" spans="1:2" x14ac:dyDescent="0.25">
      <c r="A117" t="s">
        <v>1136</v>
      </c>
      <c r="B117" s="13" t="str">
        <f>IF(NOT(ISBLANK('2. Work History'!D9)), TEXT('2. Work History'!D9, "mm/dd/yy"), "")</f>
        <v/>
      </c>
    </row>
    <row r="118" spans="1:2" x14ac:dyDescent="0.25">
      <c r="A118" t="s">
        <v>1137</v>
      </c>
      <c r="B118" s="13" t="str">
        <f>IF(NOT(ISBLANK('2. Work History'!D10)), TEXT('2. Work History'!D10, "mm/dd/yy"), "")</f>
        <v/>
      </c>
    </row>
    <row r="119" spans="1:2" x14ac:dyDescent="0.25">
      <c r="A119" t="s">
        <v>1138</v>
      </c>
      <c r="B119" s="13" t="str">
        <f>IF(NOT(ISBLANK('2. Work History'!D11)), TEXT('2. Work History'!D11, "mm/dd/yy"), "")</f>
        <v/>
      </c>
    </row>
    <row r="120" spans="1:2" x14ac:dyDescent="0.25">
      <c r="A120" t="s">
        <v>1139</v>
      </c>
      <c r="B120" s="13" t="str">
        <f>IF(NOT(ISBLANK('2. Work History'!D12)), TEXT('2. Work History'!D12, "mm/dd/yy"), "")</f>
        <v/>
      </c>
    </row>
    <row r="121" spans="1:2" x14ac:dyDescent="0.25">
      <c r="A121" t="s">
        <v>1140</v>
      </c>
      <c r="B121" s="13" t="str">
        <f>IF(NOT(ISBLANK('2. Work History'!D13)), TEXT('2. Work History'!D13, "mm/dd/yy"), "")</f>
        <v/>
      </c>
    </row>
    <row r="122" spans="1:2" x14ac:dyDescent="0.25">
      <c r="A122" t="s">
        <v>1141</v>
      </c>
      <c r="B122" s="13" t="str">
        <f>IF(NOT(ISBLANK('2. Work History'!D14)), TEXT('2. Work History'!D14, "mm/dd/yy"), "")</f>
        <v/>
      </c>
    </row>
    <row r="123" spans="1:2" x14ac:dyDescent="0.25">
      <c r="A123" t="s">
        <v>1142</v>
      </c>
      <c r="B123" s="13" t="str">
        <f>IF(NOT(ISBLANK('2. Work History'!D15)), TEXT('2. Work History'!D15, "mm/dd/yy"), "")</f>
        <v/>
      </c>
    </row>
    <row r="124" spans="1:2" x14ac:dyDescent="0.25">
      <c r="A124" t="s">
        <v>1143</v>
      </c>
      <c r="B124" s="13" t="str">
        <f>IF(NOT(ISBLANK('2. Work History'!D16)), TEXT('2. Work History'!D16, "mm/dd/yy"), "")</f>
        <v/>
      </c>
    </row>
    <row r="125" spans="1:2" x14ac:dyDescent="0.25">
      <c r="A125" t="s">
        <v>1144</v>
      </c>
      <c r="B125" s="13" t="str">
        <f>IF(NOT(ISBLANK('2. Work History'!D17)), TEXT('2. Work History'!D17, "mm/dd/yy"), "")</f>
        <v/>
      </c>
    </row>
    <row r="126" spans="1:2" x14ac:dyDescent="0.25">
      <c r="A126" t="s">
        <v>1145</v>
      </c>
      <c r="B126" s="13" t="str">
        <f>IF(NOT(ISBLANK('2. Work History'!D18)), TEXT('2. Work History'!D18, "mm/dd/yy"), "")</f>
        <v/>
      </c>
    </row>
    <row r="127" spans="1:2" x14ac:dyDescent="0.25">
      <c r="A127" t="s">
        <v>1146</v>
      </c>
      <c r="B127" s="13" t="str">
        <f>IF(NOT(ISBLANK('2. Work History'!D19)), TEXT('2. Work History'!D19, "mm/dd/yy"), "")</f>
        <v/>
      </c>
    </row>
    <row r="128" spans="1:2" x14ac:dyDescent="0.25">
      <c r="A128" t="s">
        <v>1147</v>
      </c>
      <c r="B128" s="14" t="str">
        <f>IF(NOT(ISBLANK('2. Work History'!E8)), TEXT('2. Work History'!E8, "mm/dd/yy"), "")</f>
        <v/>
      </c>
    </row>
    <row r="129" spans="1:2" x14ac:dyDescent="0.25">
      <c r="A129" t="s">
        <v>1148</v>
      </c>
      <c r="B129" s="14" t="str">
        <f>IF(NOT(ISBLANK('2. Work History'!E9)), TEXT('2. Work History'!E9, "mm/dd/yy"), "")</f>
        <v/>
      </c>
    </row>
    <row r="130" spans="1:2" x14ac:dyDescent="0.25">
      <c r="A130" t="s">
        <v>1149</v>
      </c>
      <c r="B130" s="14" t="str">
        <f>IF(NOT(ISBLANK('2. Work History'!E10)), TEXT('2. Work History'!E10, "mm/dd/yy"), "")</f>
        <v/>
      </c>
    </row>
    <row r="131" spans="1:2" x14ac:dyDescent="0.25">
      <c r="A131" t="s">
        <v>1150</v>
      </c>
      <c r="B131" s="14" t="str">
        <f>IF(NOT(ISBLANK('2. Work History'!E11)), TEXT('2. Work History'!E11, "mm/dd/yy"), "")</f>
        <v/>
      </c>
    </row>
    <row r="132" spans="1:2" x14ac:dyDescent="0.25">
      <c r="A132" t="s">
        <v>1151</v>
      </c>
      <c r="B132" s="14" t="str">
        <f>IF(NOT(ISBLANK('2. Work History'!E12)), TEXT('2. Work History'!E12, "mm/dd/yy"), "")</f>
        <v/>
      </c>
    </row>
    <row r="133" spans="1:2" x14ac:dyDescent="0.25">
      <c r="A133" t="s">
        <v>1152</v>
      </c>
      <c r="B133" s="14" t="str">
        <f>IF(NOT(ISBLANK('2. Work History'!E13)), TEXT('2. Work History'!E13, "mm/dd/yy"), "")</f>
        <v/>
      </c>
    </row>
    <row r="134" spans="1:2" x14ac:dyDescent="0.25">
      <c r="A134" t="s">
        <v>1153</v>
      </c>
      <c r="B134" s="14" t="str">
        <f>IF(NOT(ISBLANK('2. Work History'!E14)), TEXT('2. Work History'!E14, "mm/dd/yy"), "")</f>
        <v/>
      </c>
    </row>
    <row r="135" spans="1:2" x14ac:dyDescent="0.25">
      <c r="A135" t="s">
        <v>1154</v>
      </c>
      <c r="B135" s="14" t="str">
        <f>IF(NOT(ISBLANK('2. Work History'!E15)), TEXT('2. Work History'!E15, "mm/dd/yy"), "")</f>
        <v/>
      </c>
    </row>
    <row r="136" spans="1:2" x14ac:dyDescent="0.25">
      <c r="A136" t="s">
        <v>1155</v>
      </c>
      <c r="B136" s="14" t="str">
        <f>IF(NOT(ISBLANK('2. Work History'!E16)), TEXT('2. Work History'!E16, "mm/dd/yy"), "")</f>
        <v/>
      </c>
    </row>
    <row r="137" spans="1:2" x14ac:dyDescent="0.25">
      <c r="A137" t="s">
        <v>1156</v>
      </c>
      <c r="B137" s="14" t="str">
        <f>IF(NOT(ISBLANK('2. Work History'!E17)), TEXT('2. Work History'!E17, "mm/dd/yy"), "")</f>
        <v/>
      </c>
    </row>
    <row r="138" spans="1:2" x14ac:dyDescent="0.25">
      <c r="A138" t="s">
        <v>1157</v>
      </c>
      <c r="B138" s="14" t="str">
        <f>IF(NOT(ISBLANK('2. Work History'!E18)), TEXT('2. Work History'!E18, "mm/dd/yy"), "")</f>
        <v/>
      </c>
    </row>
    <row r="139" spans="1:2" x14ac:dyDescent="0.25">
      <c r="A139" t="s">
        <v>1158</v>
      </c>
      <c r="B139" s="14" t="str">
        <f>IF(NOT(ISBLANK('2. Work History'!E19)), TEXT('2. Work History'!E19, "mm/dd/yy"), "")</f>
        <v/>
      </c>
    </row>
    <row r="140" spans="1:2" x14ac:dyDescent="0.25">
      <c r="A140" t="s">
        <v>1159</v>
      </c>
      <c r="B140" s="13" t="str">
        <f>IF(AND(NOT(ISBLANK('2. Work History'!F8)), NOT('2. Work History'!H8)), TEXT('2. Work History'!F8, "mm/dd/yy"), IF(('2. Work History'!H8), "PRESENT", ""))</f>
        <v/>
      </c>
    </row>
    <row r="141" spans="1:2" x14ac:dyDescent="0.25">
      <c r="A141" t="s">
        <v>1160</v>
      </c>
      <c r="B141" s="13" t="str">
        <f>IF(AND(NOT(ISBLANK('2. Work History'!F9)), NOT('2. Work History'!H9)), TEXT('2. Work History'!F9, "mm/dd/yy"), IF(('2. Work History'!H9), "PRESENT", ""))</f>
        <v/>
      </c>
    </row>
    <row r="142" spans="1:2" x14ac:dyDescent="0.25">
      <c r="A142" t="s">
        <v>1161</v>
      </c>
      <c r="B142" s="13" t="str">
        <f>IF(AND(NOT(ISBLANK('2. Work History'!F10)), NOT('2. Work History'!H10)), TEXT('2. Work History'!F10, "mm/dd/yy"), IF(('2. Work History'!H10), "PRESENT", ""))</f>
        <v/>
      </c>
    </row>
    <row r="143" spans="1:2" x14ac:dyDescent="0.25">
      <c r="A143" t="s">
        <v>1162</v>
      </c>
      <c r="B143" s="13" t="str">
        <f>IF(AND(NOT(ISBLANK('2. Work History'!F11)), NOT('2. Work History'!H11)), TEXT('2. Work History'!F11, "mm/dd/yy"), IF(('2. Work History'!H11), "PRESENT", ""))</f>
        <v/>
      </c>
    </row>
    <row r="144" spans="1:2" x14ac:dyDescent="0.25">
      <c r="A144" t="s">
        <v>1163</v>
      </c>
      <c r="B144" s="13" t="str">
        <f>IF(AND(NOT(ISBLANK('2. Work History'!F12)), NOT('2. Work History'!H12)), TEXT('2. Work History'!F12, "mm/dd/yy"), IF(('2. Work History'!H12), "PRESENT", ""))</f>
        <v/>
      </c>
    </row>
    <row r="145" spans="1:2" x14ac:dyDescent="0.25">
      <c r="A145" t="s">
        <v>1164</v>
      </c>
      <c r="B145" s="13" t="str">
        <f>IF(AND(NOT(ISBLANK('2. Work History'!F13)), NOT('2. Work History'!H13)), TEXT('2. Work History'!F13, "mm/dd/yy"), IF(('2. Work History'!H13), "PRESENT", ""))</f>
        <v/>
      </c>
    </row>
    <row r="146" spans="1:2" x14ac:dyDescent="0.25">
      <c r="A146" t="s">
        <v>1165</v>
      </c>
      <c r="B146" s="13" t="str">
        <f>IF(AND(NOT(ISBLANK('2. Work History'!F14)), NOT('2. Work History'!H14)), TEXT('2. Work History'!F14, "mm/dd/yy"), IF(('2. Work History'!H14), "PRESENT", ""))</f>
        <v/>
      </c>
    </row>
    <row r="147" spans="1:2" x14ac:dyDescent="0.25">
      <c r="A147" t="s">
        <v>1166</v>
      </c>
      <c r="B147" s="13" t="str">
        <f>IF(AND(NOT(ISBLANK('2. Work History'!F15)), NOT('2. Work History'!H15)), TEXT('2. Work History'!F15, "mm/dd/yy"), IF(('2. Work History'!H15), "PRESENT", ""))</f>
        <v/>
      </c>
    </row>
    <row r="148" spans="1:2" x14ac:dyDescent="0.25">
      <c r="A148" t="s">
        <v>1167</v>
      </c>
      <c r="B148" s="13" t="str">
        <f>IF(AND(NOT(ISBLANK('2. Work History'!F16)), NOT('2. Work History'!H16)), TEXT('2. Work History'!F16, "mm/dd/yy"), IF(('2. Work History'!H16), "PRESENT", ""))</f>
        <v/>
      </c>
    </row>
    <row r="149" spans="1:2" x14ac:dyDescent="0.25">
      <c r="A149" t="s">
        <v>1168</v>
      </c>
      <c r="B149" s="13" t="str">
        <f>IF(AND(NOT(ISBLANK('2. Work History'!F17)), NOT('2. Work History'!H17)), TEXT('2. Work History'!F17, "mm/dd/yy"), IF(('2. Work History'!H17), "PRESENT", ""))</f>
        <v/>
      </c>
    </row>
    <row r="150" spans="1:2" x14ac:dyDescent="0.25">
      <c r="A150" t="s">
        <v>1169</v>
      </c>
      <c r="B150" s="13" t="str">
        <f>IF(AND(NOT(ISBLANK('2. Work History'!F18)), NOT('2. Work History'!H18)), TEXT('2. Work History'!F18, "mm/dd/yy"), IF(('2. Work History'!H18), "PRESENT", ""))</f>
        <v/>
      </c>
    </row>
    <row r="151" spans="1:2" x14ac:dyDescent="0.25">
      <c r="A151" t="s">
        <v>1170</v>
      </c>
      <c r="B151" s="13"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honeticPr fontId="1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4CC15-7ADC-40D3-A7CC-E48E0F25701D}">
  <dimension ref="A1:B163"/>
  <sheetViews>
    <sheetView zoomScaleNormal="100" workbookViewId="0">
      <selection activeCell="B57" sqref="B57"/>
    </sheetView>
  </sheetViews>
  <sheetFormatPr defaultRowHeight="15" x14ac:dyDescent="0.25"/>
  <cols>
    <col min="1" max="1" width="29.7109375" customWidth="1"/>
    <col min="2" max="2" width="41.42578125" customWidth="1"/>
  </cols>
  <sheetData>
    <row r="1" spans="1:2" x14ac:dyDescent="0.25">
      <c r="A1" t="s">
        <v>806</v>
      </c>
      <c r="B1" t="str">
        <f>IF(NOT(ISBLANK('1. Personal Information'!G24)), UPPER('1. Personal Information'!G24),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LOOKUP(B1,FacilitiesBackend!A3:A315,FacilitiesBackend!P3:P315)</f>
        <v>#N/A</v>
      </c>
    </row>
    <row r="7" spans="1:2" x14ac:dyDescent="0.25">
      <c r="A7" t="s">
        <v>1256</v>
      </c>
      <c r="B7" t="e">
        <f>LOOKUP(B5,Backend!L1:L9,Backend!N1:N9)</f>
        <v>#N/A</v>
      </c>
    </row>
    <row r="8" spans="1:2" x14ac:dyDescent="0.25">
      <c r="A8" t="s">
        <v>1257</v>
      </c>
      <c r="B8" t="e">
        <f>LOOKUP(B5,Backend!L1:L9,Backend!O1:O9)</f>
        <v>#N/A</v>
      </c>
    </row>
    <row r="9" spans="1:2" x14ac:dyDescent="0.25">
      <c r="A9" t="s">
        <v>1258</v>
      </c>
      <c r="B9" t="e">
        <f>LOOKUP(B5,Backend!L1:L9,Backend!P1:P9)</f>
        <v>#N/A</v>
      </c>
    </row>
    <row r="10" spans="1:2" x14ac:dyDescent="0.25">
      <c r="A10" t="s">
        <v>457</v>
      </c>
      <c r="B10" t="e">
        <f>LOOKUP(B1,FacilitiesBackend!A3:A315,FacilitiesBackend!N3:N315)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29 June 2022</v>
      </c>
    </row>
    <row r="17" spans="1:2" x14ac:dyDescent="0.25">
      <c r="A17" t="s">
        <v>1212</v>
      </c>
      <c r="B17" t="str">
        <f ca="1">IF(ISBLANK('1. Personal Information'!J13), TEXT('1. Personal Information'!J12, "mm/dd/yy"), TEXT('1. Personal Information'!J13, "mm/dd/yy"))</f>
        <v>06/29/22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4" t="str">
        <f>TEXT('1. Personal Information'!C8, "[&lt;=9999999]###-####;(###) ###-####")</f>
        <v>-</v>
      </c>
    </row>
    <row r="41" spans="1:2" x14ac:dyDescent="0.25">
      <c r="A41" t="s">
        <v>715</v>
      </c>
      <c r="B41" s="14"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LOOKUP('2. Work History'!B8,FacilitiesBackend!A4:A316,FacilitiesBackend!O4:O316), "")</f>
        <v/>
      </c>
    </row>
    <row r="93" spans="1:2" x14ac:dyDescent="0.25">
      <c r="A93" t="s">
        <v>1190</v>
      </c>
      <c r="B93" s="2" t="str">
        <f>IF(NOT(ISBLANK('2. Work History'!B9)), LOOKUP('2. Work History'!B9,FacilitiesBackend!A4:A316,FacilitiesBackend!O4:O316), "")</f>
        <v/>
      </c>
    </row>
    <row r="94" spans="1:2" x14ac:dyDescent="0.25">
      <c r="A94" t="s">
        <v>1191</v>
      </c>
      <c r="B94" s="2" t="str">
        <f>IF(NOT(ISBLANK('2. Work History'!B10)), LOOKUP('2. Work History'!B10,FacilitiesBackend!A4:A316,FacilitiesBackend!O4:O316), "")</f>
        <v/>
      </c>
    </row>
    <row r="95" spans="1:2" x14ac:dyDescent="0.25">
      <c r="A95" t="s">
        <v>1192</v>
      </c>
      <c r="B95" s="2" t="str">
        <f>IF(NOT(ISBLANK('2. Work History'!B11)), LOOKUP('2. Work History'!B11,FacilitiesBackend!A4:A316,FacilitiesBackend!O4:O316), "")</f>
        <v/>
      </c>
    </row>
    <row r="96" spans="1:2" x14ac:dyDescent="0.25">
      <c r="A96" t="s">
        <v>1193</v>
      </c>
      <c r="B96" s="2" t="str">
        <f>IF(NOT(ISBLANK('2. Work History'!B12)), LOOKUP('2. Work History'!B12,FacilitiesBackend!A4:A316,FacilitiesBackend!O4:O316), "")</f>
        <v/>
      </c>
    </row>
    <row r="97" spans="1:2" x14ac:dyDescent="0.25">
      <c r="A97" t="s">
        <v>1194</v>
      </c>
      <c r="B97" s="2" t="str">
        <f>IF(NOT(ISBLANK('2. Work History'!B13)), LOOKUP('2. Work History'!B13,FacilitiesBackend!A4:A316,FacilitiesBackend!O4:O316), "")</f>
        <v/>
      </c>
    </row>
    <row r="98" spans="1:2" x14ac:dyDescent="0.25">
      <c r="A98" t="s">
        <v>1195</v>
      </c>
      <c r="B98" s="2" t="str">
        <f>IF(NOT(ISBLANK('2. Work History'!B14)), LOOKUP('2. Work History'!B14,FacilitiesBackend!A4:A316,FacilitiesBackend!O4:O316), "")</f>
        <v/>
      </c>
    </row>
    <row r="99" spans="1:2" x14ac:dyDescent="0.25">
      <c r="A99" t="s">
        <v>1196</v>
      </c>
      <c r="B99" s="2" t="str">
        <f>IF(NOT(ISBLANK('2. Work History'!B15)), LOOKUP('2. Work History'!B15,FacilitiesBackend!A4:A316,FacilitiesBackend!O4:O316), "")</f>
        <v/>
      </c>
    </row>
    <row r="100" spans="1:2" x14ac:dyDescent="0.25">
      <c r="A100" t="s">
        <v>1197</v>
      </c>
      <c r="B100" s="2" t="str">
        <f>IF(NOT(ISBLANK('2. Work History'!B16)), LOOKUP('2. Work History'!B16,FacilitiesBackend!A4:A316,FacilitiesBackend!O4:O316), "")</f>
        <v/>
      </c>
    </row>
    <row r="101" spans="1:2" x14ac:dyDescent="0.25">
      <c r="A101" t="s">
        <v>1198</v>
      </c>
      <c r="B101" s="2" t="str">
        <f>IF(NOT(ISBLANK('2. Work History'!B17)), LOOKUP('2. Work History'!B17,FacilitiesBackend!A4:A316,FacilitiesBackend!O4:O316), "")</f>
        <v/>
      </c>
    </row>
    <row r="102" spans="1:2" x14ac:dyDescent="0.25">
      <c r="A102" t="s">
        <v>1199</v>
      </c>
      <c r="B102" s="2" t="str">
        <f>IF(NOT(ISBLANK('2. Work History'!B18)), LOOKUP('2. Work History'!B18,FacilitiesBackend!A4:A316,FacilitiesBackend!O4:O316), "")</f>
        <v/>
      </c>
    </row>
    <row r="103" spans="1:2" x14ac:dyDescent="0.25">
      <c r="A103" t="s">
        <v>1200</v>
      </c>
      <c r="B103" s="2" t="str">
        <f>IF(NOT(ISBLANK('2. Work History'!B19)), LOOKUP('2. Work History'!B19,FacilitiesBackend!A4:A316,FacilitiesBackend!O4:O316), "")</f>
        <v/>
      </c>
    </row>
    <row r="104" spans="1:2" x14ac:dyDescent="0.25">
      <c r="A104" t="s">
        <v>1123</v>
      </c>
      <c r="B104" s="2" t="str">
        <f>IF(NOT(ISBLANK('2. Work History'!B8)), LOOKUP('2. Work History'!B8,FacilitiesBackend!A4:A316,FacilitiesBackend!D4:D316), "")</f>
        <v/>
      </c>
    </row>
    <row r="105" spans="1:2" x14ac:dyDescent="0.25">
      <c r="A105" t="s">
        <v>1124</v>
      </c>
      <c r="B105" s="2" t="str">
        <f>IF(NOT(ISBLANK('2. Work History'!B9)), LOOKUP('2. Work History'!B9,FacilitiesBackend!A4:A316,FacilitiesBackend!D4:D316), "")</f>
        <v/>
      </c>
    </row>
    <row r="106" spans="1:2" x14ac:dyDescent="0.25">
      <c r="A106" t="s">
        <v>1125</v>
      </c>
      <c r="B106" s="2" t="str">
        <f>IF(NOT(ISBLANK('2. Work History'!B10)), LOOKUP('2. Work History'!B10,FacilitiesBackend!A4:A316,FacilitiesBackend!D4:D316), "")</f>
        <v/>
      </c>
    </row>
    <row r="107" spans="1:2" x14ac:dyDescent="0.25">
      <c r="A107" t="s">
        <v>1126</v>
      </c>
      <c r="B107" s="2" t="str">
        <f>IF(NOT(ISBLANK('2. Work History'!B11)), LOOKUP('2. Work History'!B11,FacilitiesBackend!A4:A316,FacilitiesBackend!D4:D316), "")</f>
        <v/>
      </c>
    </row>
    <row r="108" spans="1:2" x14ac:dyDescent="0.25">
      <c r="A108" t="s">
        <v>1127</v>
      </c>
      <c r="B108" s="2" t="str">
        <f>IF(NOT(ISBLANK('2. Work History'!B12)), LOOKUP('2. Work History'!B12,FacilitiesBackend!A4:A316,FacilitiesBackend!D4:D316), "")</f>
        <v/>
      </c>
    </row>
    <row r="109" spans="1:2" x14ac:dyDescent="0.25">
      <c r="A109" t="s">
        <v>1128</v>
      </c>
      <c r="B109" s="2" t="str">
        <f>IF(NOT(ISBLANK('2. Work History'!B13)), LOOKUP('2. Work History'!B13,FacilitiesBackend!A4:A316,FacilitiesBackend!D4:D316), "")</f>
        <v/>
      </c>
    </row>
    <row r="110" spans="1:2" x14ac:dyDescent="0.25">
      <c r="A110" t="s">
        <v>1129</v>
      </c>
      <c r="B110" s="2" t="str">
        <f>IF(NOT(ISBLANK('2. Work History'!B14)), LOOKUP('2. Work History'!B14,FacilitiesBackend!A4:A316,FacilitiesBackend!D4:D316), "")</f>
        <v/>
      </c>
    </row>
    <row r="111" spans="1:2" x14ac:dyDescent="0.25">
      <c r="A111" t="s">
        <v>1130</v>
      </c>
      <c r="B111" s="2" t="str">
        <f>IF(NOT(ISBLANK('2. Work History'!B15)), LOOKUP('2. Work History'!B15,FacilitiesBackend!A4:A316,FacilitiesBackend!D4:D316), "")</f>
        <v/>
      </c>
    </row>
    <row r="112" spans="1:2" x14ac:dyDescent="0.25">
      <c r="A112" t="s">
        <v>1131</v>
      </c>
      <c r="B112" s="2" t="str">
        <f>IF(NOT(ISBLANK('2. Work History'!B16)), LOOKUP('2. Work History'!B16,FacilitiesBackend!A4:A316,FacilitiesBackend!D4:D316), "")</f>
        <v/>
      </c>
    </row>
    <row r="113" spans="1:2" x14ac:dyDescent="0.25">
      <c r="A113" t="s">
        <v>1132</v>
      </c>
      <c r="B113" s="2" t="str">
        <f>IF(NOT(ISBLANK('2. Work History'!B17)), LOOKUP('2. Work History'!B17,FacilitiesBackend!A4:A316,FacilitiesBackend!D4:D316), "")</f>
        <v/>
      </c>
    </row>
    <row r="114" spans="1:2" x14ac:dyDescent="0.25">
      <c r="A114" t="s">
        <v>1133</v>
      </c>
      <c r="B114" s="2" t="str">
        <f>IF(NOT(ISBLANK('2. Work History'!B18)), LOOKUP('2. Work History'!B18,FacilitiesBackend!A4:A316,FacilitiesBackend!D4:D316), "")</f>
        <v/>
      </c>
    </row>
    <row r="115" spans="1:2" x14ac:dyDescent="0.25">
      <c r="A115" t="s">
        <v>1134</v>
      </c>
      <c r="B115" s="2" t="str">
        <f>IF(NOT(ISBLANK('2. Work History'!B19)), LOOKUP('2. Work History'!B19,FacilitiesBackend!A4:A316,FacilitiesBackend!D4:D316), "")</f>
        <v/>
      </c>
    </row>
    <row r="116" spans="1:2" x14ac:dyDescent="0.25">
      <c r="A116" t="s">
        <v>1135</v>
      </c>
      <c r="B116" s="13" t="str">
        <f>IF(NOT(ISBLANK('2. Work History'!D8)), TEXT('2. Work History'!D8, "mm/dd/yy"), "")</f>
        <v/>
      </c>
    </row>
    <row r="117" spans="1:2" x14ac:dyDescent="0.25">
      <c r="A117" t="s">
        <v>1136</v>
      </c>
      <c r="B117" s="13" t="str">
        <f>IF(NOT(ISBLANK('2. Work History'!D9)), TEXT('2. Work History'!D9, "mm/dd/yy"), "")</f>
        <v/>
      </c>
    </row>
    <row r="118" spans="1:2" x14ac:dyDescent="0.25">
      <c r="A118" t="s">
        <v>1137</v>
      </c>
      <c r="B118" s="13" t="str">
        <f>IF(NOT(ISBLANK('2. Work History'!D10)), TEXT('2. Work History'!D10, "mm/dd/yy"), "")</f>
        <v/>
      </c>
    </row>
    <row r="119" spans="1:2" x14ac:dyDescent="0.25">
      <c r="A119" t="s">
        <v>1138</v>
      </c>
      <c r="B119" s="13" t="str">
        <f>IF(NOT(ISBLANK('2. Work History'!D11)), TEXT('2. Work History'!D11, "mm/dd/yy"), "")</f>
        <v/>
      </c>
    </row>
    <row r="120" spans="1:2" x14ac:dyDescent="0.25">
      <c r="A120" t="s">
        <v>1139</v>
      </c>
      <c r="B120" s="13" t="str">
        <f>IF(NOT(ISBLANK('2. Work History'!D12)), TEXT('2. Work History'!D12, "mm/dd/yy"), "")</f>
        <v/>
      </c>
    </row>
    <row r="121" spans="1:2" x14ac:dyDescent="0.25">
      <c r="A121" t="s">
        <v>1140</v>
      </c>
      <c r="B121" s="13" t="str">
        <f>IF(NOT(ISBLANK('2. Work History'!D13)), TEXT('2. Work History'!D13, "mm/dd/yy"), "")</f>
        <v/>
      </c>
    </row>
    <row r="122" spans="1:2" x14ac:dyDescent="0.25">
      <c r="A122" t="s">
        <v>1141</v>
      </c>
      <c r="B122" s="13" t="str">
        <f>IF(NOT(ISBLANK('2. Work History'!D14)), TEXT('2. Work History'!D14, "mm/dd/yy"), "")</f>
        <v/>
      </c>
    </row>
    <row r="123" spans="1:2" x14ac:dyDescent="0.25">
      <c r="A123" t="s">
        <v>1142</v>
      </c>
      <c r="B123" s="13" t="str">
        <f>IF(NOT(ISBLANK('2. Work History'!D15)), TEXT('2. Work History'!D15, "mm/dd/yy"), "")</f>
        <v/>
      </c>
    </row>
    <row r="124" spans="1:2" x14ac:dyDescent="0.25">
      <c r="A124" t="s">
        <v>1143</v>
      </c>
      <c r="B124" s="13" t="str">
        <f>IF(NOT(ISBLANK('2. Work History'!D16)), TEXT('2. Work History'!D16, "mm/dd/yy"), "")</f>
        <v/>
      </c>
    </row>
    <row r="125" spans="1:2" x14ac:dyDescent="0.25">
      <c r="A125" t="s">
        <v>1144</v>
      </c>
      <c r="B125" s="13" t="str">
        <f>IF(NOT(ISBLANK('2. Work History'!D17)), TEXT('2. Work History'!D17, "mm/dd/yy"), "")</f>
        <v/>
      </c>
    </row>
    <row r="126" spans="1:2" x14ac:dyDescent="0.25">
      <c r="A126" t="s">
        <v>1145</v>
      </c>
      <c r="B126" s="13" t="str">
        <f>IF(NOT(ISBLANK('2. Work History'!D18)), TEXT('2. Work History'!D18, "mm/dd/yy"), "")</f>
        <v/>
      </c>
    </row>
    <row r="127" spans="1:2" x14ac:dyDescent="0.25">
      <c r="A127" t="s">
        <v>1146</v>
      </c>
      <c r="B127" s="13" t="str">
        <f>IF(NOT(ISBLANK('2. Work History'!D19)), TEXT('2. Work History'!D19, "mm/dd/yy"), "")</f>
        <v/>
      </c>
    </row>
    <row r="128" spans="1:2" x14ac:dyDescent="0.25">
      <c r="A128" t="s">
        <v>1147</v>
      </c>
      <c r="B128" s="14" t="str">
        <f>IF(NOT(ISBLANK('2. Work History'!E8)), TEXT('2. Work History'!E8, "mm/dd/yy"), "")</f>
        <v/>
      </c>
    </row>
    <row r="129" spans="1:2" x14ac:dyDescent="0.25">
      <c r="A129" t="s">
        <v>1148</v>
      </c>
      <c r="B129" s="14" t="str">
        <f>IF(NOT(ISBLANK('2. Work History'!E9)), TEXT('2. Work History'!E9, "mm/dd/yy"), "")</f>
        <v/>
      </c>
    </row>
    <row r="130" spans="1:2" x14ac:dyDescent="0.25">
      <c r="A130" t="s">
        <v>1149</v>
      </c>
      <c r="B130" s="14" t="str">
        <f>IF(NOT(ISBLANK('2. Work History'!E10)), TEXT('2. Work History'!E10, "mm/dd/yy"), "")</f>
        <v/>
      </c>
    </row>
    <row r="131" spans="1:2" x14ac:dyDescent="0.25">
      <c r="A131" t="s">
        <v>1150</v>
      </c>
      <c r="B131" s="14" t="str">
        <f>IF(NOT(ISBLANK('2. Work History'!E11)), TEXT('2. Work History'!E11, "mm/dd/yy"), "")</f>
        <v/>
      </c>
    </row>
    <row r="132" spans="1:2" x14ac:dyDescent="0.25">
      <c r="A132" t="s">
        <v>1151</v>
      </c>
      <c r="B132" s="14" t="str">
        <f>IF(NOT(ISBLANK('2. Work History'!E12)), TEXT('2. Work History'!E12, "mm/dd/yy"), "")</f>
        <v/>
      </c>
    </row>
    <row r="133" spans="1:2" x14ac:dyDescent="0.25">
      <c r="A133" t="s">
        <v>1152</v>
      </c>
      <c r="B133" s="14" t="str">
        <f>IF(NOT(ISBLANK('2. Work History'!E13)), TEXT('2. Work History'!E13, "mm/dd/yy"), "")</f>
        <v/>
      </c>
    </row>
    <row r="134" spans="1:2" x14ac:dyDescent="0.25">
      <c r="A134" t="s">
        <v>1153</v>
      </c>
      <c r="B134" s="14" t="str">
        <f>IF(NOT(ISBLANK('2. Work History'!E14)), TEXT('2. Work History'!E14, "mm/dd/yy"), "")</f>
        <v/>
      </c>
    </row>
    <row r="135" spans="1:2" x14ac:dyDescent="0.25">
      <c r="A135" t="s">
        <v>1154</v>
      </c>
      <c r="B135" s="14" t="str">
        <f>IF(NOT(ISBLANK('2. Work History'!E15)), TEXT('2. Work History'!E15, "mm/dd/yy"), "")</f>
        <v/>
      </c>
    </row>
    <row r="136" spans="1:2" x14ac:dyDescent="0.25">
      <c r="A136" t="s">
        <v>1155</v>
      </c>
      <c r="B136" s="14" t="str">
        <f>IF(NOT(ISBLANK('2. Work History'!E16)), TEXT('2. Work History'!E16, "mm/dd/yy"), "")</f>
        <v/>
      </c>
    </row>
    <row r="137" spans="1:2" x14ac:dyDescent="0.25">
      <c r="A137" t="s">
        <v>1156</v>
      </c>
      <c r="B137" s="14" t="str">
        <f>IF(NOT(ISBLANK('2. Work History'!E17)), TEXT('2. Work History'!E17, "mm/dd/yy"), "")</f>
        <v/>
      </c>
    </row>
    <row r="138" spans="1:2" x14ac:dyDescent="0.25">
      <c r="A138" t="s">
        <v>1157</v>
      </c>
      <c r="B138" s="14" t="str">
        <f>IF(NOT(ISBLANK('2. Work History'!E18)), TEXT('2. Work History'!E18, "mm/dd/yy"), "")</f>
        <v/>
      </c>
    </row>
    <row r="139" spans="1:2" x14ac:dyDescent="0.25">
      <c r="A139" t="s">
        <v>1158</v>
      </c>
      <c r="B139" s="14" t="str">
        <f>IF(NOT(ISBLANK('2. Work History'!E19)), TEXT('2. Work History'!E19, "mm/dd/yy"), "")</f>
        <v/>
      </c>
    </row>
    <row r="140" spans="1:2" x14ac:dyDescent="0.25">
      <c r="A140" t="s">
        <v>1159</v>
      </c>
      <c r="B140" s="13" t="str">
        <f>IF(AND(NOT(ISBLANK('2. Work History'!F8)), NOT('2. Work History'!H8)), TEXT('2. Work History'!F8, "mm/dd/yy"), IF(('2. Work History'!H8), "PRESENT", ""))</f>
        <v/>
      </c>
    </row>
    <row r="141" spans="1:2" x14ac:dyDescent="0.25">
      <c r="A141" t="s">
        <v>1160</v>
      </c>
      <c r="B141" s="13" t="str">
        <f>IF(AND(NOT(ISBLANK('2. Work History'!F9)), NOT('2. Work History'!H9)), TEXT('2. Work History'!F9, "mm/dd/yy"), IF(('2. Work History'!H9), "PRESENT", ""))</f>
        <v/>
      </c>
    </row>
    <row r="142" spans="1:2" x14ac:dyDescent="0.25">
      <c r="A142" t="s">
        <v>1161</v>
      </c>
      <c r="B142" s="13" t="str">
        <f>IF(AND(NOT(ISBLANK('2. Work History'!F10)), NOT('2. Work History'!H10)), TEXT('2. Work History'!F10, "mm/dd/yy"), IF(('2. Work History'!H10), "PRESENT", ""))</f>
        <v/>
      </c>
    </row>
    <row r="143" spans="1:2" x14ac:dyDescent="0.25">
      <c r="A143" t="s">
        <v>1162</v>
      </c>
      <c r="B143" s="13" t="str">
        <f>IF(AND(NOT(ISBLANK('2. Work History'!F11)), NOT('2. Work History'!H11)), TEXT('2. Work History'!F11, "mm/dd/yy"), IF(('2. Work History'!H11), "PRESENT", ""))</f>
        <v/>
      </c>
    </row>
    <row r="144" spans="1:2" x14ac:dyDescent="0.25">
      <c r="A144" t="s">
        <v>1163</v>
      </c>
      <c r="B144" s="13" t="str">
        <f>IF(AND(NOT(ISBLANK('2. Work History'!F12)), NOT('2. Work History'!H12)), TEXT('2. Work History'!F12, "mm/dd/yy"), IF(('2. Work History'!H12), "PRESENT", ""))</f>
        <v/>
      </c>
    </row>
    <row r="145" spans="1:2" x14ac:dyDescent="0.25">
      <c r="A145" t="s">
        <v>1164</v>
      </c>
      <c r="B145" s="13" t="str">
        <f>IF(AND(NOT(ISBLANK('2. Work History'!F13)), NOT('2. Work History'!H13)), TEXT('2. Work History'!F13, "mm/dd/yy"), IF(('2. Work History'!H13), "PRESENT", ""))</f>
        <v/>
      </c>
    </row>
    <row r="146" spans="1:2" x14ac:dyDescent="0.25">
      <c r="A146" t="s">
        <v>1165</v>
      </c>
      <c r="B146" s="13" t="str">
        <f>IF(AND(NOT(ISBLANK('2. Work History'!F14)), NOT('2. Work History'!H14)), TEXT('2. Work History'!F14, "mm/dd/yy"), IF(('2. Work History'!H14), "PRESENT", ""))</f>
        <v/>
      </c>
    </row>
    <row r="147" spans="1:2" x14ac:dyDescent="0.25">
      <c r="A147" t="s">
        <v>1166</v>
      </c>
      <c r="B147" s="13" t="str">
        <f>IF(AND(NOT(ISBLANK('2. Work History'!F15)), NOT('2. Work History'!H15)), TEXT('2. Work History'!F15, "mm/dd/yy"), IF(('2. Work History'!H15), "PRESENT", ""))</f>
        <v/>
      </c>
    </row>
    <row r="148" spans="1:2" x14ac:dyDescent="0.25">
      <c r="A148" t="s">
        <v>1167</v>
      </c>
      <c r="B148" s="13" t="str">
        <f>IF(AND(NOT(ISBLANK('2. Work History'!F16)), NOT('2. Work History'!H16)), TEXT('2. Work History'!F16, "mm/dd/yy"), IF(('2. Work History'!H16), "PRESENT", ""))</f>
        <v/>
      </c>
    </row>
    <row r="149" spans="1:2" x14ac:dyDescent="0.25">
      <c r="A149" t="s">
        <v>1168</v>
      </c>
      <c r="B149" s="13" t="str">
        <f>IF(AND(NOT(ISBLANK('2. Work History'!F17)), NOT('2. Work History'!H17)), TEXT('2. Work History'!F17, "mm/dd/yy"), IF(('2. Work History'!H17), "PRESENT", ""))</f>
        <v/>
      </c>
    </row>
    <row r="150" spans="1:2" x14ac:dyDescent="0.25">
      <c r="A150" t="s">
        <v>1169</v>
      </c>
      <c r="B150" s="13" t="str">
        <f>IF(AND(NOT(ISBLANK('2. Work History'!F18)), NOT('2. Work History'!H18)), TEXT('2. Work History'!F18, "mm/dd/yy"), IF(('2. Work History'!H18), "PRESENT", ""))</f>
        <v/>
      </c>
    </row>
    <row r="151" spans="1:2" x14ac:dyDescent="0.25">
      <c r="A151" t="s">
        <v>1170</v>
      </c>
      <c r="B151" s="13"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84005-FB38-481A-A478-7AE0F9F078C5}">
  <dimension ref="A1:B163"/>
  <sheetViews>
    <sheetView topLeftCell="A41" workbookViewId="0">
      <selection activeCell="B57" sqref="B57"/>
    </sheetView>
  </sheetViews>
  <sheetFormatPr defaultRowHeight="15" x14ac:dyDescent="0.25"/>
  <cols>
    <col min="1" max="1" width="29.7109375" customWidth="1"/>
    <col min="2" max="2" width="41.42578125" customWidth="1"/>
  </cols>
  <sheetData>
    <row r="1" spans="1:2" x14ac:dyDescent="0.25">
      <c r="A1" t="s">
        <v>806</v>
      </c>
      <c r="B1" t="str">
        <f>IF(NOT(ISBLANK('1. Personal Information'!G25)), UPPER('1. Personal Information'!G25),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LOOKUP(B1,FacilitiesBackend!A3:A315,FacilitiesBackend!P3:P315)</f>
        <v>#N/A</v>
      </c>
    </row>
    <row r="7" spans="1:2" x14ac:dyDescent="0.25">
      <c r="A7" t="s">
        <v>1256</v>
      </c>
      <c r="B7" t="e">
        <f>LOOKUP(B5,Backend!L1:L9,Backend!N1:N9)</f>
        <v>#N/A</v>
      </c>
    </row>
    <row r="8" spans="1:2" x14ac:dyDescent="0.25">
      <c r="A8" t="s">
        <v>1257</v>
      </c>
      <c r="B8" t="e">
        <f>LOOKUP(B5,Backend!L1:L9,Backend!O1:O9)</f>
        <v>#N/A</v>
      </c>
    </row>
    <row r="9" spans="1:2" x14ac:dyDescent="0.25">
      <c r="A9" t="s">
        <v>1258</v>
      </c>
      <c r="B9" t="e">
        <f>LOOKUP(B5,Backend!L1:L9,Backend!P1:P9)</f>
        <v>#N/A</v>
      </c>
    </row>
    <row r="10" spans="1:2" x14ac:dyDescent="0.25">
      <c r="A10" t="s">
        <v>457</v>
      </c>
      <c r="B10" t="e">
        <f>LOOKUP(B1,FacilitiesBackend!A3:A315,FacilitiesBackend!N3:N315)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29 June 2022</v>
      </c>
    </row>
    <row r="17" spans="1:2" x14ac:dyDescent="0.25">
      <c r="A17" t="s">
        <v>1212</v>
      </c>
      <c r="B17" t="str">
        <f ca="1">IF(ISBLANK('1. Personal Information'!J13), TEXT('1. Personal Information'!J12, "mm/dd/yy"), TEXT('1. Personal Information'!J13, "mm/dd/yy"))</f>
        <v>06/29/22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4" t="str">
        <f>TEXT('1. Personal Information'!C8, "[&lt;=9999999]###-####;(###) ###-####")</f>
        <v>-</v>
      </c>
    </row>
    <row r="41" spans="1:2" x14ac:dyDescent="0.25">
      <c r="A41" t="s">
        <v>715</v>
      </c>
      <c r="B41" s="14"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LOOKUP('2. Work History'!B8,FacilitiesBackend!A4:A316,FacilitiesBackend!O4:O316), "")</f>
        <v/>
      </c>
    </row>
    <row r="93" spans="1:2" x14ac:dyDescent="0.25">
      <c r="A93" t="s">
        <v>1190</v>
      </c>
      <c r="B93" s="2" t="str">
        <f>IF(NOT(ISBLANK('2. Work History'!B9)), LOOKUP('2. Work History'!B9,FacilitiesBackend!A4:A316,FacilitiesBackend!O4:O316), "")</f>
        <v/>
      </c>
    </row>
    <row r="94" spans="1:2" x14ac:dyDescent="0.25">
      <c r="A94" t="s">
        <v>1191</v>
      </c>
      <c r="B94" s="2" t="str">
        <f>IF(NOT(ISBLANK('2. Work History'!B10)), LOOKUP('2. Work History'!B10,FacilitiesBackend!A4:A316,FacilitiesBackend!O4:O316), "")</f>
        <v/>
      </c>
    </row>
    <row r="95" spans="1:2" x14ac:dyDescent="0.25">
      <c r="A95" t="s">
        <v>1192</v>
      </c>
      <c r="B95" s="2" t="str">
        <f>IF(NOT(ISBLANK('2. Work History'!B11)), LOOKUP('2. Work History'!B11,FacilitiesBackend!A4:A316,FacilitiesBackend!O4:O316), "")</f>
        <v/>
      </c>
    </row>
    <row r="96" spans="1:2" x14ac:dyDescent="0.25">
      <c r="A96" t="s">
        <v>1193</v>
      </c>
      <c r="B96" s="2" t="str">
        <f>IF(NOT(ISBLANK('2. Work History'!B12)), LOOKUP('2. Work History'!B12,FacilitiesBackend!A4:A316,FacilitiesBackend!O4:O316), "")</f>
        <v/>
      </c>
    </row>
    <row r="97" spans="1:2" x14ac:dyDescent="0.25">
      <c r="A97" t="s">
        <v>1194</v>
      </c>
      <c r="B97" s="2" t="str">
        <f>IF(NOT(ISBLANK('2. Work History'!B13)), LOOKUP('2. Work History'!B13,FacilitiesBackend!A4:A316,FacilitiesBackend!O4:O316), "")</f>
        <v/>
      </c>
    </row>
    <row r="98" spans="1:2" x14ac:dyDescent="0.25">
      <c r="A98" t="s">
        <v>1195</v>
      </c>
      <c r="B98" s="2" t="str">
        <f>IF(NOT(ISBLANK('2. Work History'!B14)), LOOKUP('2. Work History'!B14,FacilitiesBackend!A4:A316,FacilitiesBackend!O4:O316), "")</f>
        <v/>
      </c>
    </row>
    <row r="99" spans="1:2" x14ac:dyDescent="0.25">
      <c r="A99" t="s">
        <v>1196</v>
      </c>
      <c r="B99" s="2" t="str">
        <f>IF(NOT(ISBLANK('2. Work History'!B15)), LOOKUP('2. Work History'!B15,FacilitiesBackend!A4:A316,FacilitiesBackend!O4:O316), "")</f>
        <v/>
      </c>
    </row>
    <row r="100" spans="1:2" x14ac:dyDescent="0.25">
      <c r="A100" t="s">
        <v>1197</v>
      </c>
      <c r="B100" s="2" t="str">
        <f>IF(NOT(ISBLANK('2. Work History'!B16)), LOOKUP('2. Work History'!B16,FacilitiesBackend!A4:A316,FacilitiesBackend!O4:O316), "")</f>
        <v/>
      </c>
    </row>
    <row r="101" spans="1:2" x14ac:dyDescent="0.25">
      <c r="A101" t="s">
        <v>1198</v>
      </c>
      <c r="B101" s="2" t="str">
        <f>IF(NOT(ISBLANK('2. Work History'!B17)), LOOKUP('2. Work History'!B17,FacilitiesBackend!A4:A316,FacilitiesBackend!O4:O316), "")</f>
        <v/>
      </c>
    </row>
    <row r="102" spans="1:2" x14ac:dyDescent="0.25">
      <c r="A102" t="s">
        <v>1199</v>
      </c>
      <c r="B102" s="2" t="str">
        <f>IF(NOT(ISBLANK('2. Work History'!B18)), LOOKUP('2. Work History'!B18,FacilitiesBackend!A4:A316,FacilitiesBackend!O4:O316), "")</f>
        <v/>
      </c>
    </row>
    <row r="103" spans="1:2" x14ac:dyDescent="0.25">
      <c r="A103" t="s">
        <v>1200</v>
      </c>
      <c r="B103" s="2" t="str">
        <f>IF(NOT(ISBLANK('2. Work History'!B19)), LOOKUP('2. Work History'!B19,FacilitiesBackend!A4:A316,FacilitiesBackend!O4:O316), "")</f>
        <v/>
      </c>
    </row>
    <row r="104" spans="1:2" x14ac:dyDescent="0.25">
      <c r="A104" t="s">
        <v>1123</v>
      </c>
      <c r="B104" s="2" t="str">
        <f>IF(NOT(ISBLANK('2. Work History'!B8)), LOOKUP('2. Work History'!B8,FacilitiesBackend!A4:A316,FacilitiesBackend!D4:D316), "")</f>
        <v/>
      </c>
    </row>
    <row r="105" spans="1:2" x14ac:dyDescent="0.25">
      <c r="A105" t="s">
        <v>1124</v>
      </c>
      <c r="B105" s="2" t="str">
        <f>IF(NOT(ISBLANK('2. Work History'!B9)), LOOKUP('2. Work History'!B9,FacilitiesBackend!A4:A316,FacilitiesBackend!D4:D316), "")</f>
        <v/>
      </c>
    </row>
    <row r="106" spans="1:2" x14ac:dyDescent="0.25">
      <c r="A106" t="s">
        <v>1125</v>
      </c>
      <c r="B106" s="2" t="str">
        <f>IF(NOT(ISBLANK('2. Work History'!B10)), LOOKUP('2. Work History'!B10,FacilitiesBackend!A4:A316,FacilitiesBackend!D4:D316), "")</f>
        <v/>
      </c>
    </row>
    <row r="107" spans="1:2" x14ac:dyDescent="0.25">
      <c r="A107" t="s">
        <v>1126</v>
      </c>
      <c r="B107" s="2" t="str">
        <f>IF(NOT(ISBLANK('2. Work History'!B11)), LOOKUP('2. Work History'!B11,FacilitiesBackend!A4:A316,FacilitiesBackend!D4:D316), "")</f>
        <v/>
      </c>
    </row>
    <row r="108" spans="1:2" x14ac:dyDescent="0.25">
      <c r="A108" t="s">
        <v>1127</v>
      </c>
      <c r="B108" s="2" t="str">
        <f>IF(NOT(ISBLANK('2. Work History'!B12)), LOOKUP('2. Work History'!B12,FacilitiesBackend!A4:A316,FacilitiesBackend!D4:D316), "")</f>
        <v/>
      </c>
    </row>
    <row r="109" spans="1:2" x14ac:dyDescent="0.25">
      <c r="A109" t="s">
        <v>1128</v>
      </c>
      <c r="B109" s="2" t="str">
        <f>IF(NOT(ISBLANK('2. Work History'!B13)), LOOKUP('2. Work History'!B13,FacilitiesBackend!A4:A316,FacilitiesBackend!D4:D316), "")</f>
        <v/>
      </c>
    </row>
    <row r="110" spans="1:2" x14ac:dyDescent="0.25">
      <c r="A110" t="s">
        <v>1129</v>
      </c>
      <c r="B110" s="2" t="str">
        <f>IF(NOT(ISBLANK('2. Work History'!B14)), LOOKUP('2. Work History'!B14,FacilitiesBackend!A4:A316,FacilitiesBackend!D4:D316), "")</f>
        <v/>
      </c>
    </row>
    <row r="111" spans="1:2" x14ac:dyDescent="0.25">
      <c r="A111" t="s">
        <v>1130</v>
      </c>
      <c r="B111" s="2" t="str">
        <f>IF(NOT(ISBLANK('2. Work History'!B15)), LOOKUP('2. Work History'!B15,FacilitiesBackend!A4:A316,FacilitiesBackend!D4:D316), "")</f>
        <v/>
      </c>
    </row>
    <row r="112" spans="1:2" x14ac:dyDescent="0.25">
      <c r="A112" t="s">
        <v>1131</v>
      </c>
      <c r="B112" s="2" t="str">
        <f>IF(NOT(ISBLANK('2. Work History'!B16)), LOOKUP('2. Work History'!B16,FacilitiesBackend!A4:A316,FacilitiesBackend!D4:D316), "")</f>
        <v/>
      </c>
    </row>
    <row r="113" spans="1:2" x14ac:dyDescent="0.25">
      <c r="A113" t="s">
        <v>1132</v>
      </c>
      <c r="B113" s="2" t="str">
        <f>IF(NOT(ISBLANK('2. Work History'!B17)), LOOKUP('2. Work History'!B17,FacilitiesBackend!A4:A316,FacilitiesBackend!D4:D316), "")</f>
        <v/>
      </c>
    </row>
    <row r="114" spans="1:2" x14ac:dyDescent="0.25">
      <c r="A114" t="s">
        <v>1133</v>
      </c>
      <c r="B114" s="2" t="str">
        <f>IF(NOT(ISBLANK('2. Work History'!B18)), LOOKUP('2. Work History'!B18,FacilitiesBackend!A4:A316,FacilitiesBackend!D4:D316), "")</f>
        <v/>
      </c>
    </row>
    <row r="115" spans="1:2" x14ac:dyDescent="0.25">
      <c r="A115" t="s">
        <v>1134</v>
      </c>
      <c r="B115" s="2" t="str">
        <f>IF(NOT(ISBLANK('2. Work History'!B19)), LOOKUP('2. Work History'!B19,FacilitiesBackend!A4:A316,FacilitiesBackend!D4:D316), "")</f>
        <v/>
      </c>
    </row>
    <row r="116" spans="1:2" x14ac:dyDescent="0.25">
      <c r="A116" t="s">
        <v>1135</v>
      </c>
      <c r="B116" s="13" t="str">
        <f>IF(NOT(ISBLANK('2. Work History'!D8)), TEXT('2. Work History'!D8, "mm/dd/yy"), "")</f>
        <v/>
      </c>
    </row>
    <row r="117" spans="1:2" x14ac:dyDescent="0.25">
      <c r="A117" t="s">
        <v>1136</v>
      </c>
      <c r="B117" s="13" t="str">
        <f>IF(NOT(ISBLANK('2. Work History'!D9)), TEXT('2. Work History'!D9, "mm/dd/yy"), "")</f>
        <v/>
      </c>
    </row>
    <row r="118" spans="1:2" x14ac:dyDescent="0.25">
      <c r="A118" t="s">
        <v>1137</v>
      </c>
      <c r="B118" s="13" t="str">
        <f>IF(NOT(ISBLANK('2. Work History'!D10)), TEXT('2. Work History'!D10, "mm/dd/yy"), "")</f>
        <v/>
      </c>
    </row>
    <row r="119" spans="1:2" x14ac:dyDescent="0.25">
      <c r="A119" t="s">
        <v>1138</v>
      </c>
      <c r="B119" s="13" t="str">
        <f>IF(NOT(ISBLANK('2. Work History'!D11)), TEXT('2. Work History'!D11, "mm/dd/yy"), "")</f>
        <v/>
      </c>
    </row>
    <row r="120" spans="1:2" x14ac:dyDescent="0.25">
      <c r="A120" t="s">
        <v>1139</v>
      </c>
      <c r="B120" s="13" t="str">
        <f>IF(NOT(ISBLANK('2. Work History'!D12)), TEXT('2. Work History'!D12, "mm/dd/yy"), "")</f>
        <v/>
      </c>
    </row>
    <row r="121" spans="1:2" x14ac:dyDescent="0.25">
      <c r="A121" t="s">
        <v>1140</v>
      </c>
      <c r="B121" s="13" t="str">
        <f>IF(NOT(ISBLANK('2. Work History'!D13)), TEXT('2. Work History'!D13, "mm/dd/yy"), "")</f>
        <v/>
      </c>
    </row>
    <row r="122" spans="1:2" x14ac:dyDescent="0.25">
      <c r="A122" t="s">
        <v>1141</v>
      </c>
      <c r="B122" s="13" t="str">
        <f>IF(NOT(ISBLANK('2. Work History'!D14)), TEXT('2. Work History'!D14, "mm/dd/yy"), "")</f>
        <v/>
      </c>
    </row>
    <row r="123" spans="1:2" x14ac:dyDescent="0.25">
      <c r="A123" t="s">
        <v>1142</v>
      </c>
      <c r="B123" s="13" t="str">
        <f>IF(NOT(ISBLANK('2. Work History'!D15)), TEXT('2. Work History'!D15, "mm/dd/yy"), "")</f>
        <v/>
      </c>
    </row>
    <row r="124" spans="1:2" x14ac:dyDescent="0.25">
      <c r="A124" t="s">
        <v>1143</v>
      </c>
      <c r="B124" s="13" t="str">
        <f>IF(NOT(ISBLANK('2. Work History'!D16)), TEXT('2. Work History'!D16, "mm/dd/yy"), "")</f>
        <v/>
      </c>
    </row>
    <row r="125" spans="1:2" x14ac:dyDescent="0.25">
      <c r="A125" t="s">
        <v>1144</v>
      </c>
      <c r="B125" s="13" t="str">
        <f>IF(NOT(ISBLANK('2. Work History'!D17)), TEXT('2. Work History'!D17, "mm/dd/yy"), "")</f>
        <v/>
      </c>
    </row>
    <row r="126" spans="1:2" x14ac:dyDescent="0.25">
      <c r="A126" t="s">
        <v>1145</v>
      </c>
      <c r="B126" s="13" t="str">
        <f>IF(NOT(ISBLANK('2. Work History'!D18)), TEXT('2. Work History'!D18, "mm/dd/yy"), "")</f>
        <v/>
      </c>
    </row>
    <row r="127" spans="1:2" x14ac:dyDescent="0.25">
      <c r="A127" t="s">
        <v>1146</v>
      </c>
      <c r="B127" s="13" t="str">
        <f>IF(NOT(ISBLANK('2. Work History'!D19)), TEXT('2. Work History'!D19, "mm/dd/yy"), "")</f>
        <v/>
      </c>
    </row>
    <row r="128" spans="1:2" x14ac:dyDescent="0.25">
      <c r="A128" t="s">
        <v>1147</v>
      </c>
      <c r="B128" s="14" t="str">
        <f>IF(NOT(ISBLANK('2. Work History'!E8)), TEXT('2. Work History'!E8, "mm/dd/yy"), "")</f>
        <v/>
      </c>
    </row>
    <row r="129" spans="1:2" x14ac:dyDescent="0.25">
      <c r="A129" t="s">
        <v>1148</v>
      </c>
      <c r="B129" s="14" t="str">
        <f>IF(NOT(ISBLANK('2. Work History'!E9)), TEXT('2. Work History'!E9, "mm/dd/yy"), "")</f>
        <v/>
      </c>
    </row>
    <row r="130" spans="1:2" x14ac:dyDescent="0.25">
      <c r="A130" t="s">
        <v>1149</v>
      </c>
      <c r="B130" s="14" t="str">
        <f>IF(NOT(ISBLANK('2. Work History'!E10)), TEXT('2. Work History'!E10, "mm/dd/yy"), "")</f>
        <v/>
      </c>
    </row>
    <row r="131" spans="1:2" x14ac:dyDescent="0.25">
      <c r="A131" t="s">
        <v>1150</v>
      </c>
      <c r="B131" s="14" t="str">
        <f>IF(NOT(ISBLANK('2. Work History'!E11)), TEXT('2. Work History'!E11, "mm/dd/yy"), "")</f>
        <v/>
      </c>
    </row>
    <row r="132" spans="1:2" x14ac:dyDescent="0.25">
      <c r="A132" t="s">
        <v>1151</v>
      </c>
      <c r="B132" s="14" t="str">
        <f>IF(NOT(ISBLANK('2. Work History'!E12)), TEXT('2. Work History'!E12, "mm/dd/yy"), "")</f>
        <v/>
      </c>
    </row>
    <row r="133" spans="1:2" x14ac:dyDescent="0.25">
      <c r="A133" t="s">
        <v>1152</v>
      </c>
      <c r="B133" s="14" t="str">
        <f>IF(NOT(ISBLANK('2. Work History'!E13)), TEXT('2. Work History'!E13, "mm/dd/yy"), "")</f>
        <v/>
      </c>
    </row>
    <row r="134" spans="1:2" x14ac:dyDescent="0.25">
      <c r="A134" t="s">
        <v>1153</v>
      </c>
      <c r="B134" s="14" t="str">
        <f>IF(NOT(ISBLANK('2. Work History'!E14)), TEXT('2. Work History'!E14, "mm/dd/yy"), "")</f>
        <v/>
      </c>
    </row>
    <row r="135" spans="1:2" x14ac:dyDescent="0.25">
      <c r="A135" t="s">
        <v>1154</v>
      </c>
      <c r="B135" s="14" t="str">
        <f>IF(NOT(ISBLANK('2. Work History'!E15)), TEXT('2. Work History'!E15, "mm/dd/yy"), "")</f>
        <v/>
      </c>
    </row>
    <row r="136" spans="1:2" x14ac:dyDescent="0.25">
      <c r="A136" t="s">
        <v>1155</v>
      </c>
      <c r="B136" s="14" t="str">
        <f>IF(NOT(ISBLANK('2. Work History'!E16)), TEXT('2. Work History'!E16, "mm/dd/yy"), "")</f>
        <v/>
      </c>
    </row>
    <row r="137" spans="1:2" x14ac:dyDescent="0.25">
      <c r="A137" t="s">
        <v>1156</v>
      </c>
      <c r="B137" s="14" t="str">
        <f>IF(NOT(ISBLANK('2. Work History'!E17)), TEXT('2. Work History'!E17, "mm/dd/yy"), "")</f>
        <v/>
      </c>
    </row>
    <row r="138" spans="1:2" x14ac:dyDescent="0.25">
      <c r="A138" t="s">
        <v>1157</v>
      </c>
      <c r="B138" s="14" t="str">
        <f>IF(NOT(ISBLANK('2. Work History'!E18)), TEXT('2. Work History'!E18, "mm/dd/yy"), "")</f>
        <v/>
      </c>
    </row>
    <row r="139" spans="1:2" x14ac:dyDescent="0.25">
      <c r="A139" t="s">
        <v>1158</v>
      </c>
      <c r="B139" s="14" t="str">
        <f>IF(NOT(ISBLANK('2. Work History'!E19)), TEXT('2. Work History'!E19, "mm/dd/yy"), "")</f>
        <v/>
      </c>
    </row>
    <row r="140" spans="1:2" x14ac:dyDescent="0.25">
      <c r="A140" t="s">
        <v>1159</v>
      </c>
      <c r="B140" s="13" t="str">
        <f>IF(AND(NOT(ISBLANK('2. Work History'!F8)), NOT('2. Work History'!H8)), TEXT('2. Work History'!F8, "mm/dd/yy"), IF(('2. Work History'!H8), "PRESENT", ""))</f>
        <v/>
      </c>
    </row>
    <row r="141" spans="1:2" x14ac:dyDescent="0.25">
      <c r="A141" t="s">
        <v>1160</v>
      </c>
      <c r="B141" s="13" t="str">
        <f>IF(AND(NOT(ISBLANK('2. Work History'!F9)), NOT('2. Work History'!H9)), TEXT('2. Work History'!F9, "mm/dd/yy"), IF(('2. Work History'!H9), "PRESENT", ""))</f>
        <v/>
      </c>
    </row>
    <row r="142" spans="1:2" x14ac:dyDescent="0.25">
      <c r="A142" t="s">
        <v>1161</v>
      </c>
      <c r="B142" s="13" t="str">
        <f>IF(AND(NOT(ISBLANK('2. Work History'!F10)), NOT('2. Work History'!H10)), TEXT('2. Work History'!F10, "mm/dd/yy"), IF(('2. Work History'!H10), "PRESENT", ""))</f>
        <v/>
      </c>
    </row>
    <row r="143" spans="1:2" x14ac:dyDescent="0.25">
      <c r="A143" t="s">
        <v>1162</v>
      </c>
      <c r="B143" s="13" t="str">
        <f>IF(AND(NOT(ISBLANK('2. Work History'!F11)), NOT('2. Work History'!H11)), TEXT('2. Work History'!F11, "mm/dd/yy"), IF(('2. Work History'!H11), "PRESENT", ""))</f>
        <v/>
      </c>
    </row>
    <row r="144" spans="1:2" x14ac:dyDescent="0.25">
      <c r="A144" t="s">
        <v>1163</v>
      </c>
      <c r="B144" s="13" t="str">
        <f>IF(AND(NOT(ISBLANK('2. Work History'!F12)), NOT('2. Work History'!H12)), TEXT('2. Work History'!F12, "mm/dd/yy"), IF(('2. Work History'!H12), "PRESENT", ""))</f>
        <v/>
      </c>
    </row>
    <row r="145" spans="1:2" x14ac:dyDescent="0.25">
      <c r="A145" t="s">
        <v>1164</v>
      </c>
      <c r="B145" s="13" t="str">
        <f>IF(AND(NOT(ISBLANK('2. Work History'!F13)), NOT('2. Work History'!H13)), TEXT('2. Work History'!F13, "mm/dd/yy"), IF(('2. Work History'!H13), "PRESENT", ""))</f>
        <v/>
      </c>
    </row>
    <row r="146" spans="1:2" x14ac:dyDescent="0.25">
      <c r="A146" t="s">
        <v>1165</v>
      </c>
      <c r="B146" s="13" t="str">
        <f>IF(AND(NOT(ISBLANK('2. Work History'!F14)), NOT('2. Work History'!H14)), TEXT('2. Work History'!F14, "mm/dd/yy"), IF(('2. Work History'!H14), "PRESENT", ""))</f>
        <v/>
      </c>
    </row>
    <row r="147" spans="1:2" x14ac:dyDescent="0.25">
      <c r="A147" t="s">
        <v>1166</v>
      </c>
      <c r="B147" s="13" t="str">
        <f>IF(AND(NOT(ISBLANK('2. Work History'!F15)), NOT('2. Work History'!H15)), TEXT('2. Work History'!F15, "mm/dd/yy"), IF(('2. Work History'!H15), "PRESENT", ""))</f>
        <v/>
      </c>
    </row>
    <row r="148" spans="1:2" x14ac:dyDescent="0.25">
      <c r="A148" t="s">
        <v>1167</v>
      </c>
      <c r="B148" s="13" t="str">
        <f>IF(AND(NOT(ISBLANK('2. Work History'!F16)), NOT('2. Work History'!H16)), TEXT('2. Work History'!F16, "mm/dd/yy"), IF(('2. Work History'!H16), "PRESENT", ""))</f>
        <v/>
      </c>
    </row>
    <row r="149" spans="1:2" x14ac:dyDescent="0.25">
      <c r="A149" t="s">
        <v>1168</v>
      </c>
      <c r="B149" s="13" t="str">
        <f>IF(AND(NOT(ISBLANK('2. Work History'!F17)), NOT('2. Work History'!H17)), TEXT('2. Work History'!F17, "mm/dd/yy"), IF(('2. Work History'!H17), "PRESENT", ""))</f>
        <v/>
      </c>
    </row>
    <row r="150" spans="1:2" x14ac:dyDescent="0.25">
      <c r="A150" t="s">
        <v>1169</v>
      </c>
      <c r="B150" s="13" t="str">
        <f>IF(AND(NOT(ISBLANK('2. Work History'!F18)), NOT('2. Work History'!H18)), TEXT('2. Work History'!F18, "mm/dd/yy"), IF(('2. Work History'!H18), "PRESENT", ""))</f>
        <v/>
      </c>
    </row>
    <row r="151" spans="1:2" x14ac:dyDescent="0.25">
      <c r="A151" t="s">
        <v>1170</v>
      </c>
      <c r="B151" s="13"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B05F8-08BF-4973-82D0-5A662AE817DA}">
  <dimension ref="A1:B163"/>
  <sheetViews>
    <sheetView topLeftCell="A41" workbookViewId="0">
      <selection activeCell="B57" sqref="B57"/>
    </sheetView>
  </sheetViews>
  <sheetFormatPr defaultRowHeight="15" x14ac:dyDescent="0.25"/>
  <cols>
    <col min="1" max="1" width="29.7109375" customWidth="1"/>
    <col min="2" max="2" width="41.42578125" customWidth="1"/>
  </cols>
  <sheetData>
    <row r="1" spans="1:2" x14ac:dyDescent="0.25">
      <c r="A1" t="s">
        <v>806</v>
      </c>
      <c r="B1" t="str">
        <f>IF(NOT(ISBLANK('1. Personal Information'!G26)), UPPER('1. Personal Information'!G26),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LOOKUP(B1,FacilitiesBackend!A3:A315,FacilitiesBackend!P3:P315)</f>
        <v>#N/A</v>
      </c>
    </row>
    <row r="7" spans="1:2" x14ac:dyDescent="0.25">
      <c r="A7" t="s">
        <v>1256</v>
      </c>
      <c r="B7" t="e">
        <f>LOOKUP(B5,Backend!L1:L9,Backend!N1:N9)</f>
        <v>#N/A</v>
      </c>
    </row>
    <row r="8" spans="1:2" x14ac:dyDescent="0.25">
      <c r="A8" t="s">
        <v>1257</v>
      </c>
      <c r="B8" t="e">
        <f>LOOKUP(B5,Backend!L1:L9,Backend!O1:O9)</f>
        <v>#N/A</v>
      </c>
    </row>
    <row r="9" spans="1:2" x14ac:dyDescent="0.25">
      <c r="A9" t="s">
        <v>1258</v>
      </c>
      <c r="B9" t="e">
        <f>LOOKUP(B5,Backend!L1:L9,Backend!P1:P9)</f>
        <v>#N/A</v>
      </c>
    </row>
    <row r="10" spans="1:2" x14ac:dyDescent="0.25">
      <c r="A10" t="s">
        <v>457</v>
      </c>
      <c r="B10" t="e">
        <f>LOOKUP(B1,FacilitiesBackend!A3:A315,FacilitiesBackend!N3:N315)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29 June 2022</v>
      </c>
    </row>
    <row r="17" spans="1:2" x14ac:dyDescent="0.25">
      <c r="A17" t="s">
        <v>1212</v>
      </c>
      <c r="B17" t="str">
        <f ca="1">IF(ISBLANK('1. Personal Information'!J13), TEXT('1. Personal Information'!J12, "mm/dd/yy"), TEXT('1. Personal Information'!J13, "mm/dd/yy"))</f>
        <v>06/29/22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4" t="str">
        <f>TEXT('1. Personal Information'!C8, "[&lt;=9999999]###-####;(###) ###-####")</f>
        <v>-</v>
      </c>
    </row>
    <row r="41" spans="1:2" x14ac:dyDescent="0.25">
      <c r="A41" t="s">
        <v>715</v>
      </c>
      <c r="B41" s="14"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LOOKUP('2. Work History'!B8,FacilitiesBackend!A4:A316,FacilitiesBackend!O4:O316), "")</f>
        <v/>
      </c>
    </row>
    <row r="93" spans="1:2" x14ac:dyDescent="0.25">
      <c r="A93" t="s">
        <v>1190</v>
      </c>
      <c r="B93" s="2" t="str">
        <f>IF(NOT(ISBLANK('2. Work History'!B9)), LOOKUP('2. Work History'!B9,FacilitiesBackend!A4:A316,FacilitiesBackend!O4:O316), "")</f>
        <v/>
      </c>
    </row>
    <row r="94" spans="1:2" x14ac:dyDescent="0.25">
      <c r="A94" t="s">
        <v>1191</v>
      </c>
      <c r="B94" s="2" t="str">
        <f>IF(NOT(ISBLANK('2. Work History'!B10)), LOOKUP('2. Work History'!B10,FacilitiesBackend!A4:A316,FacilitiesBackend!O4:O316), "")</f>
        <v/>
      </c>
    </row>
    <row r="95" spans="1:2" x14ac:dyDescent="0.25">
      <c r="A95" t="s">
        <v>1192</v>
      </c>
      <c r="B95" s="2" t="str">
        <f>IF(NOT(ISBLANK('2. Work History'!B11)), LOOKUP('2. Work History'!B11,FacilitiesBackend!A4:A316,FacilitiesBackend!O4:O316), "")</f>
        <v/>
      </c>
    </row>
    <row r="96" spans="1:2" x14ac:dyDescent="0.25">
      <c r="A96" t="s">
        <v>1193</v>
      </c>
      <c r="B96" s="2" t="str">
        <f>IF(NOT(ISBLANK('2. Work History'!B12)), LOOKUP('2. Work History'!B12,FacilitiesBackend!A4:A316,FacilitiesBackend!O4:O316), "")</f>
        <v/>
      </c>
    </row>
    <row r="97" spans="1:2" x14ac:dyDescent="0.25">
      <c r="A97" t="s">
        <v>1194</v>
      </c>
      <c r="B97" s="2" t="str">
        <f>IF(NOT(ISBLANK('2. Work History'!B13)), LOOKUP('2. Work History'!B13,FacilitiesBackend!A4:A316,FacilitiesBackend!O4:O316), "")</f>
        <v/>
      </c>
    </row>
    <row r="98" spans="1:2" x14ac:dyDescent="0.25">
      <c r="A98" t="s">
        <v>1195</v>
      </c>
      <c r="B98" s="2" t="str">
        <f>IF(NOT(ISBLANK('2. Work History'!B14)), LOOKUP('2. Work History'!B14,FacilitiesBackend!A4:A316,FacilitiesBackend!O4:O316), "")</f>
        <v/>
      </c>
    </row>
    <row r="99" spans="1:2" x14ac:dyDescent="0.25">
      <c r="A99" t="s">
        <v>1196</v>
      </c>
      <c r="B99" s="2" t="str">
        <f>IF(NOT(ISBLANK('2. Work History'!B15)), LOOKUP('2. Work History'!B15,FacilitiesBackend!A4:A316,FacilitiesBackend!O4:O316), "")</f>
        <v/>
      </c>
    </row>
    <row r="100" spans="1:2" x14ac:dyDescent="0.25">
      <c r="A100" t="s">
        <v>1197</v>
      </c>
      <c r="B100" s="2" t="str">
        <f>IF(NOT(ISBLANK('2. Work History'!B16)), LOOKUP('2. Work History'!B16,FacilitiesBackend!A4:A316,FacilitiesBackend!O4:O316), "")</f>
        <v/>
      </c>
    </row>
    <row r="101" spans="1:2" x14ac:dyDescent="0.25">
      <c r="A101" t="s">
        <v>1198</v>
      </c>
      <c r="B101" s="2" t="str">
        <f>IF(NOT(ISBLANK('2. Work History'!B17)), LOOKUP('2. Work History'!B17,FacilitiesBackend!A4:A316,FacilitiesBackend!O4:O316), "")</f>
        <v/>
      </c>
    </row>
    <row r="102" spans="1:2" x14ac:dyDescent="0.25">
      <c r="A102" t="s">
        <v>1199</v>
      </c>
      <c r="B102" s="2" t="str">
        <f>IF(NOT(ISBLANK('2. Work History'!B18)), LOOKUP('2. Work History'!B18,FacilitiesBackend!A4:A316,FacilitiesBackend!O4:O316), "")</f>
        <v/>
      </c>
    </row>
    <row r="103" spans="1:2" x14ac:dyDescent="0.25">
      <c r="A103" t="s">
        <v>1200</v>
      </c>
      <c r="B103" s="2" t="str">
        <f>IF(NOT(ISBLANK('2. Work History'!B19)), LOOKUP('2. Work History'!B19,FacilitiesBackend!A4:A316,FacilitiesBackend!O4:O316), "")</f>
        <v/>
      </c>
    </row>
    <row r="104" spans="1:2" x14ac:dyDescent="0.25">
      <c r="A104" t="s">
        <v>1123</v>
      </c>
      <c r="B104" s="2" t="str">
        <f>IF(NOT(ISBLANK('2. Work History'!B8)), LOOKUP('2. Work History'!B8,FacilitiesBackend!A4:A316,FacilitiesBackend!D4:D316), "")</f>
        <v/>
      </c>
    </row>
    <row r="105" spans="1:2" x14ac:dyDescent="0.25">
      <c r="A105" t="s">
        <v>1124</v>
      </c>
      <c r="B105" s="2" t="str">
        <f>IF(NOT(ISBLANK('2. Work History'!B9)), LOOKUP('2. Work History'!B9,FacilitiesBackend!A4:A316,FacilitiesBackend!D4:D316), "")</f>
        <v/>
      </c>
    </row>
    <row r="106" spans="1:2" x14ac:dyDescent="0.25">
      <c r="A106" t="s">
        <v>1125</v>
      </c>
      <c r="B106" s="2" t="str">
        <f>IF(NOT(ISBLANK('2. Work History'!B10)), LOOKUP('2. Work History'!B10,FacilitiesBackend!A4:A316,FacilitiesBackend!D4:D316), "")</f>
        <v/>
      </c>
    </row>
    <row r="107" spans="1:2" x14ac:dyDescent="0.25">
      <c r="A107" t="s">
        <v>1126</v>
      </c>
      <c r="B107" s="2" t="str">
        <f>IF(NOT(ISBLANK('2. Work History'!B11)), LOOKUP('2. Work History'!B11,FacilitiesBackend!A4:A316,FacilitiesBackend!D4:D316), "")</f>
        <v/>
      </c>
    </row>
    <row r="108" spans="1:2" x14ac:dyDescent="0.25">
      <c r="A108" t="s">
        <v>1127</v>
      </c>
      <c r="B108" s="2" t="str">
        <f>IF(NOT(ISBLANK('2. Work History'!B12)), LOOKUP('2. Work History'!B12,FacilitiesBackend!A4:A316,FacilitiesBackend!D4:D316), "")</f>
        <v/>
      </c>
    </row>
    <row r="109" spans="1:2" x14ac:dyDescent="0.25">
      <c r="A109" t="s">
        <v>1128</v>
      </c>
      <c r="B109" s="2" t="str">
        <f>IF(NOT(ISBLANK('2. Work History'!B13)), LOOKUP('2. Work History'!B13,FacilitiesBackend!A4:A316,FacilitiesBackend!D4:D316), "")</f>
        <v/>
      </c>
    </row>
    <row r="110" spans="1:2" x14ac:dyDescent="0.25">
      <c r="A110" t="s">
        <v>1129</v>
      </c>
      <c r="B110" s="2" t="str">
        <f>IF(NOT(ISBLANK('2. Work History'!B14)), LOOKUP('2. Work History'!B14,FacilitiesBackend!A4:A316,FacilitiesBackend!D4:D316), "")</f>
        <v/>
      </c>
    </row>
    <row r="111" spans="1:2" x14ac:dyDescent="0.25">
      <c r="A111" t="s">
        <v>1130</v>
      </c>
      <c r="B111" s="2" t="str">
        <f>IF(NOT(ISBLANK('2. Work History'!B15)), LOOKUP('2. Work History'!B15,FacilitiesBackend!A4:A316,FacilitiesBackend!D4:D316), "")</f>
        <v/>
      </c>
    </row>
    <row r="112" spans="1:2" x14ac:dyDescent="0.25">
      <c r="A112" t="s">
        <v>1131</v>
      </c>
      <c r="B112" s="2" t="str">
        <f>IF(NOT(ISBLANK('2. Work History'!B16)), LOOKUP('2. Work History'!B16,FacilitiesBackend!A4:A316,FacilitiesBackend!D4:D316), "")</f>
        <v/>
      </c>
    </row>
    <row r="113" spans="1:2" x14ac:dyDescent="0.25">
      <c r="A113" t="s">
        <v>1132</v>
      </c>
      <c r="B113" s="2" t="str">
        <f>IF(NOT(ISBLANK('2. Work History'!B17)), LOOKUP('2. Work History'!B17,FacilitiesBackend!A4:A316,FacilitiesBackend!D4:D316), "")</f>
        <v/>
      </c>
    </row>
    <row r="114" spans="1:2" x14ac:dyDescent="0.25">
      <c r="A114" t="s">
        <v>1133</v>
      </c>
      <c r="B114" s="2" t="str">
        <f>IF(NOT(ISBLANK('2. Work History'!B18)), LOOKUP('2. Work History'!B18,FacilitiesBackend!A4:A316,FacilitiesBackend!D4:D316), "")</f>
        <v/>
      </c>
    </row>
    <row r="115" spans="1:2" x14ac:dyDescent="0.25">
      <c r="A115" t="s">
        <v>1134</v>
      </c>
      <c r="B115" s="2" t="str">
        <f>IF(NOT(ISBLANK('2. Work History'!B19)), LOOKUP('2. Work History'!B19,FacilitiesBackend!A4:A316,FacilitiesBackend!D4:D316), "")</f>
        <v/>
      </c>
    </row>
    <row r="116" spans="1:2" x14ac:dyDescent="0.25">
      <c r="A116" t="s">
        <v>1135</v>
      </c>
      <c r="B116" s="13" t="str">
        <f>IF(NOT(ISBLANK('2. Work History'!D8)), TEXT('2. Work History'!D8, "mm/dd/yy"), "")</f>
        <v/>
      </c>
    </row>
    <row r="117" spans="1:2" x14ac:dyDescent="0.25">
      <c r="A117" t="s">
        <v>1136</v>
      </c>
      <c r="B117" s="13" t="str">
        <f>IF(NOT(ISBLANK('2. Work History'!D9)), TEXT('2. Work History'!D9, "mm/dd/yy"), "")</f>
        <v/>
      </c>
    </row>
    <row r="118" spans="1:2" x14ac:dyDescent="0.25">
      <c r="A118" t="s">
        <v>1137</v>
      </c>
      <c r="B118" s="13" t="str">
        <f>IF(NOT(ISBLANK('2. Work History'!D10)), TEXT('2. Work History'!D10, "mm/dd/yy"), "")</f>
        <v/>
      </c>
    </row>
    <row r="119" spans="1:2" x14ac:dyDescent="0.25">
      <c r="A119" t="s">
        <v>1138</v>
      </c>
      <c r="B119" s="13" t="str">
        <f>IF(NOT(ISBLANK('2. Work History'!D11)), TEXT('2. Work History'!D11, "mm/dd/yy"), "")</f>
        <v/>
      </c>
    </row>
    <row r="120" spans="1:2" x14ac:dyDescent="0.25">
      <c r="A120" t="s">
        <v>1139</v>
      </c>
      <c r="B120" s="13" t="str">
        <f>IF(NOT(ISBLANK('2. Work History'!D12)), TEXT('2. Work History'!D12, "mm/dd/yy"), "")</f>
        <v/>
      </c>
    </row>
    <row r="121" spans="1:2" x14ac:dyDescent="0.25">
      <c r="A121" t="s">
        <v>1140</v>
      </c>
      <c r="B121" s="13" t="str">
        <f>IF(NOT(ISBLANK('2. Work History'!D13)), TEXT('2. Work History'!D13, "mm/dd/yy"), "")</f>
        <v/>
      </c>
    </row>
    <row r="122" spans="1:2" x14ac:dyDescent="0.25">
      <c r="A122" t="s">
        <v>1141</v>
      </c>
      <c r="B122" s="13" t="str">
        <f>IF(NOT(ISBLANK('2. Work History'!D14)), TEXT('2. Work History'!D14, "mm/dd/yy"), "")</f>
        <v/>
      </c>
    </row>
    <row r="123" spans="1:2" x14ac:dyDescent="0.25">
      <c r="A123" t="s">
        <v>1142</v>
      </c>
      <c r="B123" s="13" t="str">
        <f>IF(NOT(ISBLANK('2. Work History'!D15)), TEXT('2. Work History'!D15, "mm/dd/yy"), "")</f>
        <v/>
      </c>
    </row>
    <row r="124" spans="1:2" x14ac:dyDescent="0.25">
      <c r="A124" t="s">
        <v>1143</v>
      </c>
      <c r="B124" s="13" t="str">
        <f>IF(NOT(ISBLANK('2. Work History'!D16)), TEXT('2. Work History'!D16, "mm/dd/yy"), "")</f>
        <v/>
      </c>
    </row>
    <row r="125" spans="1:2" x14ac:dyDescent="0.25">
      <c r="A125" t="s">
        <v>1144</v>
      </c>
      <c r="B125" s="13" t="str">
        <f>IF(NOT(ISBLANK('2. Work History'!D17)), TEXT('2. Work History'!D17, "mm/dd/yy"), "")</f>
        <v/>
      </c>
    </row>
    <row r="126" spans="1:2" x14ac:dyDescent="0.25">
      <c r="A126" t="s">
        <v>1145</v>
      </c>
      <c r="B126" s="13" t="str">
        <f>IF(NOT(ISBLANK('2. Work History'!D18)), TEXT('2. Work History'!D18, "mm/dd/yy"), "")</f>
        <v/>
      </c>
    </row>
    <row r="127" spans="1:2" x14ac:dyDescent="0.25">
      <c r="A127" t="s">
        <v>1146</v>
      </c>
      <c r="B127" s="13" t="str">
        <f>IF(NOT(ISBLANK('2. Work History'!D19)), TEXT('2. Work History'!D19, "mm/dd/yy"), "")</f>
        <v/>
      </c>
    </row>
    <row r="128" spans="1:2" x14ac:dyDescent="0.25">
      <c r="A128" t="s">
        <v>1147</v>
      </c>
      <c r="B128" s="14" t="str">
        <f>IF(NOT(ISBLANK('2. Work History'!E8)), TEXT('2. Work History'!E8, "mm/dd/yy"), "")</f>
        <v/>
      </c>
    </row>
    <row r="129" spans="1:2" x14ac:dyDescent="0.25">
      <c r="A129" t="s">
        <v>1148</v>
      </c>
      <c r="B129" s="14" t="str">
        <f>IF(NOT(ISBLANK('2. Work History'!E9)), TEXT('2. Work History'!E9, "mm/dd/yy"), "")</f>
        <v/>
      </c>
    </row>
    <row r="130" spans="1:2" x14ac:dyDescent="0.25">
      <c r="A130" t="s">
        <v>1149</v>
      </c>
      <c r="B130" s="14" t="str">
        <f>IF(NOT(ISBLANK('2. Work History'!E10)), TEXT('2. Work History'!E10, "mm/dd/yy"), "")</f>
        <v/>
      </c>
    </row>
    <row r="131" spans="1:2" x14ac:dyDescent="0.25">
      <c r="A131" t="s">
        <v>1150</v>
      </c>
      <c r="B131" s="14" t="str">
        <f>IF(NOT(ISBLANK('2. Work History'!E11)), TEXT('2. Work History'!E11, "mm/dd/yy"), "")</f>
        <v/>
      </c>
    </row>
    <row r="132" spans="1:2" x14ac:dyDescent="0.25">
      <c r="A132" t="s">
        <v>1151</v>
      </c>
      <c r="B132" s="14" t="str">
        <f>IF(NOT(ISBLANK('2. Work History'!E12)), TEXT('2. Work History'!E12, "mm/dd/yy"), "")</f>
        <v/>
      </c>
    </row>
    <row r="133" spans="1:2" x14ac:dyDescent="0.25">
      <c r="A133" t="s">
        <v>1152</v>
      </c>
      <c r="B133" s="14" t="str">
        <f>IF(NOT(ISBLANK('2. Work History'!E13)), TEXT('2. Work History'!E13, "mm/dd/yy"), "")</f>
        <v/>
      </c>
    </row>
    <row r="134" spans="1:2" x14ac:dyDescent="0.25">
      <c r="A134" t="s">
        <v>1153</v>
      </c>
      <c r="B134" s="14" t="str">
        <f>IF(NOT(ISBLANK('2. Work History'!E14)), TEXT('2. Work History'!E14, "mm/dd/yy"), "")</f>
        <v/>
      </c>
    </row>
    <row r="135" spans="1:2" x14ac:dyDescent="0.25">
      <c r="A135" t="s">
        <v>1154</v>
      </c>
      <c r="B135" s="14" t="str">
        <f>IF(NOT(ISBLANK('2. Work History'!E15)), TEXT('2. Work History'!E15, "mm/dd/yy"), "")</f>
        <v/>
      </c>
    </row>
    <row r="136" spans="1:2" x14ac:dyDescent="0.25">
      <c r="A136" t="s">
        <v>1155</v>
      </c>
      <c r="B136" s="14" t="str">
        <f>IF(NOT(ISBLANK('2. Work History'!E16)), TEXT('2. Work History'!E16, "mm/dd/yy"), "")</f>
        <v/>
      </c>
    </row>
    <row r="137" spans="1:2" x14ac:dyDescent="0.25">
      <c r="A137" t="s">
        <v>1156</v>
      </c>
      <c r="B137" s="14" t="str">
        <f>IF(NOT(ISBLANK('2. Work History'!E17)), TEXT('2. Work History'!E17, "mm/dd/yy"), "")</f>
        <v/>
      </c>
    </row>
    <row r="138" spans="1:2" x14ac:dyDescent="0.25">
      <c r="A138" t="s">
        <v>1157</v>
      </c>
      <c r="B138" s="14" t="str">
        <f>IF(NOT(ISBLANK('2. Work History'!E18)), TEXT('2. Work History'!E18, "mm/dd/yy"), "")</f>
        <v/>
      </c>
    </row>
    <row r="139" spans="1:2" x14ac:dyDescent="0.25">
      <c r="A139" t="s">
        <v>1158</v>
      </c>
      <c r="B139" s="14" t="str">
        <f>IF(NOT(ISBLANK('2. Work History'!E19)), TEXT('2. Work History'!E19, "mm/dd/yy"), "")</f>
        <v/>
      </c>
    </row>
    <row r="140" spans="1:2" x14ac:dyDescent="0.25">
      <c r="A140" t="s">
        <v>1159</v>
      </c>
      <c r="B140" s="13" t="str">
        <f>IF(AND(NOT(ISBLANK('2. Work History'!F8)), NOT('2. Work History'!H8)), TEXT('2. Work History'!F8, "mm/dd/yy"), IF(('2. Work History'!H8), "PRESENT", ""))</f>
        <v/>
      </c>
    </row>
    <row r="141" spans="1:2" x14ac:dyDescent="0.25">
      <c r="A141" t="s">
        <v>1160</v>
      </c>
      <c r="B141" s="13" t="str">
        <f>IF(AND(NOT(ISBLANK('2. Work History'!F9)), NOT('2. Work History'!H9)), TEXT('2. Work History'!F9, "mm/dd/yy"), IF(('2. Work History'!H9), "PRESENT", ""))</f>
        <v/>
      </c>
    </row>
    <row r="142" spans="1:2" x14ac:dyDescent="0.25">
      <c r="A142" t="s">
        <v>1161</v>
      </c>
      <c r="B142" s="13" t="str">
        <f>IF(AND(NOT(ISBLANK('2. Work History'!F10)), NOT('2. Work History'!H10)), TEXT('2. Work History'!F10, "mm/dd/yy"), IF(('2. Work History'!H10), "PRESENT", ""))</f>
        <v/>
      </c>
    </row>
    <row r="143" spans="1:2" x14ac:dyDescent="0.25">
      <c r="A143" t="s">
        <v>1162</v>
      </c>
      <c r="B143" s="13" t="str">
        <f>IF(AND(NOT(ISBLANK('2. Work History'!F11)), NOT('2. Work History'!H11)), TEXT('2. Work History'!F11, "mm/dd/yy"), IF(('2. Work History'!H11), "PRESENT", ""))</f>
        <v/>
      </c>
    </row>
    <row r="144" spans="1:2" x14ac:dyDescent="0.25">
      <c r="A144" t="s">
        <v>1163</v>
      </c>
      <c r="B144" s="13" t="str">
        <f>IF(AND(NOT(ISBLANK('2. Work History'!F12)), NOT('2. Work History'!H12)), TEXT('2. Work History'!F12, "mm/dd/yy"), IF(('2. Work History'!H12), "PRESENT", ""))</f>
        <v/>
      </c>
    </row>
    <row r="145" spans="1:2" x14ac:dyDescent="0.25">
      <c r="A145" t="s">
        <v>1164</v>
      </c>
      <c r="B145" s="13" t="str">
        <f>IF(AND(NOT(ISBLANK('2. Work History'!F13)), NOT('2. Work History'!H13)), TEXT('2. Work History'!F13, "mm/dd/yy"), IF(('2. Work History'!H13), "PRESENT", ""))</f>
        <v/>
      </c>
    </row>
    <row r="146" spans="1:2" x14ac:dyDescent="0.25">
      <c r="A146" t="s">
        <v>1165</v>
      </c>
      <c r="B146" s="13" t="str">
        <f>IF(AND(NOT(ISBLANK('2. Work History'!F14)), NOT('2. Work History'!H14)), TEXT('2. Work History'!F14, "mm/dd/yy"), IF(('2. Work History'!H14), "PRESENT", ""))</f>
        <v/>
      </c>
    </row>
    <row r="147" spans="1:2" x14ac:dyDescent="0.25">
      <c r="A147" t="s">
        <v>1166</v>
      </c>
      <c r="B147" s="13" t="str">
        <f>IF(AND(NOT(ISBLANK('2. Work History'!F15)), NOT('2. Work History'!H15)), TEXT('2. Work History'!F15, "mm/dd/yy"), IF(('2. Work History'!H15), "PRESENT", ""))</f>
        <v/>
      </c>
    </row>
    <row r="148" spans="1:2" x14ac:dyDescent="0.25">
      <c r="A148" t="s">
        <v>1167</v>
      </c>
      <c r="B148" s="13" t="str">
        <f>IF(AND(NOT(ISBLANK('2. Work History'!F16)), NOT('2. Work History'!H16)), TEXT('2. Work History'!F16, "mm/dd/yy"), IF(('2. Work History'!H16), "PRESENT", ""))</f>
        <v/>
      </c>
    </row>
    <row r="149" spans="1:2" x14ac:dyDescent="0.25">
      <c r="A149" t="s">
        <v>1168</v>
      </c>
      <c r="B149" s="13" t="str">
        <f>IF(AND(NOT(ISBLANK('2. Work History'!F17)), NOT('2. Work History'!H17)), TEXT('2. Work History'!F17, "mm/dd/yy"), IF(('2. Work History'!H17), "PRESENT", ""))</f>
        <v/>
      </c>
    </row>
    <row r="150" spans="1:2" x14ac:dyDescent="0.25">
      <c r="A150" t="s">
        <v>1169</v>
      </c>
      <c r="B150" s="13" t="str">
        <f>IF(AND(NOT(ISBLANK('2. Work History'!F18)), NOT('2. Work History'!H18)), TEXT('2. Work History'!F18, "mm/dd/yy"), IF(('2. Work History'!H18), "PRESENT", ""))</f>
        <v/>
      </c>
    </row>
    <row r="151" spans="1:2" x14ac:dyDescent="0.25">
      <c r="A151" t="s">
        <v>1170</v>
      </c>
      <c r="B151" s="13"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3</vt:i4>
      </vt:variant>
    </vt:vector>
  </HeadingPairs>
  <TitlesOfParts>
    <vt:vector size="28" baseType="lpstr">
      <vt:lpstr>1. Personal Information</vt:lpstr>
      <vt:lpstr>2. Work History</vt:lpstr>
      <vt:lpstr>FacilitiesPublic</vt:lpstr>
      <vt:lpstr>FacilitiesBackend</vt:lpstr>
      <vt:lpstr>Backend</vt:lpstr>
      <vt:lpstr>PDFKeys1</vt:lpstr>
      <vt:lpstr>PDFKeys2</vt:lpstr>
      <vt:lpstr>PDFKeys3</vt:lpstr>
      <vt:lpstr>PDFKeys4</vt:lpstr>
      <vt:lpstr>PDFKeys5</vt:lpstr>
      <vt:lpstr>PDFKeys6</vt:lpstr>
      <vt:lpstr>PDFKeys7</vt:lpstr>
      <vt:lpstr>PDFKeys8</vt:lpstr>
      <vt:lpstr>PDFKeys9</vt:lpstr>
      <vt:lpstr>PDFKeys10</vt:lpstr>
      <vt:lpstr>PDFKeys11</vt:lpstr>
      <vt:lpstr>PDFKeys12</vt:lpstr>
      <vt:lpstr>PDFKeys13</vt:lpstr>
      <vt:lpstr>PDFKeys14</vt:lpstr>
      <vt:lpstr>PDFKeys15</vt:lpstr>
      <vt:lpstr>PDFKeys16</vt:lpstr>
      <vt:lpstr>PDFKeys17</vt:lpstr>
      <vt:lpstr>PDFKeys18</vt:lpstr>
      <vt:lpstr>PDFKeys19</vt:lpstr>
      <vt:lpstr>PDFKeys20</vt:lpstr>
      <vt:lpstr>AwardTypes</vt:lpstr>
      <vt:lpstr>CareerLvls</vt:lpstr>
      <vt:lpstr>FacilityIDs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Adam</cp:lastModifiedBy>
  <dcterms:created xsi:type="dcterms:W3CDTF">2022-01-12T01:52:41Z</dcterms:created>
  <dcterms:modified xsi:type="dcterms:W3CDTF">2022-06-30T03:11:39Z</dcterms:modified>
</cp:coreProperties>
</file>