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dam\PycharmProjects\ERRPDFFill\"/>
    </mc:Choice>
  </mc:AlternateContent>
  <xr:revisionPtr revIDLastSave="0" documentId="13_ncr:1_{44E193B6-4E8C-483C-B2A7-7F4E673D8C9E}" xr6:coauthVersionLast="47" xr6:coauthVersionMax="47" xr10:uidLastSave="{00000000-0000-0000-0000-000000000000}"/>
  <bookViews>
    <workbookView xWindow="38745" yWindow="585" windowWidth="28800" windowHeight="15435" xr2:uid="{00000000-000D-0000-FFFF-FFFF00000000}"/>
  </bookViews>
  <sheets>
    <sheet name="1. Personal Information" sheetId="2" r:id="rId1"/>
    <sheet name="2. Work History" sheetId="4" r:id="rId2"/>
    <sheet name="FacilitiesPublic" sheetId="24" r:id="rId3"/>
    <sheet name="FacilitiesBackend" sheetId="1" state="hidden" r:id="rId4"/>
    <sheet name="Backend" sheetId="3" state="hidden" r:id="rId5"/>
    <sheet name="PDFKeys1" sheetId="5" state="hidden" r:id="rId6"/>
    <sheet name="PDFKeys2" sheetId="20" state="hidden" r:id="rId7"/>
    <sheet name="PDFKeys3" sheetId="21" state="hidden" r:id="rId8"/>
    <sheet name="PDFKeys4" sheetId="22" state="hidden" r:id="rId9"/>
    <sheet name="PDFKeys5" sheetId="23" state="hidden" r:id="rId10"/>
    <sheet name="PDFKeys6" sheetId="25" state="hidden" r:id="rId11"/>
    <sheet name="PDFKeys7" sheetId="26" state="hidden" r:id="rId12"/>
    <sheet name="PDFKeys8" sheetId="27" state="hidden" r:id="rId13"/>
    <sheet name="PDFKeys9" sheetId="28" state="hidden" r:id="rId14"/>
    <sheet name="PDFKeys10" sheetId="29" state="hidden" r:id="rId15"/>
    <sheet name="PDFKeys11" sheetId="30" state="hidden" r:id="rId16"/>
    <sheet name="PDFKeys12" sheetId="31" state="hidden" r:id="rId17"/>
    <sheet name="PDFKeys13" sheetId="32" state="hidden" r:id="rId18"/>
    <sheet name="PDFKeys14" sheetId="33" state="hidden" r:id="rId19"/>
    <sheet name="PDFKeys15" sheetId="34" state="hidden" r:id="rId20"/>
    <sheet name="PDFKeys16" sheetId="35" state="hidden" r:id="rId21"/>
    <sheet name="PDFKeys17" sheetId="36" state="hidden" r:id="rId22"/>
    <sheet name="PDFKeys18" sheetId="37" state="hidden" r:id="rId23"/>
    <sheet name="PDFKeys19" sheetId="38" state="hidden" r:id="rId24"/>
    <sheet name="PDFKeys20" sheetId="39" state="hidden" r:id="rId25"/>
  </sheets>
  <definedNames>
    <definedName name="_xlnm._FilterDatabase" localSheetId="1" hidden="1">'2. Work History'!$D$8:$F$19</definedName>
    <definedName name="AwardTypes">Backend!$H$3:$H$13</definedName>
    <definedName name="CareerLvls">Backend!$G$3:$G$10</definedName>
    <definedName name="FacilityIDs">FacilitiesBackend!$A$2:$A$315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3" i="24" l="1"/>
  <c r="G45" i="24"/>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Q96" i="1"/>
  <c r="B115" i="39"/>
  <c r="B114" i="39"/>
  <c r="B113" i="39"/>
  <c r="B112" i="39"/>
  <c r="B111" i="39"/>
  <c r="B110" i="39"/>
  <c r="B109" i="39"/>
  <c r="B108" i="39"/>
  <c r="B107" i="39"/>
  <c r="B106" i="39"/>
  <c r="B105" i="39"/>
  <c r="B104" i="39"/>
  <c r="B103" i="39"/>
  <c r="B102" i="39"/>
  <c r="B101" i="39"/>
  <c r="B100" i="39"/>
  <c r="B99" i="39"/>
  <c r="B98" i="39"/>
  <c r="B97" i="39"/>
  <c r="B96" i="39"/>
  <c r="B95" i="39"/>
  <c r="B94" i="39"/>
  <c r="B93" i="39"/>
  <c r="B92" i="39"/>
  <c r="B115" i="38"/>
  <c r="B114" i="38"/>
  <c r="B113" i="38"/>
  <c r="B112" i="38"/>
  <c r="B111" i="38"/>
  <c r="B110" i="38"/>
  <c r="B109" i="38"/>
  <c r="B108" i="38"/>
  <c r="B107" i="38"/>
  <c r="B106" i="38"/>
  <c r="B105" i="38"/>
  <c r="B104" i="38"/>
  <c r="B103" i="38"/>
  <c r="B102" i="38"/>
  <c r="B101" i="38"/>
  <c r="B100" i="38"/>
  <c r="B99" i="38"/>
  <c r="B98" i="38"/>
  <c r="B97" i="38"/>
  <c r="B96" i="38"/>
  <c r="B95" i="38"/>
  <c r="B94" i="38"/>
  <c r="B93" i="38"/>
  <c r="B92" i="38"/>
  <c r="B115" i="37"/>
  <c r="B114" i="37"/>
  <c r="B113" i="37"/>
  <c r="B112" i="37"/>
  <c r="B111" i="37"/>
  <c r="B110" i="37"/>
  <c r="B109" i="37"/>
  <c r="B108" i="37"/>
  <c r="B107" i="37"/>
  <c r="B106" i="37"/>
  <c r="B105" i="37"/>
  <c r="B104" i="37"/>
  <c r="B103" i="37"/>
  <c r="B102" i="37"/>
  <c r="B101" i="37"/>
  <c r="B100" i="37"/>
  <c r="B99" i="37"/>
  <c r="B98" i="37"/>
  <c r="B97" i="37"/>
  <c r="B96" i="37"/>
  <c r="B95" i="37"/>
  <c r="B94" i="37"/>
  <c r="B93" i="37"/>
  <c r="B92" i="37"/>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115" i="35"/>
  <c r="B114" i="35"/>
  <c r="B113" i="35"/>
  <c r="B112" i="35"/>
  <c r="B111" i="35"/>
  <c r="B110" i="35"/>
  <c r="B109" i="35"/>
  <c r="B108" i="35"/>
  <c r="B107" i="35"/>
  <c r="B106" i="35"/>
  <c r="B105" i="35"/>
  <c r="B104" i="35"/>
  <c r="B103" i="35"/>
  <c r="B102" i="35"/>
  <c r="B101" i="35"/>
  <c r="B100" i="35"/>
  <c r="B99" i="35"/>
  <c r="B98" i="35"/>
  <c r="B97" i="35"/>
  <c r="B96" i="35"/>
  <c r="B95" i="35"/>
  <c r="B94" i="35"/>
  <c r="B93" i="35"/>
  <c r="B92" i="35"/>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115" i="32"/>
  <c r="B114" i="32"/>
  <c r="B113" i="32"/>
  <c r="B112" i="32"/>
  <c r="B111" i="32"/>
  <c r="B110" i="32"/>
  <c r="B109" i="32"/>
  <c r="B108" i="32"/>
  <c r="B107" i="32"/>
  <c r="B106" i="32"/>
  <c r="B105" i="32"/>
  <c r="B104" i="32"/>
  <c r="B103" i="32"/>
  <c r="B102" i="32"/>
  <c r="B101" i="32"/>
  <c r="B100" i="32"/>
  <c r="B99" i="32"/>
  <c r="B98" i="32"/>
  <c r="B97" i="32"/>
  <c r="B96" i="32"/>
  <c r="B95" i="32"/>
  <c r="B94" i="32"/>
  <c r="B93" i="32"/>
  <c r="B92" i="32"/>
  <c r="B115" i="31"/>
  <c r="B114" i="31"/>
  <c r="B113" i="31"/>
  <c r="B112" i="31"/>
  <c r="B111" i="31"/>
  <c r="B110" i="31"/>
  <c r="B109" i="31"/>
  <c r="B108" i="31"/>
  <c r="B107" i="31"/>
  <c r="B106" i="31"/>
  <c r="B105" i="31"/>
  <c r="B104" i="31"/>
  <c r="B103" i="31"/>
  <c r="B102" i="31"/>
  <c r="B101" i="31"/>
  <c r="B100" i="31"/>
  <c r="B99" i="31"/>
  <c r="B98" i="31"/>
  <c r="B97" i="31"/>
  <c r="B96" i="31"/>
  <c r="B95" i="31"/>
  <c r="B94" i="31"/>
  <c r="B93" i="31"/>
  <c r="B92" i="31"/>
  <c r="B115" i="30"/>
  <c r="B114" i="30"/>
  <c r="B113" i="30"/>
  <c r="B112" i="30"/>
  <c r="B111" i="30"/>
  <c r="B110" i="30"/>
  <c r="B109" i="30"/>
  <c r="B108" i="30"/>
  <c r="B107" i="30"/>
  <c r="B106" i="30"/>
  <c r="B105" i="30"/>
  <c r="B104" i="30"/>
  <c r="B103" i="30"/>
  <c r="B102" i="30"/>
  <c r="B101" i="30"/>
  <c r="B100" i="30"/>
  <c r="B99" i="30"/>
  <c r="B98" i="30"/>
  <c r="B97" i="30"/>
  <c r="B96" i="30"/>
  <c r="B95" i="30"/>
  <c r="B94" i="30"/>
  <c r="B93" i="30"/>
  <c r="B92" i="30"/>
  <c r="B115" i="29"/>
  <c r="B114" i="29"/>
  <c r="B113" i="29"/>
  <c r="B112" i="29"/>
  <c r="B111" i="29"/>
  <c r="B110" i="29"/>
  <c r="B109" i="29"/>
  <c r="B108" i="29"/>
  <c r="B107" i="29"/>
  <c r="B106" i="29"/>
  <c r="B105" i="29"/>
  <c r="B104" i="29"/>
  <c r="B103" i="29"/>
  <c r="B102" i="29"/>
  <c r="B101" i="29"/>
  <c r="B100" i="29"/>
  <c r="B99" i="29"/>
  <c r="B98" i="29"/>
  <c r="B97" i="29"/>
  <c r="B96" i="29"/>
  <c r="B95" i="29"/>
  <c r="B94" i="29"/>
  <c r="B93" i="29"/>
  <c r="B92" i="29"/>
  <c r="B115" i="28"/>
  <c r="B114" i="28"/>
  <c r="B113" i="28"/>
  <c r="B112" i="28"/>
  <c r="B111" i="28"/>
  <c r="B110" i="28"/>
  <c r="B109" i="28"/>
  <c r="B108" i="28"/>
  <c r="B107" i="28"/>
  <c r="B106" i="28"/>
  <c r="B105" i="28"/>
  <c r="B104" i="28"/>
  <c r="B103" i="28"/>
  <c r="B102" i="28"/>
  <c r="B101" i="28"/>
  <c r="B100" i="28"/>
  <c r="B99" i="28"/>
  <c r="B98" i="28"/>
  <c r="B97" i="28"/>
  <c r="B96" i="28"/>
  <c r="B95" i="28"/>
  <c r="B94" i="28"/>
  <c r="B93" i="28"/>
  <c r="B92" i="28"/>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115" i="26"/>
  <c r="B114" i="26"/>
  <c r="B113" i="26"/>
  <c r="B112" i="26"/>
  <c r="B111" i="26"/>
  <c r="B110" i="26"/>
  <c r="B109" i="26"/>
  <c r="B108" i="26"/>
  <c r="B107" i="26"/>
  <c r="B106" i="26"/>
  <c r="B105" i="26"/>
  <c r="B104" i="26"/>
  <c r="B103" i="26"/>
  <c r="B102" i="26"/>
  <c r="B101" i="26"/>
  <c r="B100" i="26"/>
  <c r="B99" i="26"/>
  <c r="B98" i="26"/>
  <c r="B97" i="26"/>
  <c r="B96" i="26"/>
  <c r="B95" i="26"/>
  <c r="B94" i="26"/>
  <c r="B93" i="26"/>
  <c r="B92" i="26"/>
  <c r="B115" i="25"/>
  <c r="B114" i="25"/>
  <c r="B113" i="25"/>
  <c r="B112" i="25"/>
  <c r="B111" i="25"/>
  <c r="B110" i="25"/>
  <c r="B109" i="25"/>
  <c r="B108" i="25"/>
  <c r="B107" i="25"/>
  <c r="B106" i="25"/>
  <c r="B105" i="25"/>
  <c r="B104" i="25"/>
  <c r="B103" i="25"/>
  <c r="B102" i="25"/>
  <c r="B101" i="25"/>
  <c r="B100" i="25"/>
  <c r="B99" i="25"/>
  <c r="B98" i="25"/>
  <c r="B97" i="25"/>
  <c r="B96" i="25"/>
  <c r="B95" i="25"/>
  <c r="B94" i="25"/>
  <c r="B93" i="25"/>
  <c r="B92" i="25"/>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115" i="22"/>
  <c r="B114" i="22"/>
  <c r="B113" i="22"/>
  <c r="B112" i="22"/>
  <c r="B111" i="22"/>
  <c r="B110" i="22"/>
  <c r="B109" i="22"/>
  <c r="B108" i="22"/>
  <c r="B107" i="22"/>
  <c r="B106" i="22"/>
  <c r="B105" i="22"/>
  <c r="B104" i="22"/>
  <c r="B103" i="22"/>
  <c r="B102" i="22"/>
  <c r="B101" i="22"/>
  <c r="B100" i="22"/>
  <c r="B99" i="22"/>
  <c r="B98" i="22"/>
  <c r="B97" i="22"/>
  <c r="B96" i="22"/>
  <c r="B95" i="22"/>
  <c r="B94" i="22"/>
  <c r="B93" i="22"/>
  <c r="B92" i="22"/>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115" i="20"/>
  <c r="B114" i="20"/>
  <c r="B113" i="20"/>
  <c r="B112" i="20"/>
  <c r="B111" i="20"/>
  <c r="B110" i="20"/>
  <c r="B109" i="20"/>
  <c r="B108" i="20"/>
  <c r="B107" i="20"/>
  <c r="B106" i="20"/>
  <c r="B105" i="20"/>
  <c r="B104" i="20"/>
  <c r="B103" i="20"/>
  <c r="B102" i="20"/>
  <c r="B101" i="20"/>
  <c r="B100" i="20"/>
  <c r="B99" i="20"/>
  <c r="B98" i="20"/>
  <c r="B97" i="20"/>
  <c r="B96" i="20"/>
  <c r="B95" i="20"/>
  <c r="B94" i="20"/>
  <c r="B93" i="20"/>
  <c r="B92" i="20"/>
  <c r="B105" i="5"/>
  <c r="B106" i="5"/>
  <c r="B107" i="5"/>
  <c r="B108" i="5"/>
  <c r="B109" i="5"/>
  <c r="B110" i="5"/>
  <c r="B111" i="5"/>
  <c r="B112" i="5"/>
  <c r="B113" i="5"/>
  <c r="B114" i="5"/>
  <c r="B115" i="5"/>
  <c r="B104" i="5"/>
  <c r="B93" i="5"/>
  <c r="B94" i="5"/>
  <c r="B95" i="5"/>
  <c r="B96" i="5"/>
  <c r="B97" i="5"/>
  <c r="B98" i="5"/>
  <c r="B99" i="5"/>
  <c r="B100" i="5"/>
  <c r="B101" i="5"/>
  <c r="B102" i="5"/>
  <c r="B103" i="5"/>
  <c r="B92" i="5"/>
  <c r="B10" i="39"/>
  <c r="B6" i="39"/>
  <c r="B5" i="39"/>
  <c r="B9" i="39" s="1"/>
  <c r="B4" i="39"/>
  <c r="B3" i="39"/>
  <c r="B2" i="39"/>
  <c r="B10" i="38"/>
  <c r="B6" i="38"/>
  <c r="B5" i="38"/>
  <c r="B9" i="38" s="1"/>
  <c r="B4" i="38"/>
  <c r="B3" i="38"/>
  <c r="B2" i="38"/>
  <c r="B10" i="37"/>
  <c r="B6" i="37"/>
  <c r="B5" i="37"/>
  <c r="B9" i="37" s="1"/>
  <c r="B4" i="37"/>
  <c r="B3" i="37"/>
  <c r="B2" i="37"/>
  <c r="B10" i="36"/>
  <c r="B6" i="36"/>
  <c r="B5" i="36"/>
  <c r="B9" i="36" s="1"/>
  <c r="B4" i="36"/>
  <c r="B3" i="36"/>
  <c r="B2" i="36"/>
  <c r="B10" i="35"/>
  <c r="B6" i="35"/>
  <c r="B5" i="35"/>
  <c r="B9" i="35" s="1"/>
  <c r="B4" i="35"/>
  <c r="B3" i="35"/>
  <c r="B2" i="35"/>
  <c r="B10" i="34"/>
  <c r="B6" i="34"/>
  <c r="B5" i="34"/>
  <c r="B9" i="34" s="1"/>
  <c r="B4" i="34"/>
  <c r="B3" i="34"/>
  <c r="B2" i="34"/>
  <c r="B10" i="33"/>
  <c r="B33" i="33" s="1"/>
  <c r="B6" i="33"/>
  <c r="B5" i="33"/>
  <c r="B9" i="33" s="1"/>
  <c r="B4" i="33"/>
  <c r="B3" i="33"/>
  <c r="B2" i="33"/>
  <c r="B10" i="32"/>
  <c r="B27" i="32" s="1"/>
  <c r="B6" i="32"/>
  <c r="B5" i="32"/>
  <c r="B9" i="32" s="1"/>
  <c r="B4" i="32"/>
  <c r="B3" i="32"/>
  <c r="B2" i="32"/>
  <c r="B10" i="31"/>
  <c r="B6" i="31"/>
  <c r="B5" i="31"/>
  <c r="B9" i="31" s="1"/>
  <c r="B4" i="31"/>
  <c r="B3" i="31"/>
  <c r="B2" i="31"/>
  <c r="B10" i="30"/>
  <c r="B33" i="30" s="1"/>
  <c r="B6" i="30"/>
  <c r="B5" i="30"/>
  <c r="B9" i="30" s="1"/>
  <c r="B22" i="30" s="1"/>
  <c r="B4" i="30"/>
  <c r="B3" i="30"/>
  <c r="B2" i="30"/>
  <c r="B10" i="29"/>
  <c r="B6" i="29"/>
  <c r="B5" i="29"/>
  <c r="B9" i="29" s="1"/>
  <c r="B4" i="29"/>
  <c r="B3" i="29"/>
  <c r="B2" i="29"/>
  <c r="B10" i="28"/>
  <c r="B6" i="28"/>
  <c r="B5" i="28"/>
  <c r="B9" i="28" s="1"/>
  <c r="B4" i="28"/>
  <c r="B3" i="28"/>
  <c r="B2" i="28"/>
  <c r="B10" i="27"/>
  <c r="B6" i="27"/>
  <c r="B5" i="27"/>
  <c r="B9" i="27" s="1"/>
  <c r="B4" i="27"/>
  <c r="B3" i="27"/>
  <c r="B2" i="27"/>
  <c r="B10" i="26"/>
  <c r="B6" i="26"/>
  <c r="B5" i="26"/>
  <c r="B9" i="26" s="1"/>
  <c r="B4" i="26"/>
  <c r="B3" i="26"/>
  <c r="B2" i="26"/>
  <c r="B11" i="26"/>
  <c r="B12" i="26"/>
  <c r="B13" i="26"/>
  <c r="B14" i="26"/>
  <c r="B15" i="26"/>
  <c r="B10" i="25"/>
  <c r="B6" i="25"/>
  <c r="B5" i="25"/>
  <c r="B9" i="25" s="1"/>
  <c r="B4" i="25"/>
  <c r="B3" i="25"/>
  <c r="B2" i="25"/>
  <c r="B4" i="23"/>
  <c r="K9" i="4"/>
  <c r="K10" i="4"/>
  <c r="K11" i="4"/>
  <c r="K12" i="4"/>
  <c r="K13" i="4"/>
  <c r="K14" i="4"/>
  <c r="K15" i="4"/>
  <c r="K16" i="4"/>
  <c r="K17" i="4"/>
  <c r="K18" i="4"/>
  <c r="K19" i="4"/>
  <c r="L9" i="4"/>
  <c r="L10" i="4"/>
  <c r="L11" i="4"/>
  <c r="L12" i="4"/>
  <c r="L13" i="4"/>
  <c r="L14" i="4"/>
  <c r="L15" i="4"/>
  <c r="L16" i="4"/>
  <c r="L17" i="4"/>
  <c r="L18" i="4"/>
  <c r="L19" i="4"/>
  <c r="L8" i="4"/>
  <c r="K8" i="4"/>
  <c r="J9" i="4"/>
  <c r="J10" i="4"/>
  <c r="J11" i="4"/>
  <c r="J12" i="4"/>
  <c r="J13" i="4"/>
  <c r="J14" i="4"/>
  <c r="J15" i="4"/>
  <c r="J16" i="4"/>
  <c r="J17" i="4"/>
  <c r="J18" i="4"/>
  <c r="J19" i="4"/>
  <c r="J8" i="4"/>
  <c r="H7" i="24"/>
  <c r="H24" i="24"/>
  <c r="H68" i="24"/>
  <c r="H69" i="24"/>
  <c r="H100" i="24"/>
  <c r="H133" i="24"/>
  <c r="H149" i="24"/>
  <c r="H155" i="24"/>
  <c r="H158" i="24"/>
  <c r="H186" i="24"/>
  <c r="H191" i="24"/>
  <c r="H204" i="24"/>
  <c r="H208" i="24"/>
  <c r="H239" i="24"/>
  <c r="H255" i="24"/>
  <c r="H268" i="24"/>
  <c r="H298" i="24"/>
  <c r="P7" i="24"/>
  <c r="P8" i="24"/>
  <c r="P9" i="24"/>
  <c r="P10" i="24"/>
  <c r="P11" i="24"/>
  <c r="P12" i="24"/>
  <c r="P13" i="24"/>
  <c r="P14" i="24"/>
  <c r="P15" i="24"/>
  <c r="P16" i="24"/>
  <c r="P17" i="24"/>
  <c r="P18" i="24"/>
  <c r="P19" i="24"/>
  <c r="P20" i="24"/>
  <c r="P21" i="24"/>
  <c r="P22" i="24"/>
  <c r="P23" i="24"/>
  <c r="P24" i="24"/>
  <c r="P25" i="24"/>
  <c r="P26" i="24"/>
  <c r="P27" i="24"/>
  <c r="P28" i="24"/>
  <c r="P29" i="24"/>
  <c r="P30" i="24"/>
  <c r="P31" i="24"/>
  <c r="P32" i="24"/>
  <c r="P33" i="24"/>
  <c r="P34" i="24"/>
  <c r="P35" i="24"/>
  <c r="P36" i="24"/>
  <c r="P37" i="24"/>
  <c r="P38" i="24"/>
  <c r="P39" i="24"/>
  <c r="P40" i="24"/>
  <c r="P41" i="24"/>
  <c r="P42" i="24"/>
  <c r="P43" i="24"/>
  <c r="P44" i="24"/>
  <c r="P45" i="24"/>
  <c r="P46" i="24"/>
  <c r="P47" i="24"/>
  <c r="P48" i="24"/>
  <c r="P49" i="24"/>
  <c r="P50" i="24"/>
  <c r="P51" i="24"/>
  <c r="P52" i="24"/>
  <c r="P53" i="24"/>
  <c r="P54" i="24"/>
  <c r="P55"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P85" i="24"/>
  <c r="P86" i="24"/>
  <c r="P87" i="24"/>
  <c r="P88" i="24"/>
  <c r="P89" i="24"/>
  <c r="P90" i="24"/>
  <c r="P91" i="24"/>
  <c r="P92" i="24"/>
  <c r="P93" i="24"/>
  <c r="P94" i="24"/>
  <c r="P95" i="24"/>
  <c r="P96" i="24"/>
  <c r="P97" i="24"/>
  <c r="P98" i="24"/>
  <c r="P99" i="24"/>
  <c r="P100" i="24"/>
  <c r="P101" i="24"/>
  <c r="P102" i="24"/>
  <c r="P103" i="24"/>
  <c r="P104" i="24"/>
  <c r="P105" i="24"/>
  <c r="P106" i="24"/>
  <c r="P107" i="24"/>
  <c r="P108" i="24"/>
  <c r="P109" i="24"/>
  <c r="P110" i="24"/>
  <c r="P111" i="24"/>
  <c r="P112" i="24"/>
  <c r="P113" i="24"/>
  <c r="P114" i="24"/>
  <c r="P115" i="24"/>
  <c r="P116" i="24"/>
  <c r="P117" i="24"/>
  <c r="P118" i="24"/>
  <c r="P119" i="24"/>
  <c r="P120" i="24"/>
  <c r="P121" i="24"/>
  <c r="P122" i="24"/>
  <c r="P123" i="24"/>
  <c r="P124" i="24"/>
  <c r="P125" i="24"/>
  <c r="P126" i="24"/>
  <c r="P127" i="24"/>
  <c r="P128" i="24"/>
  <c r="P129" i="24"/>
  <c r="P130" i="24"/>
  <c r="P131" i="24"/>
  <c r="P132" i="24"/>
  <c r="P133" i="24"/>
  <c r="P134" i="24"/>
  <c r="P135" i="24"/>
  <c r="P136" i="24"/>
  <c r="P137" i="24"/>
  <c r="P138" i="24"/>
  <c r="P139" i="24"/>
  <c r="P140" i="24"/>
  <c r="P141" i="24"/>
  <c r="P142" i="24"/>
  <c r="P143" i="24"/>
  <c r="P144" i="24"/>
  <c r="P145" i="24"/>
  <c r="P146" i="24"/>
  <c r="P147" i="24"/>
  <c r="P148" i="24"/>
  <c r="P149" i="24"/>
  <c r="P150" i="24"/>
  <c r="P151" i="24"/>
  <c r="P152" i="24"/>
  <c r="P153" i="24"/>
  <c r="P154" i="24"/>
  <c r="P155" i="24"/>
  <c r="P156" i="24"/>
  <c r="P157" i="24"/>
  <c r="P158" i="24"/>
  <c r="P159" i="24"/>
  <c r="P160" i="24"/>
  <c r="P161" i="24"/>
  <c r="P162" i="24"/>
  <c r="P163" i="24"/>
  <c r="P164" i="24"/>
  <c r="P165" i="24"/>
  <c r="P166" i="24"/>
  <c r="P167" i="24"/>
  <c r="P168" i="24"/>
  <c r="P169" i="24"/>
  <c r="P170" i="24"/>
  <c r="P171" i="24"/>
  <c r="P172" i="24"/>
  <c r="P173" i="24"/>
  <c r="P174" i="24"/>
  <c r="P175" i="24"/>
  <c r="P176" i="24"/>
  <c r="P177" i="24"/>
  <c r="P178" i="24"/>
  <c r="P179" i="24"/>
  <c r="P180" i="24"/>
  <c r="P181" i="24"/>
  <c r="P182" i="24"/>
  <c r="P183" i="24"/>
  <c r="P184" i="24"/>
  <c r="P185" i="24"/>
  <c r="P186" i="24"/>
  <c r="P187" i="24"/>
  <c r="P188" i="24"/>
  <c r="P189" i="24"/>
  <c r="P190" i="24"/>
  <c r="P191" i="24"/>
  <c r="P192" i="24"/>
  <c r="P193" i="24"/>
  <c r="P194" i="24"/>
  <c r="P195" i="24"/>
  <c r="P196" i="24"/>
  <c r="P197" i="24"/>
  <c r="P198" i="24"/>
  <c r="P199" i="24"/>
  <c r="P200" i="24"/>
  <c r="P201" i="24"/>
  <c r="P202" i="24"/>
  <c r="P203" i="24"/>
  <c r="P204" i="24"/>
  <c r="P205" i="24"/>
  <c r="P206" i="24"/>
  <c r="P207" i="24"/>
  <c r="P208" i="24"/>
  <c r="P209" i="24"/>
  <c r="P210" i="24"/>
  <c r="P211" i="24"/>
  <c r="P212" i="24"/>
  <c r="P213" i="24"/>
  <c r="P214" i="24"/>
  <c r="P215" i="24"/>
  <c r="P216" i="24"/>
  <c r="P217" i="24"/>
  <c r="P218" i="24"/>
  <c r="P219" i="24"/>
  <c r="P220" i="24"/>
  <c r="P221" i="24"/>
  <c r="P222" i="24"/>
  <c r="P223" i="24"/>
  <c r="P224" i="24"/>
  <c r="P225" i="24"/>
  <c r="P226" i="24"/>
  <c r="P227" i="24"/>
  <c r="P228" i="24"/>
  <c r="P229" i="24"/>
  <c r="P230" i="24"/>
  <c r="P231" i="24"/>
  <c r="P232" i="24"/>
  <c r="P233" i="24"/>
  <c r="P234" i="24"/>
  <c r="P235" i="24"/>
  <c r="P236" i="24"/>
  <c r="P237" i="24"/>
  <c r="P238" i="24"/>
  <c r="P239" i="24"/>
  <c r="P240" i="24"/>
  <c r="P241" i="24"/>
  <c r="P242" i="24"/>
  <c r="P243" i="24"/>
  <c r="P244" i="24"/>
  <c r="P245" i="24"/>
  <c r="P246" i="24"/>
  <c r="P247" i="24"/>
  <c r="P248" i="24"/>
  <c r="P249" i="24"/>
  <c r="P250" i="24"/>
  <c r="P251" i="24"/>
  <c r="P252" i="24"/>
  <c r="P253" i="24"/>
  <c r="P254" i="24"/>
  <c r="P255" i="24"/>
  <c r="P256" i="24"/>
  <c r="P257" i="24"/>
  <c r="P258" i="24"/>
  <c r="P259" i="24"/>
  <c r="P260" i="24"/>
  <c r="P261" i="24"/>
  <c r="P262" i="24"/>
  <c r="P263" i="24"/>
  <c r="P264" i="24"/>
  <c r="P265" i="24"/>
  <c r="P266" i="24"/>
  <c r="P267" i="24"/>
  <c r="P268" i="24"/>
  <c r="P269" i="24"/>
  <c r="P270" i="24"/>
  <c r="P271" i="24"/>
  <c r="P272" i="24"/>
  <c r="P273" i="24"/>
  <c r="P274" i="24"/>
  <c r="P275" i="24"/>
  <c r="P276" i="24"/>
  <c r="P277" i="24"/>
  <c r="P278" i="24"/>
  <c r="P279" i="24"/>
  <c r="P280" i="24"/>
  <c r="P281" i="24"/>
  <c r="P282" i="24"/>
  <c r="P283" i="24"/>
  <c r="P284" i="24"/>
  <c r="P285" i="24"/>
  <c r="P286" i="24"/>
  <c r="P287" i="24"/>
  <c r="P288" i="24"/>
  <c r="P289" i="24"/>
  <c r="P290" i="24"/>
  <c r="P291" i="24"/>
  <c r="P292" i="24"/>
  <c r="P293" i="24"/>
  <c r="P294" i="24"/>
  <c r="P295" i="24"/>
  <c r="P296" i="24"/>
  <c r="P297" i="24"/>
  <c r="P298" i="24"/>
  <c r="P299" i="24"/>
  <c r="P300" i="24"/>
  <c r="P301" i="24"/>
  <c r="P302" i="24"/>
  <c r="P303" i="24"/>
  <c r="P304" i="24"/>
  <c r="P305" i="24"/>
  <c r="P306" i="24"/>
  <c r="P307" i="24"/>
  <c r="P308" i="24"/>
  <c r="P309" i="24"/>
  <c r="P310" i="24"/>
  <c r="P311" i="24"/>
  <c r="P312" i="24"/>
  <c r="P313" i="24"/>
  <c r="P314" i="24"/>
  <c r="P315" i="24"/>
  <c r="P316" i="24"/>
  <c r="P317" i="24"/>
  <c r="P318" i="24"/>
  <c r="P319" i="24"/>
  <c r="O7" i="24"/>
  <c r="O8" i="24"/>
  <c r="O9" i="24"/>
  <c r="O10" i="24"/>
  <c r="O11" i="24"/>
  <c r="O12" i="24"/>
  <c r="O13" i="24"/>
  <c r="O14" i="24"/>
  <c r="O15" i="24"/>
  <c r="O16" i="24"/>
  <c r="O17" i="24"/>
  <c r="O18" i="24"/>
  <c r="O19" i="24"/>
  <c r="O20" i="24"/>
  <c r="O21" i="24"/>
  <c r="O22" i="24"/>
  <c r="O23" i="24"/>
  <c r="O24" i="24"/>
  <c r="O25" i="24"/>
  <c r="O26" i="24"/>
  <c r="O27" i="24"/>
  <c r="O28" i="24"/>
  <c r="O29" i="24"/>
  <c r="O30" i="24"/>
  <c r="O31" i="24"/>
  <c r="O32" i="24"/>
  <c r="O33" i="24"/>
  <c r="O34" i="24"/>
  <c r="O35" i="24"/>
  <c r="O36" i="24"/>
  <c r="O37" i="24"/>
  <c r="O38" i="24"/>
  <c r="O39" i="24"/>
  <c r="O40" i="24"/>
  <c r="O41" i="24"/>
  <c r="O42" i="24"/>
  <c r="O43" i="24"/>
  <c r="O44" i="24"/>
  <c r="O45" i="24"/>
  <c r="O46" i="24"/>
  <c r="O47" i="24"/>
  <c r="O48" i="24"/>
  <c r="O49" i="24"/>
  <c r="O50" i="24"/>
  <c r="O51" i="24"/>
  <c r="O52" i="24"/>
  <c r="O53" i="24"/>
  <c r="O54" i="24"/>
  <c r="O55" i="24"/>
  <c r="O56" i="24"/>
  <c r="O57" i="24"/>
  <c r="O58" i="24"/>
  <c r="O59" i="24"/>
  <c r="O60" i="24"/>
  <c r="O61" i="24"/>
  <c r="O62" i="24"/>
  <c r="O63" i="24"/>
  <c r="O64" i="24"/>
  <c r="O65" i="24"/>
  <c r="O66" i="24"/>
  <c r="O67" i="24"/>
  <c r="O68" i="24"/>
  <c r="O69" i="24"/>
  <c r="O70" i="24"/>
  <c r="O71" i="24"/>
  <c r="O72" i="24"/>
  <c r="O73" i="24"/>
  <c r="O74" i="24"/>
  <c r="O75" i="24"/>
  <c r="O76" i="24"/>
  <c r="O77" i="24"/>
  <c r="O78" i="24"/>
  <c r="O79" i="24"/>
  <c r="O80" i="24"/>
  <c r="O81" i="24"/>
  <c r="O82" i="24"/>
  <c r="O83" i="24"/>
  <c r="O84" i="24"/>
  <c r="O85" i="24"/>
  <c r="O86" i="24"/>
  <c r="O87" i="24"/>
  <c r="O88" i="24"/>
  <c r="O89" i="24"/>
  <c r="O90" i="24"/>
  <c r="O91" i="24"/>
  <c r="O92" i="24"/>
  <c r="O93" i="24"/>
  <c r="O94" i="24"/>
  <c r="O95" i="24"/>
  <c r="O96" i="24"/>
  <c r="O97" i="24"/>
  <c r="O98" i="24"/>
  <c r="O99" i="24"/>
  <c r="O100" i="24"/>
  <c r="O101" i="24"/>
  <c r="O102" i="24"/>
  <c r="O103" i="24"/>
  <c r="O104" i="24"/>
  <c r="O105" i="24"/>
  <c r="O106" i="24"/>
  <c r="O107" i="24"/>
  <c r="O108" i="24"/>
  <c r="O109" i="24"/>
  <c r="O110" i="24"/>
  <c r="O111" i="24"/>
  <c r="O112" i="24"/>
  <c r="O113" i="24"/>
  <c r="O114" i="24"/>
  <c r="O115" i="24"/>
  <c r="O116" i="24"/>
  <c r="O117" i="24"/>
  <c r="O118" i="24"/>
  <c r="O119" i="24"/>
  <c r="O120" i="24"/>
  <c r="O121" i="24"/>
  <c r="O122" i="24"/>
  <c r="O123" i="24"/>
  <c r="O124" i="24"/>
  <c r="O125" i="24"/>
  <c r="O126" i="24"/>
  <c r="O127" i="24"/>
  <c r="O128" i="24"/>
  <c r="O129" i="24"/>
  <c r="O130" i="24"/>
  <c r="O131" i="24"/>
  <c r="O132" i="24"/>
  <c r="O133" i="24"/>
  <c r="O134" i="24"/>
  <c r="O135" i="24"/>
  <c r="O136" i="24"/>
  <c r="O137" i="24"/>
  <c r="O138" i="24"/>
  <c r="O139" i="24"/>
  <c r="O140" i="24"/>
  <c r="O141" i="24"/>
  <c r="O142" i="24"/>
  <c r="O143" i="24"/>
  <c r="O144" i="24"/>
  <c r="O145" i="24"/>
  <c r="O146" i="24"/>
  <c r="O147" i="24"/>
  <c r="O148" i="24"/>
  <c r="O149" i="24"/>
  <c r="O150" i="24"/>
  <c r="O151" i="24"/>
  <c r="O152" i="24"/>
  <c r="O153" i="24"/>
  <c r="O154" i="24"/>
  <c r="O155" i="24"/>
  <c r="O156" i="24"/>
  <c r="O157" i="24"/>
  <c r="O158" i="24"/>
  <c r="O159" i="24"/>
  <c r="O160" i="24"/>
  <c r="O161" i="24"/>
  <c r="O162" i="24"/>
  <c r="O163" i="24"/>
  <c r="O164" i="24"/>
  <c r="O165" i="24"/>
  <c r="O166" i="24"/>
  <c r="O167" i="24"/>
  <c r="O168" i="24"/>
  <c r="O169" i="24"/>
  <c r="O170" i="24"/>
  <c r="O171" i="24"/>
  <c r="O172" i="24"/>
  <c r="O173" i="24"/>
  <c r="O174" i="24"/>
  <c r="O175" i="24"/>
  <c r="O176" i="24"/>
  <c r="O177" i="24"/>
  <c r="O178" i="24"/>
  <c r="O179" i="24"/>
  <c r="O180" i="24"/>
  <c r="O181" i="24"/>
  <c r="O182" i="24"/>
  <c r="O183" i="24"/>
  <c r="O184" i="24"/>
  <c r="O185" i="24"/>
  <c r="O186" i="24"/>
  <c r="O187" i="24"/>
  <c r="O188" i="24"/>
  <c r="O189" i="24"/>
  <c r="O190" i="24"/>
  <c r="O191" i="24"/>
  <c r="O192" i="24"/>
  <c r="O193" i="24"/>
  <c r="O194" i="24"/>
  <c r="O195" i="24"/>
  <c r="O196" i="24"/>
  <c r="O197" i="24"/>
  <c r="O198" i="24"/>
  <c r="O199" i="24"/>
  <c r="O200" i="24"/>
  <c r="O201" i="24"/>
  <c r="O202" i="24"/>
  <c r="O203" i="24"/>
  <c r="O204" i="24"/>
  <c r="O205" i="24"/>
  <c r="O206" i="24"/>
  <c r="O207" i="24"/>
  <c r="O208" i="24"/>
  <c r="O209" i="24"/>
  <c r="O210" i="24"/>
  <c r="O211" i="24"/>
  <c r="O212" i="24"/>
  <c r="O213" i="24"/>
  <c r="O214" i="24"/>
  <c r="O215" i="24"/>
  <c r="O216" i="24"/>
  <c r="O217" i="24"/>
  <c r="O218" i="24"/>
  <c r="O219" i="24"/>
  <c r="O220" i="24"/>
  <c r="O221" i="24"/>
  <c r="O222" i="24"/>
  <c r="O223" i="24"/>
  <c r="O224" i="24"/>
  <c r="O225" i="24"/>
  <c r="O226" i="24"/>
  <c r="O227" i="24"/>
  <c r="O228" i="24"/>
  <c r="O229" i="24"/>
  <c r="O230" i="24"/>
  <c r="O231" i="24"/>
  <c r="O232" i="24"/>
  <c r="O233" i="24"/>
  <c r="O234" i="24"/>
  <c r="O235" i="24"/>
  <c r="O236" i="24"/>
  <c r="O237" i="24"/>
  <c r="O238" i="24"/>
  <c r="O239" i="24"/>
  <c r="O240" i="24"/>
  <c r="O241" i="24"/>
  <c r="O242" i="24"/>
  <c r="O243" i="24"/>
  <c r="O244" i="24"/>
  <c r="O245" i="24"/>
  <c r="O246" i="24"/>
  <c r="O247" i="24"/>
  <c r="O248" i="24"/>
  <c r="O249" i="24"/>
  <c r="O250" i="24"/>
  <c r="O251" i="24"/>
  <c r="O252" i="24"/>
  <c r="O253" i="24"/>
  <c r="O254" i="24"/>
  <c r="O255" i="24"/>
  <c r="O256" i="24"/>
  <c r="O257" i="24"/>
  <c r="O258" i="24"/>
  <c r="O259" i="24"/>
  <c r="O260" i="24"/>
  <c r="O261" i="24"/>
  <c r="O262" i="24"/>
  <c r="O263" i="24"/>
  <c r="O264" i="24"/>
  <c r="O265" i="24"/>
  <c r="O266" i="24"/>
  <c r="O267" i="24"/>
  <c r="O268" i="24"/>
  <c r="O269" i="24"/>
  <c r="O270" i="24"/>
  <c r="O271" i="24"/>
  <c r="O272" i="24"/>
  <c r="O273" i="24"/>
  <c r="O274" i="24"/>
  <c r="O275" i="24"/>
  <c r="O276" i="24"/>
  <c r="O277" i="24"/>
  <c r="O278" i="24"/>
  <c r="O279" i="24"/>
  <c r="O280" i="24"/>
  <c r="O281" i="24"/>
  <c r="O282" i="24"/>
  <c r="O283" i="24"/>
  <c r="O284" i="24"/>
  <c r="O285" i="24"/>
  <c r="O286" i="24"/>
  <c r="O287" i="24"/>
  <c r="O288" i="24"/>
  <c r="O289" i="24"/>
  <c r="O290" i="24"/>
  <c r="O291" i="24"/>
  <c r="O292" i="24"/>
  <c r="O293" i="24"/>
  <c r="O294" i="24"/>
  <c r="O295" i="24"/>
  <c r="O296" i="24"/>
  <c r="O297" i="24"/>
  <c r="O298" i="24"/>
  <c r="O299" i="24"/>
  <c r="O300" i="24"/>
  <c r="O301" i="24"/>
  <c r="O302" i="24"/>
  <c r="O303" i="24"/>
  <c r="O304" i="24"/>
  <c r="O305" i="24"/>
  <c r="O306" i="24"/>
  <c r="O307" i="24"/>
  <c r="O308" i="24"/>
  <c r="O309" i="24"/>
  <c r="O310" i="24"/>
  <c r="O311" i="24"/>
  <c r="O312" i="24"/>
  <c r="O313" i="24"/>
  <c r="O314" i="24"/>
  <c r="O315" i="24"/>
  <c r="O316" i="24"/>
  <c r="O317" i="24"/>
  <c r="O318" i="24"/>
  <c r="O319" i="24"/>
  <c r="L7" i="24"/>
  <c r="G18" i="1"/>
  <c r="G19" i="1"/>
  <c r="H3" i="1"/>
  <c r="Q3" i="1" s="1"/>
  <c r="H20" i="1"/>
  <c r="Q20" i="1" s="1"/>
  <c r="H96" i="1"/>
  <c r="H145" i="1"/>
  <c r="Q145" i="1" s="1"/>
  <c r="H182" i="1"/>
  <c r="Q182" i="1" s="1"/>
  <c r="H294" i="1"/>
  <c r="Q294" i="1" s="1"/>
  <c r="G169" i="1"/>
  <c r="G41" i="1"/>
  <c r="H41" i="1" s="1"/>
  <c r="Q41" i="1" s="1"/>
  <c r="B51" i="39"/>
  <c r="B52" i="39"/>
  <c r="B53" i="39"/>
  <c r="B54" i="39"/>
  <c r="B55" i="39"/>
  <c r="B56" i="39"/>
  <c r="B57" i="39"/>
  <c r="B58" i="39"/>
  <c r="B50" i="39"/>
  <c r="B51" i="38"/>
  <c r="B52" i="38"/>
  <c r="B53" i="38"/>
  <c r="B54" i="38"/>
  <c r="B55" i="38"/>
  <c r="B56" i="38"/>
  <c r="B57" i="38"/>
  <c r="B58" i="38"/>
  <c r="B50" i="38"/>
  <c r="B51" i="37"/>
  <c r="B52" i="37"/>
  <c r="B53" i="37"/>
  <c r="B54" i="37"/>
  <c r="B55" i="37"/>
  <c r="B56" i="37"/>
  <c r="B57" i="37"/>
  <c r="B58" i="37"/>
  <c r="B50" i="37"/>
  <c r="B51" i="36"/>
  <c r="B52" i="36"/>
  <c r="B53" i="36"/>
  <c r="B54" i="36"/>
  <c r="B55" i="36"/>
  <c r="B56" i="36"/>
  <c r="B57" i="36"/>
  <c r="B58" i="36"/>
  <c r="B50" i="36"/>
  <c r="B51" i="35"/>
  <c r="B52" i="35"/>
  <c r="B53" i="35"/>
  <c r="B54" i="35"/>
  <c r="B55" i="35"/>
  <c r="B56" i="35"/>
  <c r="B57" i="35"/>
  <c r="B58" i="35"/>
  <c r="B50" i="35"/>
  <c r="B51" i="34"/>
  <c r="B52" i="34"/>
  <c r="B53" i="34"/>
  <c r="B54" i="34"/>
  <c r="B55" i="34"/>
  <c r="B56" i="34"/>
  <c r="B57" i="34"/>
  <c r="B58" i="34"/>
  <c r="B50" i="34"/>
  <c r="B51" i="33"/>
  <c r="B52" i="33"/>
  <c r="B53" i="33"/>
  <c r="B54" i="33"/>
  <c r="B55" i="33"/>
  <c r="B56" i="33"/>
  <c r="B57" i="33"/>
  <c r="B58" i="33"/>
  <c r="B50" i="33"/>
  <c r="B51" i="32"/>
  <c r="B52" i="32"/>
  <c r="B53" i="32"/>
  <c r="B54" i="32"/>
  <c r="B55" i="32"/>
  <c r="B56" i="32"/>
  <c r="B57" i="32"/>
  <c r="B58" i="32"/>
  <c r="B50" i="32"/>
  <c r="B51" i="31"/>
  <c r="B52" i="31"/>
  <c r="B53" i="31"/>
  <c r="B54" i="31"/>
  <c r="B55" i="31"/>
  <c r="B56" i="31"/>
  <c r="B57" i="31"/>
  <c r="B58" i="31"/>
  <c r="B50" i="31"/>
  <c r="B51" i="30"/>
  <c r="B52" i="30"/>
  <c r="B53" i="30"/>
  <c r="B54" i="30"/>
  <c r="B55" i="30"/>
  <c r="B56" i="30"/>
  <c r="B57" i="30"/>
  <c r="B58" i="30"/>
  <c r="B50" i="30"/>
  <c r="B51" i="29"/>
  <c r="B52" i="29"/>
  <c r="B53" i="29"/>
  <c r="B54" i="29"/>
  <c r="B55" i="29"/>
  <c r="B56" i="29"/>
  <c r="B57" i="29"/>
  <c r="B58" i="29"/>
  <c r="B50" i="29"/>
  <c r="B51" i="28"/>
  <c r="B52" i="28"/>
  <c r="B53" i="28"/>
  <c r="B54" i="28"/>
  <c r="B55" i="28"/>
  <c r="B56" i="28"/>
  <c r="B57" i="28"/>
  <c r="B58" i="28"/>
  <c r="B50" i="28"/>
  <c r="B51" i="27"/>
  <c r="B52" i="27"/>
  <c r="B53" i="27"/>
  <c r="B54" i="27"/>
  <c r="B55" i="27"/>
  <c r="B56" i="27"/>
  <c r="B57" i="27"/>
  <c r="B58" i="27"/>
  <c r="B50" i="27"/>
  <c r="B51" i="26"/>
  <c r="B52" i="26"/>
  <c r="B53" i="26"/>
  <c r="B54" i="26"/>
  <c r="B55" i="26"/>
  <c r="B56" i="26"/>
  <c r="B57" i="26"/>
  <c r="B58" i="26"/>
  <c r="B50" i="26"/>
  <c r="B51" i="25"/>
  <c r="B52" i="25"/>
  <c r="B53" i="25"/>
  <c r="B54" i="25"/>
  <c r="B55" i="25"/>
  <c r="B56" i="25"/>
  <c r="B57" i="25"/>
  <c r="B58" i="25"/>
  <c r="B50" i="25"/>
  <c r="B51" i="23"/>
  <c r="B52" i="23"/>
  <c r="B53" i="23"/>
  <c r="B54" i="23"/>
  <c r="B55" i="23"/>
  <c r="B56" i="23"/>
  <c r="B57" i="23"/>
  <c r="B58" i="23"/>
  <c r="B50" i="23"/>
  <c r="B51" i="22"/>
  <c r="B52" i="22"/>
  <c r="B53" i="22"/>
  <c r="B54" i="22"/>
  <c r="B55" i="22"/>
  <c r="B56" i="22"/>
  <c r="B57" i="22"/>
  <c r="B58" i="22"/>
  <c r="B50" i="22"/>
  <c r="B51" i="21"/>
  <c r="B52" i="21"/>
  <c r="B53" i="21"/>
  <c r="B54" i="21"/>
  <c r="B55" i="21"/>
  <c r="B56" i="21"/>
  <c r="B57" i="21"/>
  <c r="B58" i="21"/>
  <c r="B50" i="21"/>
  <c r="B51" i="20"/>
  <c r="B52" i="20"/>
  <c r="B53" i="20"/>
  <c r="B54" i="20"/>
  <c r="B55" i="20"/>
  <c r="B56" i="20"/>
  <c r="B57" i="20"/>
  <c r="B58" i="20"/>
  <c r="B50" i="20"/>
  <c r="B51" i="5"/>
  <c r="B52" i="5"/>
  <c r="B53" i="5"/>
  <c r="B54" i="5"/>
  <c r="B55" i="5"/>
  <c r="B56" i="5"/>
  <c r="B57" i="5"/>
  <c r="B58" i="5"/>
  <c r="B50" i="5"/>
  <c r="B79" i="39"/>
  <c r="B78" i="39"/>
  <c r="B77" i="39"/>
  <c r="B76" i="39"/>
  <c r="B75" i="39"/>
  <c r="B74" i="39"/>
  <c r="B73" i="39"/>
  <c r="B72" i="39"/>
  <c r="B71" i="39"/>
  <c r="B70" i="39"/>
  <c r="B69" i="39"/>
  <c r="B68" i="39"/>
  <c r="B15" i="39"/>
  <c r="B14" i="39"/>
  <c r="B79" i="38"/>
  <c r="B78" i="38"/>
  <c r="B77" i="38"/>
  <c r="B76" i="38"/>
  <c r="B75" i="38"/>
  <c r="B74" i="38"/>
  <c r="B73" i="38"/>
  <c r="B72" i="38"/>
  <c r="B71" i="38"/>
  <c r="B70" i="38"/>
  <c r="B69" i="38"/>
  <c r="B68" i="38"/>
  <c r="B15" i="38"/>
  <c r="B14" i="38"/>
  <c r="B79" i="37"/>
  <c r="B78" i="37"/>
  <c r="B77" i="37"/>
  <c r="B76" i="37"/>
  <c r="B75" i="37"/>
  <c r="B74" i="37"/>
  <c r="B73" i="37"/>
  <c r="B72" i="37"/>
  <c r="B71" i="37"/>
  <c r="B70" i="37"/>
  <c r="B69" i="37"/>
  <c r="B68" i="37"/>
  <c r="B15" i="37"/>
  <c r="B14" i="37"/>
  <c r="B79" i="36"/>
  <c r="B78" i="36"/>
  <c r="B77" i="36"/>
  <c r="B76" i="36"/>
  <c r="B75" i="36"/>
  <c r="B74" i="36"/>
  <c r="B73" i="36"/>
  <c r="B72" i="36"/>
  <c r="B71" i="36"/>
  <c r="B70" i="36"/>
  <c r="B69" i="36"/>
  <c r="B68" i="36"/>
  <c r="B15" i="36"/>
  <c r="B14" i="36"/>
  <c r="B79" i="35"/>
  <c r="B78" i="35"/>
  <c r="B77" i="35"/>
  <c r="B76" i="35"/>
  <c r="B75" i="35"/>
  <c r="B74" i="35"/>
  <c r="B73" i="35"/>
  <c r="B72" i="35"/>
  <c r="B71" i="35"/>
  <c r="B70" i="35"/>
  <c r="B69" i="35"/>
  <c r="B68" i="35"/>
  <c r="B15" i="35"/>
  <c r="B14" i="35"/>
  <c r="B79" i="34"/>
  <c r="B78" i="34"/>
  <c r="B77" i="34"/>
  <c r="B76" i="34"/>
  <c r="B75" i="34"/>
  <c r="B74" i="34"/>
  <c r="B73" i="34"/>
  <c r="B72" i="34"/>
  <c r="B71" i="34"/>
  <c r="B70" i="34"/>
  <c r="B69" i="34"/>
  <c r="B68" i="34"/>
  <c r="B15" i="34"/>
  <c r="B14" i="34"/>
  <c r="B79" i="33"/>
  <c r="B78" i="33"/>
  <c r="B77" i="33"/>
  <c r="B76" i="33"/>
  <c r="B75" i="33"/>
  <c r="B74" i="33"/>
  <c r="B73" i="33"/>
  <c r="B72" i="33"/>
  <c r="B71" i="33"/>
  <c r="B70" i="33"/>
  <c r="B69" i="33"/>
  <c r="B68" i="33"/>
  <c r="B15" i="33"/>
  <c r="B14" i="33"/>
  <c r="B79" i="32"/>
  <c r="B78" i="32"/>
  <c r="B77" i="32"/>
  <c r="B76" i="32"/>
  <c r="B75" i="32"/>
  <c r="B74" i="32"/>
  <c r="B73" i="32"/>
  <c r="B72" i="32"/>
  <c r="B71" i="32"/>
  <c r="B70" i="32"/>
  <c r="B69" i="32"/>
  <c r="B68" i="32"/>
  <c r="B15" i="32"/>
  <c r="B14" i="32"/>
  <c r="B79" i="31"/>
  <c r="B78" i="31"/>
  <c r="B77" i="31"/>
  <c r="B76" i="31"/>
  <c r="B75" i="31"/>
  <c r="B74" i="31"/>
  <c r="B73" i="31"/>
  <c r="B72" i="31"/>
  <c r="B71" i="31"/>
  <c r="B70" i="31"/>
  <c r="B69" i="31"/>
  <c r="B68" i="31"/>
  <c r="B15" i="31"/>
  <c r="B14" i="31"/>
  <c r="B79" i="30"/>
  <c r="B78" i="30"/>
  <c r="B77" i="30"/>
  <c r="B76" i="30"/>
  <c r="B75" i="30"/>
  <c r="B74" i="30"/>
  <c r="B73" i="30"/>
  <c r="B72" i="30"/>
  <c r="B71" i="30"/>
  <c r="B70" i="30"/>
  <c r="B69" i="30"/>
  <c r="B68" i="30"/>
  <c r="B15" i="30"/>
  <c r="B14" i="30"/>
  <c r="B79" i="29"/>
  <c r="B78" i="29"/>
  <c r="B77" i="29"/>
  <c r="B76" i="29"/>
  <c r="B75" i="29"/>
  <c r="B74" i="29"/>
  <c r="B73" i="29"/>
  <c r="B72" i="29"/>
  <c r="B71" i="29"/>
  <c r="B70" i="29"/>
  <c r="B69" i="29"/>
  <c r="B68" i="29"/>
  <c r="B15" i="29"/>
  <c r="B14" i="29"/>
  <c r="B79" i="28"/>
  <c r="B78" i="28"/>
  <c r="B77" i="28"/>
  <c r="B76" i="28"/>
  <c r="B75" i="28"/>
  <c r="B74" i="28"/>
  <c r="B73" i="28"/>
  <c r="B72" i="28"/>
  <c r="B71" i="28"/>
  <c r="B70" i="28"/>
  <c r="B69" i="28"/>
  <c r="B68" i="28"/>
  <c r="B15" i="28"/>
  <c r="B14" i="28"/>
  <c r="B79" i="27"/>
  <c r="B78" i="27"/>
  <c r="B77" i="27"/>
  <c r="B76" i="27"/>
  <c r="B75" i="27"/>
  <c r="B74" i="27"/>
  <c r="B73" i="27"/>
  <c r="B72" i="27"/>
  <c r="B71" i="27"/>
  <c r="B70" i="27"/>
  <c r="B69" i="27"/>
  <c r="B68" i="27"/>
  <c r="B15" i="27"/>
  <c r="B14" i="27"/>
  <c r="B79" i="26"/>
  <c r="B78" i="26"/>
  <c r="B77" i="26"/>
  <c r="B76" i="26"/>
  <c r="B75" i="26"/>
  <c r="B74" i="26"/>
  <c r="B73" i="26"/>
  <c r="B72" i="26"/>
  <c r="B71" i="26"/>
  <c r="B70" i="26"/>
  <c r="B69" i="26"/>
  <c r="B68" i="26"/>
  <c r="B79" i="25"/>
  <c r="B78" i="25"/>
  <c r="B77" i="25"/>
  <c r="B76" i="25"/>
  <c r="B75" i="25"/>
  <c r="B74" i="25"/>
  <c r="B73" i="25"/>
  <c r="B72" i="25"/>
  <c r="B71" i="25"/>
  <c r="B70" i="25"/>
  <c r="B69" i="25"/>
  <c r="B68" i="25"/>
  <c r="B15" i="25"/>
  <c r="B14" i="25"/>
  <c r="B79" i="23"/>
  <c r="B78" i="23"/>
  <c r="B77" i="23"/>
  <c r="B76" i="23"/>
  <c r="B75" i="23"/>
  <c r="B74" i="23"/>
  <c r="B73" i="23"/>
  <c r="B72" i="23"/>
  <c r="B71" i="23"/>
  <c r="B70" i="23"/>
  <c r="B69" i="23"/>
  <c r="B68" i="23"/>
  <c r="B15" i="23"/>
  <c r="B14" i="23"/>
  <c r="B79" i="22"/>
  <c r="B78" i="22"/>
  <c r="B77" i="22"/>
  <c r="B76" i="22"/>
  <c r="B75" i="22"/>
  <c r="B74" i="22"/>
  <c r="B73" i="22"/>
  <c r="B72" i="22"/>
  <c r="B71" i="22"/>
  <c r="B70" i="22"/>
  <c r="B69" i="22"/>
  <c r="B68" i="22"/>
  <c r="B15" i="22"/>
  <c r="B14" i="22"/>
  <c r="B79" i="21"/>
  <c r="B78" i="21"/>
  <c r="B77" i="21"/>
  <c r="B76" i="21"/>
  <c r="B75" i="21"/>
  <c r="B74" i="21"/>
  <c r="B73" i="21"/>
  <c r="B72" i="21"/>
  <c r="B71" i="21"/>
  <c r="B70" i="21"/>
  <c r="B69" i="21"/>
  <c r="B68" i="21"/>
  <c r="B15" i="21"/>
  <c r="B14" i="21"/>
  <c r="B79" i="20"/>
  <c r="B78" i="20"/>
  <c r="B77" i="20"/>
  <c r="B76" i="20"/>
  <c r="B75" i="20"/>
  <c r="B74" i="20"/>
  <c r="B73" i="20"/>
  <c r="B72" i="20"/>
  <c r="B71" i="20"/>
  <c r="B70" i="20"/>
  <c r="B69" i="20"/>
  <c r="B68" i="20"/>
  <c r="B15" i="20"/>
  <c r="B14" i="20"/>
  <c r="B79" i="5"/>
  <c r="B78" i="5"/>
  <c r="B77" i="5"/>
  <c r="B76" i="5"/>
  <c r="B75" i="5"/>
  <c r="B74" i="5"/>
  <c r="B73" i="5"/>
  <c r="B72" i="5"/>
  <c r="B71" i="5"/>
  <c r="B70" i="5"/>
  <c r="B69" i="5"/>
  <c r="B68" i="5"/>
  <c r="B15" i="5"/>
  <c r="B14" i="5"/>
  <c r="B1" i="39"/>
  <c r="B1" i="38"/>
  <c r="B1" i="37"/>
  <c r="B1" i="36"/>
  <c r="B1" i="35"/>
  <c r="B34" i="35" s="1"/>
  <c r="B1" i="34"/>
  <c r="B33" i="34" s="1"/>
  <c r="B1" i="33"/>
  <c r="B1" i="32"/>
  <c r="B1" i="31"/>
  <c r="B1" i="30"/>
  <c r="B1" i="29"/>
  <c r="B1" i="28"/>
  <c r="B33" i="28" s="1"/>
  <c r="B1" i="27"/>
  <c r="B1" i="26"/>
  <c r="B33" i="26" s="1"/>
  <c r="B1" i="25"/>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119" i="39"/>
  <c r="B118" i="39"/>
  <c r="B117" i="39"/>
  <c r="B116" i="39"/>
  <c r="B91" i="39"/>
  <c r="B90" i="39"/>
  <c r="B89" i="39"/>
  <c r="B88" i="39"/>
  <c r="B87" i="39"/>
  <c r="B86" i="39"/>
  <c r="B85" i="39"/>
  <c r="B84" i="39"/>
  <c r="B83" i="39"/>
  <c r="B82" i="39"/>
  <c r="B81" i="39"/>
  <c r="B80" i="39"/>
  <c r="B67" i="39"/>
  <c r="B66" i="39"/>
  <c r="B65" i="39"/>
  <c r="B64" i="39"/>
  <c r="B63" i="39"/>
  <c r="B62" i="39"/>
  <c r="B61" i="39"/>
  <c r="B60" i="39"/>
  <c r="B59" i="39"/>
  <c r="B49" i="39"/>
  <c r="B48" i="39"/>
  <c r="B47" i="39"/>
  <c r="B46" i="39"/>
  <c r="B45" i="39"/>
  <c r="B44" i="39"/>
  <c r="B43" i="39"/>
  <c r="B42" i="39"/>
  <c r="B41" i="39"/>
  <c r="B40" i="39"/>
  <c r="B38" i="39"/>
  <c r="B37" i="39"/>
  <c r="B32" i="39"/>
  <c r="B31" i="39"/>
  <c r="B30" i="39"/>
  <c r="B13" i="39"/>
  <c r="B12" i="39"/>
  <c r="B11" i="39"/>
  <c r="B34" i="39"/>
  <c r="B33" i="39"/>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118" i="38"/>
  <c r="B117" i="38"/>
  <c r="B116" i="38"/>
  <c r="B91" i="38"/>
  <c r="B90" i="38"/>
  <c r="B89" i="38"/>
  <c r="B88" i="38"/>
  <c r="B87" i="38"/>
  <c r="B86" i="38"/>
  <c r="B85" i="38"/>
  <c r="B84" i="38"/>
  <c r="B83" i="38"/>
  <c r="B82" i="38"/>
  <c r="B81" i="38"/>
  <c r="B80" i="38"/>
  <c r="B67" i="38"/>
  <c r="B66" i="38"/>
  <c r="B65" i="38"/>
  <c r="B64" i="38"/>
  <c r="B63" i="38"/>
  <c r="B62" i="38"/>
  <c r="B61" i="38"/>
  <c r="B60" i="38"/>
  <c r="B59" i="38"/>
  <c r="B49" i="38"/>
  <c r="B48" i="38"/>
  <c r="B47" i="38"/>
  <c r="B46" i="38"/>
  <c r="B45" i="38"/>
  <c r="B44" i="38"/>
  <c r="B43" i="38"/>
  <c r="B42" i="38"/>
  <c r="B41" i="38"/>
  <c r="B40" i="38"/>
  <c r="B38" i="38"/>
  <c r="B37" i="38"/>
  <c r="B32" i="38"/>
  <c r="B31" i="38"/>
  <c r="B30" i="38"/>
  <c r="B13" i="38"/>
  <c r="B12" i="38"/>
  <c r="B11" i="38"/>
  <c r="B18" i="38"/>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119" i="37"/>
  <c r="B118" i="37"/>
  <c r="B117" i="37"/>
  <c r="B116" i="37"/>
  <c r="B91" i="37"/>
  <c r="B90" i="37"/>
  <c r="B89" i="37"/>
  <c r="B88" i="37"/>
  <c r="B87" i="37"/>
  <c r="B86" i="37"/>
  <c r="B85" i="37"/>
  <c r="B84" i="37"/>
  <c r="B83" i="37"/>
  <c r="B82" i="37"/>
  <c r="B81" i="37"/>
  <c r="B80" i="37"/>
  <c r="B67" i="37"/>
  <c r="B66" i="37"/>
  <c r="B65" i="37"/>
  <c r="B64" i="37"/>
  <c r="B63" i="37"/>
  <c r="B62" i="37"/>
  <c r="B61" i="37"/>
  <c r="B60" i="37"/>
  <c r="B59" i="37"/>
  <c r="B49" i="37"/>
  <c r="B48" i="37"/>
  <c r="B47" i="37"/>
  <c r="B46" i="37"/>
  <c r="B45" i="37"/>
  <c r="B44" i="37"/>
  <c r="B43" i="37"/>
  <c r="B42" i="37"/>
  <c r="B41" i="37"/>
  <c r="B40" i="37"/>
  <c r="B38" i="37"/>
  <c r="B37" i="37"/>
  <c r="B32" i="37"/>
  <c r="B31" i="37"/>
  <c r="B30" i="37"/>
  <c r="B13" i="37"/>
  <c r="B12" i="37"/>
  <c r="B11" i="37"/>
  <c r="B33" i="37"/>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91" i="36"/>
  <c r="B90" i="36"/>
  <c r="B89" i="36"/>
  <c r="B88" i="36"/>
  <c r="B87" i="36"/>
  <c r="B86" i="36"/>
  <c r="B85" i="36"/>
  <c r="B84" i="36"/>
  <c r="B83" i="36"/>
  <c r="B82" i="36"/>
  <c r="B81" i="36"/>
  <c r="B80" i="36"/>
  <c r="B67" i="36"/>
  <c r="B66" i="36"/>
  <c r="B65" i="36"/>
  <c r="B64" i="36"/>
  <c r="B63" i="36"/>
  <c r="B62" i="36"/>
  <c r="B61" i="36"/>
  <c r="B60" i="36"/>
  <c r="B59" i="36"/>
  <c r="B49" i="36"/>
  <c r="B48" i="36"/>
  <c r="B47" i="36"/>
  <c r="B46" i="36"/>
  <c r="B45" i="36"/>
  <c r="B44" i="36"/>
  <c r="B43" i="36"/>
  <c r="B42" i="36"/>
  <c r="B41" i="36"/>
  <c r="B40" i="36"/>
  <c r="B38" i="36"/>
  <c r="B37" i="36"/>
  <c r="B32" i="36"/>
  <c r="B31" i="36"/>
  <c r="B30" i="36"/>
  <c r="B13" i="36"/>
  <c r="B12" i="36"/>
  <c r="B11" i="36"/>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119" i="35"/>
  <c r="B118" i="35"/>
  <c r="B117" i="35"/>
  <c r="B116" i="35"/>
  <c r="B91" i="35"/>
  <c r="B90" i="35"/>
  <c r="B89" i="35"/>
  <c r="B88" i="35"/>
  <c r="B87" i="35"/>
  <c r="B86" i="35"/>
  <c r="B85" i="35"/>
  <c r="B84" i="35"/>
  <c r="B83" i="35"/>
  <c r="B82" i="35"/>
  <c r="B81" i="35"/>
  <c r="B80" i="35"/>
  <c r="B67" i="35"/>
  <c r="B66" i="35"/>
  <c r="B65" i="35"/>
  <c r="B64" i="35"/>
  <c r="B63" i="35"/>
  <c r="B62" i="35"/>
  <c r="B61" i="35"/>
  <c r="B60" i="35"/>
  <c r="B59" i="35"/>
  <c r="B49" i="35"/>
  <c r="B48" i="35"/>
  <c r="B47" i="35"/>
  <c r="B46" i="35"/>
  <c r="B45" i="35"/>
  <c r="B44" i="35"/>
  <c r="B43" i="35"/>
  <c r="B42" i="35"/>
  <c r="B41" i="35"/>
  <c r="B40" i="35"/>
  <c r="B38" i="35"/>
  <c r="B37" i="35"/>
  <c r="B32" i="35"/>
  <c r="B31" i="35"/>
  <c r="B30" i="35"/>
  <c r="B13" i="35"/>
  <c r="B12" i="35"/>
  <c r="B11" i="35"/>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91" i="34"/>
  <c r="B90" i="34"/>
  <c r="B89" i="34"/>
  <c r="B88" i="34"/>
  <c r="B87" i="34"/>
  <c r="B86" i="34"/>
  <c r="B85" i="34"/>
  <c r="B84" i="34"/>
  <c r="B83" i="34"/>
  <c r="B82" i="34"/>
  <c r="B81" i="34"/>
  <c r="B80" i="34"/>
  <c r="B67" i="34"/>
  <c r="B66" i="34"/>
  <c r="B65" i="34"/>
  <c r="B64" i="34"/>
  <c r="B63" i="34"/>
  <c r="B62" i="34"/>
  <c r="B61" i="34"/>
  <c r="B60" i="34"/>
  <c r="B59" i="34"/>
  <c r="B49" i="34"/>
  <c r="B48" i="34"/>
  <c r="B47" i="34"/>
  <c r="B46" i="34"/>
  <c r="B45" i="34"/>
  <c r="B44" i="34"/>
  <c r="B43" i="34"/>
  <c r="B42" i="34"/>
  <c r="B41" i="34"/>
  <c r="B40" i="34"/>
  <c r="B38" i="34"/>
  <c r="B37" i="34"/>
  <c r="B32" i="34"/>
  <c r="B31" i="34"/>
  <c r="B30" i="34"/>
  <c r="B13" i="34"/>
  <c r="B12" i="34"/>
  <c r="B11" i="34"/>
  <c r="B18" i="34"/>
  <c r="B34" i="34"/>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118" i="33"/>
  <c r="B117" i="33"/>
  <c r="B116" i="33"/>
  <c r="B91" i="33"/>
  <c r="B90" i="33"/>
  <c r="B89" i="33"/>
  <c r="B88" i="33"/>
  <c r="B87" i="33"/>
  <c r="B86" i="33"/>
  <c r="B85" i="33"/>
  <c r="B84" i="33"/>
  <c r="B83" i="33"/>
  <c r="B82" i="33"/>
  <c r="B81" i="33"/>
  <c r="B80" i="33"/>
  <c r="B67" i="33"/>
  <c r="B66" i="33"/>
  <c r="B65" i="33"/>
  <c r="B64" i="33"/>
  <c r="B63" i="33"/>
  <c r="B62" i="33"/>
  <c r="B61" i="33"/>
  <c r="B60" i="33"/>
  <c r="B59" i="33"/>
  <c r="B49" i="33"/>
  <c r="B48" i="33"/>
  <c r="B47" i="33"/>
  <c r="B46" i="33"/>
  <c r="B45" i="33"/>
  <c r="B44" i="33"/>
  <c r="B43" i="33"/>
  <c r="B42" i="33"/>
  <c r="B41" i="33"/>
  <c r="B40" i="33"/>
  <c r="B38" i="33"/>
  <c r="B37" i="33"/>
  <c r="B32" i="33"/>
  <c r="B31" i="33"/>
  <c r="B30" i="33"/>
  <c r="B13" i="33"/>
  <c r="B12" i="33"/>
  <c r="B11" i="33"/>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119" i="32"/>
  <c r="B118" i="32"/>
  <c r="B117" i="32"/>
  <c r="B116" i="32"/>
  <c r="B91" i="32"/>
  <c r="B90" i="32"/>
  <c r="B89" i="32"/>
  <c r="B88" i="32"/>
  <c r="B87" i="32"/>
  <c r="B86" i="32"/>
  <c r="B85" i="32"/>
  <c r="B84" i="32"/>
  <c r="B83" i="32"/>
  <c r="B82" i="32"/>
  <c r="B81" i="32"/>
  <c r="B80" i="32"/>
  <c r="B67" i="32"/>
  <c r="B66" i="32"/>
  <c r="B65" i="32"/>
  <c r="B64" i="32"/>
  <c r="B63" i="32"/>
  <c r="B62" i="32"/>
  <c r="B61" i="32"/>
  <c r="B60" i="32"/>
  <c r="B59" i="32"/>
  <c r="B49" i="32"/>
  <c r="B48" i="32"/>
  <c r="B47" i="32"/>
  <c r="B46" i="32"/>
  <c r="B45" i="32"/>
  <c r="B44" i="32"/>
  <c r="B43" i="32"/>
  <c r="B42" i="32"/>
  <c r="B41" i="32"/>
  <c r="B40" i="32"/>
  <c r="B38" i="32"/>
  <c r="B37" i="32"/>
  <c r="B32" i="32"/>
  <c r="B31" i="32"/>
  <c r="B30" i="32"/>
  <c r="B13" i="32"/>
  <c r="B12" i="32"/>
  <c r="B11" i="32"/>
  <c r="B34" i="32"/>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119" i="31"/>
  <c r="B118" i="31"/>
  <c r="B117" i="31"/>
  <c r="B116" i="31"/>
  <c r="B91" i="31"/>
  <c r="B90" i="31"/>
  <c r="B89" i="31"/>
  <c r="B88" i="31"/>
  <c r="B87" i="31"/>
  <c r="B86" i="31"/>
  <c r="B85" i="31"/>
  <c r="B84" i="31"/>
  <c r="B83" i="31"/>
  <c r="B82" i="31"/>
  <c r="B81" i="31"/>
  <c r="B80" i="31"/>
  <c r="B67" i="31"/>
  <c r="B66" i="31"/>
  <c r="B65" i="31"/>
  <c r="B64" i="31"/>
  <c r="B63" i="31"/>
  <c r="B62" i="31"/>
  <c r="B61" i="31"/>
  <c r="B60" i="31"/>
  <c r="B59" i="31"/>
  <c r="B49" i="31"/>
  <c r="B48" i="31"/>
  <c r="B47" i="31"/>
  <c r="B46" i="31"/>
  <c r="B45" i="31"/>
  <c r="B44" i="31"/>
  <c r="B43" i="31"/>
  <c r="B42" i="31"/>
  <c r="B41" i="31"/>
  <c r="B40" i="31"/>
  <c r="B38" i="31"/>
  <c r="B37" i="31"/>
  <c r="B32" i="31"/>
  <c r="B31" i="31"/>
  <c r="B30" i="31"/>
  <c r="B13" i="31"/>
  <c r="B12" i="31"/>
  <c r="B11" i="31"/>
  <c r="B33" i="31"/>
  <c r="B18" i="31"/>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119" i="30"/>
  <c r="B118" i="30"/>
  <c r="B117" i="30"/>
  <c r="B116" i="30"/>
  <c r="B91" i="30"/>
  <c r="B90" i="30"/>
  <c r="B89" i="30"/>
  <c r="B88" i="30"/>
  <c r="B87" i="30"/>
  <c r="B86" i="30"/>
  <c r="B85" i="30"/>
  <c r="B84" i="30"/>
  <c r="B83" i="30"/>
  <c r="B82" i="30"/>
  <c r="B81" i="30"/>
  <c r="B80" i="30"/>
  <c r="B67" i="30"/>
  <c r="B66" i="30"/>
  <c r="B65" i="30"/>
  <c r="B64" i="30"/>
  <c r="B63" i="30"/>
  <c r="B62" i="30"/>
  <c r="B61" i="30"/>
  <c r="B60" i="30"/>
  <c r="B59" i="30"/>
  <c r="B49" i="30"/>
  <c r="B48" i="30"/>
  <c r="B47" i="30"/>
  <c r="B46" i="30"/>
  <c r="B45" i="30"/>
  <c r="B44" i="30"/>
  <c r="B43" i="30"/>
  <c r="B42" i="30"/>
  <c r="B41" i="30"/>
  <c r="B40" i="30"/>
  <c r="B38" i="30"/>
  <c r="B37" i="30"/>
  <c r="B32" i="30"/>
  <c r="B31" i="30"/>
  <c r="B30" i="30"/>
  <c r="B13" i="30"/>
  <c r="B12" i="30"/>
  <c r="B11" i="30"/>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118" i="29"/>
  <c r="B117" i="29"/>
  <c r="B116" i="29"/>
  <c r="B91" i="29"/>
  <c r="B90" i="29"/>
  <c r="B89" i="29"/>
  <c r="B88" i="29"/>
  <c r="B87" i="29"/>
  <c r="B86" i="29"/>
  <c r="B85" i="29"/>
  <c r="B84" i="29"/>
  <c r="B83" i="29"/>
  <c r="B82" i="29"/>
  <c r="B81" i="29"/>
  <c r="B80" i="29"/>
  <c r="B67" i="29"/>
  <c r="B66" i="29"/>
  <c r="B65" i="29"/>
  <c r="B64" i="29"/>
  <c r="B63" i="29"/>
  <c r="B62" i="29"/>
  <c r="B61" i="29"/>
  <c r="B60" i="29"/>
  <c r="B59" i="29"/>
  <c r="B49" i="29"/>
  <c r="B48" i="29"/>
  <c r="B47" i="29"/>
  <c r="B46" i="29"/>
  <c r="B45" i="29"/>
  <c r="B44" i="29"/>
  <c r="B43" i="29"/>
  <c r="B42" i="29"/>
  <c r="B41" i="29"/>
  <c r="B40" i="29"/>
  <c r="B38" i="29"/>
  <c r="B37" i="29"/>
  <c r="B32" i="29"/>
  <c r="B31" i="29"/>
  <c r="B30" i="29"/>
  <c r="B13" i="29"/>
  <c r="B12" i="29"/>
  <c r="B11" i="29"/>
  <c r="B33" i="29"/>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119" i="28"/>
  <c r="B118" i="28"/>
  <c r="B117" i="28"/>
  <c r="B116" i="28"/>
  <c r="B91" i="28"/>
  <c r="B90" i="28"/>
  <c r="B89" i="28"/>
  <c r="B88" i="28"/>
  <c r="B87" i="28"/>
  <c r="B86" i="28"/>
  <c r="B85" i="28"/>
  <c r="B84" i="28"/>
  <c r="B83" i="28"/>
  <c r="B82" i="28"/>
  <c r="B81" i="28"/>
  <c r="B80" i="28"/>
  <c r="B67" i="28"/>
  <c r="B66" i="28"/>
  <c r="B65" i="28"/>
  <c r="B64" i="28"/>
  <c r="B63" i="28"/>
  <c r="B62" i="28"/>
  <c r="B61" i="28"/>
  <c r="B60" i="28"/>
  <c r="B59" i="28"/>
  <c r="B49" i="28"/>
  <c r="B48" i="28"/>
  <c r="B47" i="28"/>
  <c r="B46" i="28"/>
  <c r="B45" i="28"/>
  <c r="B44" i="28"/>
  <c r="B43" i="28"/>
  <c r="B42" i="28"/>
  <c r="B41" i="28"/>
  <c r="B40" i="28"/>
  <c r="B38" i="28"/>
  <c r="B37" i="28"/>
  <c r="B32" i="28"/>
  <c r="B31" i="28"/>
  <c r="B30" i="28"/>
  <c r="B13" i="28"/>
  <c r="B12" i="28"/>
  <c r="B11" i="28"/>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91" i="27"/>
  <c r="B90" i="27"/>
  <c r="B89" i="27"/>
  <c r="B88" i="27"/>
  <c r="B87" i="27"/>
  <c r="B86" i="27"/>
  <c r="B85" i="27"/>
  <c r="B84" i="27"/>
  <c r="B83" i="27"/>
  <c r="B82" i="27"/>
  <c r="B81" i="27"/>
  <c r="B80" i="27"/>
  <c r="B67" i="27"/>
  <c r="B66" i="27"/>
  <c r="B65" i="27"/>
  <c r="B64" i="27"/>
  <c r="B63" i="27"/>
  <c r="B62" i="27"/>
  <c r="B61" i="27"/>
  <c r="B60" i="27"/>
  <c r="B59" i="27"/>
  <c r="B49" i="27"/>
  <c r="B48" i="27"/>
  <c r="B47" i="27"/>
  <c r="B46" i="27"/>
  <c r="B45" i="27"/>
  <c r="B44" i="27"/>
  <c r="B43" i="27"/>
  <c r="B42" i="27"/>
  <c r="B41" i="27"/>
  <c r="B40" i="27"/>
  <c r="B38" i="27"/>
  <c r="B37" i="27"/>
  <c r="B32" i="27"/>
  <c r="B31" i="27"/>
  <c r="B30" i="27"/>
  <c r="B13" i="27"/>
  <c r="B12" i="27"/>
  <c r="B11" i="27"/>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119" i="26"/>
  <c r="B118" i="26"/>
  <c r="B117" i="26"/>
  <c r="B116" i="26"/>
  <c r="B91" i="26"/>
  <c r="B90" i="26"/>
  <c r="B89" i="26"/>
  <c r="B88" i="26"/>
  <c r="B87" i="26"/>
  <c r="B86" i="26"/>
  <c r="B85" i="26"/>
  <c r="B84" i="26"/>
  <c r="B83" i="26"/>
  <c r="B82" i="26"/>
  <c r="B81" i="26"/>
  <c r="B80" i="26"/>
  <c r="B67" i="26"/>
  <c r="B66" i="26"/>
  <c r="B65" i="26"/>
  <c r="B64" i="26"/>
  <c r="B63" i="26"/>
  <c r="B62" i="26"/>
  <c r="B61" i="26"/>
  <c r="B60" i="26"/>
  <c r="B59" i="26"/>
  <c r="B49" i="26"/>
  <c r="B48" i="26"/>
  <c r="B47" i="26"/>
  <c r="B46" i="26"/>
  <c r="B45" i="26"/>
  <c r="B44" i="26"/>
  <c r="B43" i="26"/>
  <c r="B42" i="26"/>
  <c r="B41" i="26"/>
  <c r="B40" i="26"/>
  <c r="B38" i="26"/>
  <c r="B37" i="26"/>
  <c r="B32" i="26"/>
  <c r="B31" i="26"/>
  <c r="B30" i="26"/>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119" i="25"/>
  <c r="B118" i="25"/>
  <c r="B117" i="25"/>
  <c r="B116" i="25"/>
  <c r="B91" i="25"/>
  <c r="B90" i="25"/>
  <c r="B89" i="25"/>
  <c r="B88" i="25"/>
  <c r="B87" i="25"/>
  <c r="B86" i="25"/>
  <c r="B85" i="25"/>
  <c r="B84" i="25"/>
  <c r="B83" i="25"/>
  <c r="B82" i="25"/>
  <c r="B81" i="25"/>
  <c r="B80" i="25"/>
  <c r="B67" i="25"/>
  <c r="B66" i="25"/>
  <c r="B65" i="25"/>
  <c r="B64" i="25"/>
  <c r="B63" i="25"/>
  <c r="B62" i="25"/>
  <c r="B61" i="25"/>
  <c r="B60" i="25"/>
  <c r="B59" i="25"/>
  <c r="B49" i="25"/>
  <c r="B48" i="25"/>
  <c r="B47" i="25"/>
  <c r="B46" i="25"/>
  <c r="B45" i="25"/>
  <c r="B44" i="25"/>
  <c r="B43" i="25"/>
  <c r="B42" i="25"/>
  <c r="B41" i="25"/>
  <c r="B40" i="25"/>
  <c r="B38" i="25"/>
  <c r="B37" i="25"/>
  <c r="B32" i="25"/>
  <c r="B31" i="25"/>
  <c r="B30" i="25"/>
  <c r="B13" i="25"/>
  <c r="B12" i="25"/>
  <c r="B11" i="25"/>
  <c r="B1" i="20"/>
  <c r="B10" i="20" s="1"/>
  <c r="B1" i="21"/>
  <c r="B6" i="21" s="1"/>
  <c r="B11" i="3"/>
  <c r="B12" i="3"/>
  <c r="B13" i="3"/>
  <c r="B14" i="3"/>
  <c r="B15" i="3"/>
  <c r="B16" i="3"/>
  <c r="B17" i="3"/>
  <c r="B18" i="3"/>
  <c r="B19" i="3"/>
  <c r="B20" i="3"/>
  <c r="B6" i="3"/>
  <c r="B7" i="3"/>
  <c r="B8" i="3"/>
  <c r="B9" i="3"/>
  <c r="B10" i="3"/>
  <c r="B1" i="23"/>
  <c r="B2" i="23" s="1"/>
  <c r="B1" i="22"/>
  <c r="B10" i="22" s="1"/>
  <c r="B1" i="5"/>
  <c r="B5" i="5" s="1"/>
  <c r="L319" i="24"/>
  <c r="G319" i="24"/>
  <c r="L318" i="24"/>
  <c r="G318" i="24"/>
  <c r="L317" i="24"/>
  <c r="G317" i="24"/>
  <c r="L316" i="24"/>
  <c r="G316" i="24"/>
  <c r="L315" i="24"/>
  <c r="G315" i="24"/>
  <c r="L314" i="24"/>
  <c r="G314" i="24"/>
  <c r="L313" i="24"/>
  <c r="G313" i="24"/>
  <c r="L312" i="24"/>
  <c r="G312" i="24"/>
  <c r="L311" i="24"/>
  <c r="G311" i="24"/>
  <c r="L310" i="24"/>
  <c r="G310" i="24"/>
  <c r="L309" i="24"/>
  <c r="G309" i="24"/>
  <c r="H309" i="24" s="1"/>
  <c r="L308" i="24"/>
  <c r="G308" i="24"/>
  <c r="L307" i="24"/>
  <c r="G307" i="24"/>
  <c r="L306" i="24"/>
  <c r="G306" i="24"/>
  <c r="L305" i="24"/>
  <c r="G305" i="24"/>
  <c r="L304" i="24"/>
  <c r="G304" i="24"/>
  <c r="L303" i="24"/>
  <c r="G303" i="24"/>
  <c r="L302" i="24"/>
  <c r="G302" i="24"/>
  <c r="L301" i="24"/>
  <c r="G301" i="24"/>
  <c r="H301" i="24" s="1"/>
  <c r="L300" i="24"/>
  <c r="G300" i="24"/>
  <c r="L299" i="24"/>
  <c r="G299" i="24"/>
  <c r="L298" i="24"/>
  <c r="L297" i="24"/>
  <c r="G297" i="24"/>
  <c r="L296" i="24"/>
  <c r="G296" i="24"/>
  <c r="L295" i="24"/>
  <c r="G295" i="24"/>
  <c r="L294" i="24"/>
  <c r="G294" i="24"/>
  <c r="H294" i="24" s="1"/>
  <c r="L293" i="24"/>
  <c r="G293" i="24"/>
  <c r="H293" i="24" s="1"/>
  <c r="L292" i="24"/>
  <c r="G292" i="24"/>
  <c r="H292" i="24" s="1"/>
  <c r="L291" i="24"/>
  <c r="G291" i="24"/>
  <c r="L290" i="24"/>
  <c r="G290" i="24"/>
  <c r="L289" i="24"/>
  <c r="G289" i="24"/>
  <c r="H289" i="24" s="1"/>
  <c r="L288" i="24"/>
  <c r="G288" i="24"/>
  <c r="H288" i="24" s="1"/>
  <c r="L287" i="24"/>
  <c r="G287" i="24"/>
  <c r="L286" i="24"/>
  <c r="G286" i="24"/>
  <c r="H286" i="24" s="1"/>
  <c r="L285" i="24"/>
  <c r="G285" i="24"/>
  <c r="L284" i="24"/>
  <c r="G284" i="24"/>
  <c r="L283" i="24"/>
  <c r="G283" i="24"/>
  <c r="L282" i="24"/>
  <c r="G282" i="24"/>
  <c r="L281" i="24"/>
  <c r="G281" i="24"/>
  <c r="L280" i="24"/>
  <c r="G280" i="24"/>
  <c r="L279" i="24"/>
  <c r="G279" i="24"/>
  <c r="L278" i="24"/>
  <c r="G278" i="24"/>
  <c r="H278" i="24" s="1"/>
  <c r="L277" i="24"/>
  <c r="G277" i="24"/>
  <c r="H277" i="24" s="1"/>
  <c r="L276" i="24"/>
  <c r="G276" i="24"/>
  <c r="H276" i="24" s="1"/>
  <c r="L275" i="24"/>
  <c r="G275" i="24"/>
  <c r="L274" i="24"/>
  <c r="G274" i="24"/>
  <c r="L273" i="24"/>
  <c r="G273" i="24"/>
  <c r="L272" i="24"/>
  <c r="G272" i="24"/>
  <c r="L271" i="24"/>
  <c r="G271" i="24"/>
  <c r="H271" i="24" s="1"/>
  <c r="L270" i="24"/>
  <c r="G270" i="24"/>
  <c r="L269" i="24"/>
  <c r="G269" i="24"/>
  <c r="H269" i="24" s="1"/>
  <c r="L268" i="24"/>
  <c r="G268" i="24"/>
  <c r="L267" i="24"/>
  <c r="G267" i="24"/>
  <c r="L266" i="24"/>
  <c r="G266" i="24"/>
  <c r="L265" i="24"/>
  <c r="G265" i="24"/>
  <c r="L264" i="24"/>
  <c r="G264" i="24"/>
  <c r="L263" i="24"/>
  <c r="G263" i="24"/>
  <c r="L262" i="24"/>
  <c r="G262" i="24"/>
  <c r="H262" i="24" s="1"/>
  <c r="L261" i="24"/>
  <c r="G261" i="24"/>
  <c r="H261" i="24" s="1"/>
  <c r="L260" i="24"/>
  <c r="G260" i="24"/>
  <c r="H260" i="24" s="1"/>
  <c r="L259" i="24"/>
  <c r="G259" i="24"/>
  <c r="L258" i="24"/>
  <c r="G258" i="24"/>
  <c r="L257" i="24"/>
  <c r="G257" i="24"/>
  <c r="L256" i="24"/>
  <c r="G256" i="24"/>
  <c r="L255" i="24"/>
  <c r="G255" i="24"/>
  <c r="L254" i="24"/>
  <c r="G254" i="24"/>
  <c r="H254" i="24" s="1"/>
  <c r="L253" i="24"/>
  <c r="G253" i="24"/>
  <c r="L252" i="24"/>
  <c r="G252" i="24"/>
  <c r="L251" i="24"/>
  <c r="G251" i="24"/>
  <c r="L250" i="24"/>
  <c r="G250" i="24"/>
  <c r="L249" i="24"/>
  <c r="G249" i="24"/>
  <c r="L248" i="24"/>
  <c r="G248" i="24"/>
  <c r="L247" i="24"/>
  <c r="G247" i="24"/>
  <c r="L246" i="24"/>
  <c r="G246" i="24"/>
  <c r="L245" i="24"/>
  <c r="G245" i="24"/>
  <c r="L244" i="24"/>
  <c r="G244" i="24"/>
  <c r="H244" i="24" s="1"/>
  <c r="L243" i="24"/>
  <c r="G243" i="24"/>
  <c r="H243" i="24" s="1"/>
  <c r="L242" i="24"/>
  <c r="G242" i="24"/>
  <c r="L241" i="24"/>
  <c r="G241" i="24"/>
  <c r="L240" i="24"/>
  <c r="G240" i="24"/>
  <c r="L239" i="24"/>
  <c r="G239" i="24"/>
  <c r="L238" i="24"/>
  <c r="G238" i="24"/>
  <c r="H238" i="24" s="1"/>
  <c r="L237" i="24"/>
  <c r="G237" i="24"/>
  <c r="H237" i="24" s="1"/>
  <c r="L236" i="24"/>
  <c r="G236" i="24"/>
  <c r="L235" i="24"/>
  <c r="G235" i="24"/>
  <c r="L234" i="24"/>
  <c r="G234" i="24"/>
  <c r="L233" i="24"/>
  <c r="G233" i="24"/>
  <c r="L232" i="24"/>
  <c r="G232" i="24"/>
  <c r="L231" i="24"/>
  <c r="G231" i="24"/>
  <c r="L230" i="24"/>
  <c r="G230" i="24"/>
  <c r="H230" i="24" s="1"/>
  <c r="L229" i="24"/>
  <c r="G229" i="24"/>
  <c r="H229" i="24" s="1"/>
  <c r="L228" i="24"/>
  <c r="G228" i="24"/>
  <c r="H228" i="24" s="1"/>
  <c r="L227" i="24"/>
  <c r="G227" i="24"/>
  <c r="L226" i="24"/>
  <c r="G226" i="24"/>
  <c r="L225" i="24"/>
  <c r="G225" i="24"/>
  <c r="L224" i="24"/>
  <c r="G224" i="24"/>
  <c r="L223" i="24"/>
  <c r="G223" i="24"/>
  <c r="L222" i="24"/>
  <c r="G222" i="24"/>
  <c r="H222" i="24" s="1"/>
  <c r="L221" i="24"/>
  <c r="G221" i="24"/>
  <c r="L220" i="24"/>
  <c r="G220" i="24"/>
  <c r="L219" i="24"/>
  <c r="G219" i="24"/>
  <c r="L218" i="24"/>
  <c r="G218" i="24"/>
  <c r="L217" i="24"/>
  <c r="G217" i="24"/>
  <c r="L216" i="24"/>
  <c r="G216" i="24"/>
  <c r="L215" i="24"/>
  <c r="G215" i="24"/>
  <c r="L214" i="24"/>
  <c r="G214" i="24"/>
  <c r="L213" i="24"/>
  <c r="G213" i="24"/>
  <c r="H213" i="24" s="1"/>
  <c r="L212" i="24"/>
  <c r="G212" i="24"/>
  <c r="L211" i="24"/>
  <c r="G211" i="24"/>
  <c r="L210" i="24"/>
  <c r="G210" i="24"/>
  <c r="L209" i="24"/>
  <c r="G209" i="24"/>
  <c r="L208" i="24"/>
  <c r="G208" i="24"/>
  <c r="L207" i="24"/>
  <c r="G207" i="24"/>
  <c r="H207" i="24" s="1"/>
  <c r="L206" i="24"/>
  <c r="G206" i="24"/>
  <c r="L205" i="24"/>
  <c r="G205" i="24"/>
  <c r="H205" i="24" s="1"/>
  <c r="L204" i="24"/>
  <c r="G204" i="24"/>
  <c r="L203" i="24"/>
  <c r="G203" i="24"/>
  <c r="L202" i="24"/>
  <c r="G202" i="24"/>
  <c r="L201" i="24"/>
  <c r="G201" i="24"/>
  <c r="L200" i="24"/>
  <c r="G200" i="24"/>
  <c r="L199" i="24"/>
  <c r="G199" i="24"/>
  <c r="L198" i="24"/>
  <c r="G198" i="24"/>
  <c r="H198" i="24" s="1"/>
  <c r="L197" i="24"/>
  <c r="G197" i="24"/>
  <c r="H197" i="24" s="1"/>
  <c r="L196" i="24"/>
  <c r="G196" i="24"/>
  <c r="L195" i="24"/>
  <c r="G195" i="24"/>
  <c r="L194" i="24"/>
  <c r="G194" i="24"/>
  <c r="L193" i="24"/>
  <c r="G193" i="24"/>
  <c r="H193" i="24" s="1"/>
  <c r="L192" i="24"/>
  <c r="G192" i="24"/>
  <c r="H192" i="24" s="1"/>
  <c r="L191" i="24"/>
  <c r="G191" i="24"/>
  <c r="L190" i="24"/>
  <c r="G190" i="24"/>
  <c r="H190" i="24" s="1"/>
  <c r="L189" i="24"/>
  <c r="G189" i="24"/>
  <c r="L188" i="24"/>
  <c r="G188" i="24"/>
  <c r="L187" i="24"/>
  <c r="G187" i="24"/>
  <c r="L186" i="24"/>
  <c r="L185" i="24"/>
  <c r="G185" i="24"/>
  <c r="L184" i="24"/>
  <c r="G184" i="24"/>
  <c r="L183" i="24"/>
  <c r="G183" i="24"/>
  <c r="L182" i="24"/>
  <c r="G182" i="24"/>
  <c r="H182" i="24" s="1"/>
  <c r="L181" i="24"/>
  <c r="G181" i="24"/>
  <c r="L180" i="24"/>
  <c r="G180" i="24"/>
  <c r="H180" i="24" s="1"/>
  <c r="L179" i="24"/>
  <c r="G179" i="24"/>
  <c r="L178" i="24"/>
  <c r="G178" i="24"/>
  <c r="L177" i="24"/>
  <c r="G177" i="24"/>
  <c r="L176" i="24"/>
  <c r="G176" i="24"/>
  <c r="L175" i="24"/>
  <c r="G175" i="24"/>
  <c r="L174" i="24"/>
  <c r="G174" i="24"/>
  <c r="L173" i="24"/>
  <c r="L172" i="24"/>
  <c r="G172" i="24"/>
  <c r="H172" i="24" s="1"/>
  <c r="L171" i="24"/>
  <c r="G171" i="24"/>
  <c r="L170" i="24"/>
  <c r="G170" i="24"/>
  <c r="L169" i="24"/>
  <c r="G169" i="24"/>
  <c r="L168" i="24"/>
  <c r="G168" i="24"/>
  <c r="L167" i="24"/>
  <c r="G167" i="24"/>
  <c r="L166" i="24"/>
  <c r="G166" i="24"/>
  <c r="H166" i="24" s="1"/>
  <c r="L165" i="24"/>
  <c r="G165" i="24"/>
  <c r="H165" i="24" s="1"/>
  <c r="L164" i="24"/>
  <c r="G164" i="24"/>
  <c r="H164" i="24" s="1"/>
  <c r="L163" i="24"/>
  <c r="G163" i="24"/>
  <c r="H163" i="24" s="1"/>
  <c r="L162" i="24"/>
  <c r="G162" i="24"/>
  <c r="L161" i="24"/>
  <c r="G161" i="24"/>
  <c r="L160" i="24"/>
  <c r="G160" i="24"/>
  <c r="L159" i="24"/>
  <c r="G159" i="24"/>
  <c r="H159" i="24" s="1"/>
  <c r="L158" i="24"/>
  <c r="G158" i="24"/>
  <c r="L157" i="24"/>
  <c r="G157" i="24"/>
  <c r="H157" i="24" s="1"/>
  <c r="L156" i="24"/>
  <c r="G156" i="24"/>
  <c r="L155" i="24"/>
  <c r="G155" i="24"/>
  <c r="L154" i="24"/>
  <c r="G154" i="24"/>
  <c r="L153" i="24"/>
  <c r="G153" i="24"/>
  <c r="L152" i="24"/>
  <c r="G152" i="24"/>
  <c r="L151" i="24"/>
  <c r="G151" i="24"/>
  <c r="L150" i="24"/>
  <c r="G150" i="24"/>
  <c r="H150" i="24" s="1"/>
  <c r="L149" i="24"/>
  <c r="L148" i="24"/>
  <c r="G148" i="24"/>
  <c r="L147" i="24"/>
  <c r="G147" i="24"/>
  <c r="L146" i="24"/>
  <c r="G146" i="24"/>
  <c r="L145" i="24"/>
  <c r="G145" i="24"/>
  <c r="L144" i="24"/>
  <c r="G144" i="24"/>
  <c r="L143" i="24"/>
  <c r="G143" i="24"/>
  <c r="H143" i="24" s="1"/>
  <c r="L142" i="24"/>
  <c r="G142" i="24"/>
  <c r="H142" i="24" s="1"/>
  <c r="L141" i="24"/>
  <c r="G141" i="24"/>
  <c r="H141" i="24" s="1"/>
  <c r="L140" i="24"/>
  <c r="G140" i="24"/>
  <c r="L139" i="24"/>
  <c r="G139" i="24"/>
  <c r="L138" i="24"/>
  <c r="G138" i="24"/>
  <c r="L137" i="24"/>
  <c r="G137" i="24"/>
  <c r="L136" i="24"/>
  <c r="G136" i="24"/>
  <c r="L135" i="24"/>
  <c r="G135" i="24"/>
  <c r="L134" i="24"/>
  <c r="G134" i="24"/>
  <c r="L133" i="24"/>
  <c r="G133" i="24"/>
  <c r="L132" i="24"/>
  <c r="G132" i="24"/>
  <c r="L131" i="24"/>
  <c r="G131" i="24"/>
  <c r="L130" i="24"/>
  <c r="G130" i="24"/>
  <c r="L129" i="24"/>
  <c r="G129" i="24"/>
  <c r="L128" i="24"/>
  <c r="G128" i="24"/>
  <c r="L127" i="24"/>
  <c r="G127" i="24"/>
  <c r="L126" i="24"/>
  <c r="G126" i="24"/>
  <c r="L125" i="24"/>
  <c r="G125" i="24"/>
  <c r="H125" i="24" s="1"/>
  <c r="L124" i="24"/>
  <c r="G124" i="24"/>
  <c r="H124" i="24" s="1"/>
  <c r="L123" i="24"/>
  <c r="G123" i="24"/>
  <c r="L122" i="24"/>
  <c r="G122" i="24"/>
  <c r="L121" i="24"/>
  <c r="G121" i="24"/>
  <c r="L120" i="24"/>
  <c r="G120" i="24"/>
  <c r="L119" i="24"/>
  <c r="G119" i="24"/>
  <c r="L118" i="24"/>
  <c r="G118" i="24"/>
  <c r="L117" i="24"/>
  <c r="G117" i="24"/>
  <c r="H117" i="24" s="1"/>
  <c r="L116" i="24"/>
  <c r="G116" i="24"/>
  <c r="L115" i="24"/>
  <c r="G115" i="24"/>
  <c r="L114" i="24"/>
  <c r="G114" i="24"/>
  <c r="L113" i="24"/>
  <c r="G113" i="24"/>
  <c r="L112" i="24"/>
  <c r="G112" i="24"/>
  <c r="L111" i="24"/>
  <c r="G111" i="24"/>
  <c r="H111" i="24" s="1"/>
  <c r="L110" i="24"/>
  <c r="G110" i="24"/>
  <c r="L109" i="24"/>
  <c r="G109" i="24"/>
  <c r="H109" i="24" s="1"/>
  <c r="L108" i="24"/>
  <c r="G108" i="24"/>
  <c r="H108" i="24" s="1"/>
  <c r="L107" i="24"/>
  <c r="G107" i="24"/>
  <c r="L106" i="24"/>
  <c r="G106" i="24"/>
  <c r="L105" i="24"/>
  <c r="G105" i="24"/>
  <c r="L104" i="24"/>
  <c r="G104" i="24"/>
  <c r="L103" i="24"/>
  <c r="G103" i="24"/>
  <c r="L102" i="24"/>
  <c r="G102" i="24"/>
  <c r="L101" i="24"/>
  <c r="G101" i="24"/>
  <c r="H101" i="24" s="1"/>
  <c r="L100" i="24"/>
  <c r="L99" i="24"/>
  <c r="G99" i="24"/>
  <c r="L98" i="24"/>
  <c r="G98" i="24"/>
  <c r="H98" i="24" s="1"/>
  <c r="L97" i="24"/>
  <c r="G97" i="24"/>
  <c r="L96" i="24"/>
  <c r="G96" i="24"/>
  <c r="L95" i="24"/>
  <c r="G95" i="24"/>
  <c r="L94" i="24"/>
  <c r="G94" i="24"/>
  <c r="L93" i="24"/>
  <c r="G93" i="24"/>
  <c r="H93" i="24" s="1"/>
  <c r="L92" i="24"/>
  <c r="G92" i="24"/>
  <c r="L91" i="24"/>
  <c r="G91" i="24"/>
  <c r="L90" i="24"/>
  <c r="G90" i="24"/>
  <c r="L89" i="24"/>
  <c r="G89" i="24"/>
  <c r="L88" i="24"/>
  <c r="G88" i="24"/>
  <c r="L87" i="24"/>
  <c r="G87" i="24"/>
  <c r="L86" i="24"/>
  <c r="G86" i="24"/>
  <c r="H86" i="24" s="1"/>
  <c r="L85" i="24"/>
  <c r="G85" i="24"/>
  <c r="L84" i="24"/>
  <c r="G84" i="24"/>
  <c r="L83" i="24"/>
  <c r="G83" i="24"/>
  <c r="L82" i="24"/>
  <c r="G82" i="24"/>
  <c r="H82" i="24" s="1"/>
  <c r="L81" i="24"/>
  <c r="G81" i="24"/>
  <c r="L80" i="24"/>
  <c r="G80" i="24"/>
  <c r="L79" i="24"/>
  <c r="G79" i="24"/>
  <c r="H79" i="24" s="1"/>
  <c r="L78" i="24"/>
  <c r="G78" i="24"/>
  <c r="H78" i="24" s="1"/>
  <c r="L77" i="24"/>
  <c r="G77" i="24"/>
  <c r="H77" i="24" s="1"/>
  <c r="L76" i="24"/>
  <c r="G76" i="24"/>
  <c r="H76" i="24" s="1"/>
  <c r="L75" i="24"/>
  <c r="G75" i="24"/>
  <c r="L74" i="24"/>
  <c r="G74" i="24"/>
  <c r="L73" i="24"/>
  <c r="G73" i="24"/>
  <c r="L72" i="24"/>
  <c r="G72" i="24"/>
  <c r="L71" i="24"/>
  <c r="G71" i="24"/>
  <c r="L70" i="24"/>
  <c r="G70" i="24"/>
  <c r="H70" i="24" s="1"/>
  <c r="L69" i="24"/>
  <c r="G69" i="24"/>
  <c r="L68" i="24"/>
  <c r="G68" i="24"/>
  <c r="L67" i="24"/>
  <c r="G67" i="24"/>
  <c r="L66" i="24"/>
  <c r="G66" i="24"/>
  <c r="L65" i="24"/>
  <c r="G65" i="24"/>
  <c r="L64" i="24"/>
  <c r="G64" i="24"/>
  <c r="L63" i="24"/>
  <c r="G63" i="24"/>
  <c r="H63" i="24" s="1"/>
  <c r="L62" i="24"/>
  <c r="G62" i="24"/>
  <c r="L61" i="24"/>
  <c r="G61" i="24"/>
  <c r="H61" i="24" s="1"/>
  <c r="L60" i="24"/>
  <c r="G60" i="24"/>
  <c r="H60" i="24" s="1"/>
  <c r="L59" i="24"/>
  <c r="G59" i="24"/>
  <c r="L58" i="24"/>
  <c r="G58" i="24"/>
  <c r="L57" i="24"/>
  <c r="G57" i="24"/>
  <c r="L56" i="24"/>
  <c r="G56" i="24"/>
  <c r="L55" i="24"/>
  <c r="G55" i="24"/>
  <c r="L54" i="24"/>
  <c r="G54" i="24"/>
  <c r="L53" i="24"/>
  <c r="G53" i="24"/>
  <c r="H53" i="24" s="1"/>
  <c r="L52" i="24"/>
  <c r="G52" i="24"/>
  <c r="L51" i="24"/>
  <c r="G51" i="24"/>
  <c r="L50" i="24"/>
  <c r="G50" i="24"/>
  <c r="H50" i="24" s="1"/>
  <c r="L49" i="24"/>
  <c r="G49" i="24"/>
  <c r="L48" i="24"/>
  <c r="G48" i="24"/>
  <c r="L47" i="24"/>
  <c r="G47" i="24"/>
  <c r="H47" i="24" s="1"/>
  <c r="L46" i="24"/>
  <c r="G46" i="24"/>
  <c r="H46" i="24" s="1"/>
  <c r="L45" i="24"/>
  <c r="L44" i="24"/>
  <c r="G44" i="24"/>
  <c r="H44" i="24" s="1"/>
  <c r="L43" i="24"/>
  <c r="G43" i="24"/>
  <c r="H43" i="24" s="1"/>
  <c r="L42" i="24"/>
  <c r="G42" i="24"/>
  <c r="L41" i="24"/>
  <c r="G41" i="24"/>
  <c r="L40" i="24"/>
  <c r="G40" i="24"/>
  <c r="L39" i="24"/>
  <c r="G39" i="24"/>
  <c r="L38" i="24"/>
  <c r="G38" i="24"/>
  <c r="L37" i="24"/>
  <c r="G37" i="24"/>
  <c r="L36" i="24"/>
  <c r="G36" i="24"/>
  <c r="L35" i="24"/>
  <c r="G35" i="24"/>
  <c r="L34" i="24"/>
  <c r="G34" i="24"/>
  <c r="L33" i="24"/>
  <c r="G33" i="24"/>
  <c r="L32" i="24"/>
  <c r="G32" i="24"/>
  <c r="L31" i="24"/>
  <c r="G31" i="24"/>
  <c r="H31" i="24" s="1"/>
  <c r="L30" i="24"/>
  <c r="G30" i="24"/>
  <c r="L29" i="24"/>
  <c r="G29" i="24"/>
  <c r="L28" i="24"/>
  <c r="G28" i="24"/>
  <c r="L27" i="24"/>
  <c r="G27" i="24"/>
  <c r="L26" i="24"/>
  <c r="G26" i="24"/>
  <c r="L25" i="24"/>
  <c r="G25" i="24"/>
  <c r="L24" i="24"/>
  <c r="L23" i="24"/>
  <c r="G23" i="24"/>
  <c r="L22" i="24"/>
  <c r="G22" i="24"/>
  <c r="L21" i="24"/>
  <c r="G21" i="24"/>
  <c r="L20" i="24"/>
  <c r="G20" i="24"/>
  <c r="L19" i="24"/>
  <c r="G19" i="24"/>
  <c r="L18" i="24"/>
  <c r="G18" i="24"/>
  <c r="L17" i="24"/>
  <c r="G17" i="24"/>
  <c r="H17" i="24" s="1"/>
  <c r="L16" i="24"/>
  <c r="G16" i="24"/>
  <c r="L15" i="24"/>
  <c r="G15" i="24"/>
  <c r="L14" i="24"/>
  <c r="G14" i="24"/>
  <c r="L13" i="24"/>
  <c r="G13" i="24"/>
  <c r="L12" i="24"/>
  <c r="G12" i="24"/>
  <c r="H12" i="24" s="1"/>
  <c r="L11" i="24"/>
  <c r="G11" i="24"/>
  <c r="H11" i="24" s="1"/>
  <c r="L10" i="24"/>
  <c r="G10" i="24"/>
  <c r="L9" i="24"/>
  <c r="G9" i="24"/>
  <c r="L8" i="24"/>
  <c r="G8" i="24"/>
  <c r="B3" i="23" l="1"/>
  <c r="B5" i="23"/>
  <c r="B9" i="23" s="1"/>
  <c r="B6" i="23"/>
  <c r="B10" i="23"/>
  <c r="B6" i="5"/>
  <c r="B2" i="22"/>
  <c r="B3" i="22"/>
  <c r="B4" i="22"/>
  <c r="B5" i="22"/>
  <c r="B9" i="22" s="1"/>
  <c r="B6" i="22"/>
  <c r="B10" i="21"/>
  <c r="B2" i="21"/>
  <c r="B3" i="21"/>
  <c r="B4" i="21"/>
  <c r="B5" i="21"/>
  <c r="B9" i="21" s="1"/>
  <c r="B2" i="20"/>
  <c r="B3" i="20"/>
  <c r="B4" i="20"/>
  <c r="B5" i="20"/>
  <c r="B9" i="20" s="1"/>
  <c r="B6" i="20"/>
  <c r="B9" i="5"/>
  <c r="B8" i="5"/>
  <c r="B7" i="5"/>
  <c r="B10" i="5"/>
  <c r="B2" i="5"/>
  <c r="B3" i="5"/>
  <c r="B4" i="5"/>
  <c r="B33" i="38"/>
  <c r="B33" i="27"/>
  <c r="B7" i="39"/>
  <c r="B8" i="39"/>
  <c r="B7" i="38"/>
  <c r="B8" i="38"/>
  <c r="B21" i="38" s="1"/>
  <c r="B7" i="37"/>
  <c r="B8" i="37"/>
  <c r="B7" i="36"/>
  <c r="B8" i="36"/>
  <c r="B7" i="35"/>
  <c r="B8" i="35"/>
  <c r="B7" i="34"/>
  <c r="B8" i="34"/>
  <c r="B7" i="33"/>
  <c r="B8" i="33"/>
  <c r="B7" i="32"/>
  <c r="B8" i="32"/>
  <c r="B21" i="32" s="1"/>
  <c r="B7" i="31"/>
  <c r="B8" i="31"/>
  <c r="B7" i="30"/>
  <c r="B8" i="30"/>
  <c r="B7" i="29"/>
  <c r="B8" i="29"/>
  <c r="B7" i="28"/>
  <c r="B8" i="28"/>
  <c r="B7" i="27"/>
  <c r="B8" i="27"/>
  <c r="B21" i="27" s="1"/>
  <c r="B7" i="26"/>
  <c r="B20" i="26" s="1"/>
  <c r="B8" i="26"/>
  <c r="B7" i="25"/>
  <c r="B8" i="25"/>
  <c r="B7" i="23"/>
  <c r="B8" i="23"/>
  <c r="B8" i="22"/>
  <c r="B8" i="20"/>
  <c r="H132" i="24"/>
  <c r="H36" i="24"/>
  <c r="H66" i="24"/>
  <c r="H219" i="24"/>
  <c r="H257" i="24"/>
  <c r="H212" i="24"/>
  <c r="H259" i="24"/>
  <c r="H258" i="24"/>
  <c r="H146" i="24"/>
  <c r="H65" i="24"/>
  <c r="H196" i="24"/>
  <c r="H58" i="24"/>
  <c r="H195" i="24"/>
  <c r="H316" i="24"/>
  <c r="H252" i="24"/>
  <c r="H130" i="24"/>
  <c r="H41" i="24"/>
  <c r="H308" i="24"/>
  <c r="H188" i="24"/>
  <c r="H129" i="24"/>
  <c r="H187" i="24"/>
  <c r="H122" i="24"/>
  <c r="H114" i="24"/>
  <c r="H236" i="24"/>
  <c r="H178" i="24"/>
  <c r="H25" i="24"/>
  <c r="H291" i="24"/>
  <c r="H287" i="24"/>
  <c r="H284" i="24"/>
  <c r="H162" i="24"/>
  <c r="H90" i="24"/>
  <c r="H283" i="24"/>
  <c r="H223" i="24"/>
  <c r="H161" i="24"/>
  <c r="H9" i="24"/>
  <c r="H274" i="24"/>
  <c r="H251" i="24"/>
  <c r="H300" i="24"/>
  <c r="H33" i="24"/>
  <c r="H28" i="24"/>
  <c r="H235" i="24"/>
  <c r="H171" i="24"/>
  <c r="H227" i="24"/>
  <c r="H97" i="24"/>
  <c r="H226" i="24"/>
  <c r="H16" i="24"/>
  <c r="H220" i="24"/>
  <c r="H160" i="24"/>
  <c r="H81" i="24"/>
  <c r="H99" i="24"/>
  <c r="H131" i="24"/>
  <c r="H319" i="24"/>
  <c r="H92" i="24"/>
  <c r="H27" i="24"/>
  <c r="H282" i="24"/>
  <c r="H214" i="24"/>
  <c r="H156" i="24"/>
  <c r="H91" i="24"/>
  <c r="H310" i="24"/>
  <c r="H246" i="24"/>
  <c r="H123" i="24"/>
  <c r="H59" i="24"/>
  <c r="H245" i="24"/>
  <c r="H211" i="24"/>
  <c r="H181" i="24"/>
  <c r="H154" i="24"/>
  <c r="H85" i="24"/>
  <c r="H20" i="24"/>
  <c r="H306" i="24"/>
  <c r="H210" i="24"/>
  <c r="H84" i="24"/>
  <c r="H54" i="24"/>
  <c r="H19" i="24"/>
  <c r="H305" i="24"/>
  <c r="H275" i="24"/>
  <c r="H209" i="24"/>
  <c r="H179" i="24"/>
  <c r="H116" i="24"/>
  <c r="H83" i="24"/>
  <c r="H18" i="24"/>
  <c r="H67" i="24"/>
  <c r="H303" i="24"/>
  <c r="H148" i="24"/>
  <c r="H52" i="24"/>
  <c r="H147" i="24"/>
  <c r="H112" i="24"/>
  <c r="H51" i="24"/>
  <c r="H299" i="24"/>
  <c r="H80" i="24"/>
  <c r="H267" i="24"/>
  <c r="H203" i="24"/>
  <c r="H170" i="24"/>
  <c r="H140" i="24"/>
  <c r="H107" i="24"/>
  <c r="H49" i="24"/>
  <c r="H138" i="24"/>
  <c r="H106" i="24"/>
  <c r="H75" i="24"/>
  <c r="H134" i="24"/>
  <c r="H74" i="24"/>
  <c r="H29" i="24"/>
  <c r="H175" i="24"/>
  <c r="H13" i="24"/>
  <c r="H94" i="24"/>
  <c r="H232" i="24"/>
  <c r="H248" i="24"/>
  <c r="H264" i="24"/>
  <c r="H280" i="24"/>
  <c r="H296" i="24"/>
  <c r="H103" i="24"/>
  <c r="H102" i="24"/>
  <c r="H55" i="24"/>
  <c r="H152" i="24"/>
  <c r="H168" i="24"/>
  <c r="H201" i="24"/>
  <c r="H217" i="24"/>
  <c r="H297" i="24"/>
  <c r="H136" i="24"/>
  <c r="H177" i="24"/>
  <c r="H128" i="24"/>
  <c r="H21" i="24"/>
  <c r="H15" i="24"/>
  <c r="H23" i="24"/>
  <c r="H72" i="24"/>
  <c r="H153" i="24"/>
  <c r="H218" i="24"/>
  <c r="H234" i="24"/>
  <c r="H273" i="24"/>
  <c r="H176" i="24"/>
  <c r="H32" i="24"/>
  <c r="H121" i="24"/>
  <c r="H315" i="24"/>
  <c r="H194" i="24"/>
  <c r="H96" i="24"/>
  <c r="H314" i="24"/>
  <c r="H38" i="24"/>
  <c r="H110" i="24"/>
  <c r="H126" i="24"/>
  <c r="H183" i="24"/>
  <c r="H312" i="24"/>
  <c r="H304" i="24"/>
  <c r="H62" i="24"/>
  <c r="H151" i="24"/>
  <c r="H167" i="24"/>
  <c r="H200" i="24"/>
  <c r="H216" i="24"/>
  <c r="H256" i="24"/>
  <c r="H30" i="24"/>
  <c r="H119" i="24"/>
  <c r="H127" i="24"/>
  <c r="H135" i="24"/>
  <c r="H184" i="24"/>
  <c r="H313" i="24"/>
  <c r="H14" i="24"/>
  <c r="H71" i="24"/>
  <c r="H87" i="24"/>
  <c r="H95" i="24"/>
  <c r="H233" i="24"/>
  <c r="H249" i="24"/>
  <c r="H265" i="24"/>
  <c r="H281" i="24"/>
  <c r="H22" i="24"/>
  <c r="H39" i="24"/>
  <c r="H104" i="24"/>
  <c r="H120" i="24"/>
  <c r="H185" i="24"/>
  <c r="H48" i="24"/>
  <c r="H56" i="24"/>
  <c r="H88" i="24"/>
  <c r="H169" i="24"/>
  <c r="H202" i="24"/>
  <c r="H250" i="24"/>
  <c r="H225" i="24"/>
  <c r="H40" i="24"/>
  <c r="H105" i="24"/>
  <c r="H137" i="24"/>
  <c r="H272" i="24"/>
  <c r="H224" i="24"/>
  <c r="H118" i="24"/>
  <c r="H290" i="24"/>
  <c r="H145" i="24"/>
  <c r="H26" i="24"/>
  <c r="H42" i="24"/>
  <c r="H317" i="24"/>
  <c r="H173" i="24"/>
  <c r="Q173" i="24" s="1"/>
  <c r="H266" i="24"/>
  <c r="H242" i="24"/>
  <c r="H144" i="24"/>
  <c r="H37" i="24"/>
  <c r="H10" i="24"/>
  <c r="H189" i="24"/>
  <c r="H221" i="24"/>
  <c r="H253" i="24"/>
  <c r="H285" i="24"/>
  <c r="H241" i="24"/>
  <c r="H115" i="24"/>
  <c r="H302" i="24"/>
  <c r="H318" i="24"/>
  <c r="H240" i="24"/>
  <c r="H139" i="24"/>
  <c r="H64" i="24"/>
  <c r="H35" i="24"/>
  <c r="H307" i="24"/>
  <c r="H113" i="24"/>
  <c r="H34" i="24"/>
  <c r="H270" i="24"/>
  <c r="H206" i="24"/>
  <c r="H174" i="24"/>
  <c r="H45" i="24"/>
  <c r="Q45" i="24" s="1"/>
  <c r="H89" i="24"/>
  <c r="H73" i="24"/>
  <c r="H57" i="24"/>
  <c r="H8" i="24"/>
  <c r="H311" i="24"/>
  <c r="H295" i="24"/>
  <c r="H279" i="24"/>
  <c r="H263" i="24"/>
  <c r="H247" i="24"/>
  <c r="H231" i="24"/>
  <c r="H215" i="24"/>
  <c r="H199" i="24"/>
  <c r="H169" i="1"/>
  <c r="Q169" i="1" s="1"/>
  <c r="B26" i="31"/>
  <c r="B34" i="27"/>
  <c r="B34" i="28"/>
  <c r="B22" i="28"/>
  <c r="B26" i="28"/>
  <c r="B34" i="38"/>
  <c r="B24" i="31"/>
  <c r="B24" i="35"/>
  <c r="B33" i="35"/>
  <c r="B33" i="36"/>
  <c r="B35" i="32"/>
  <c r="B25" i="31"/>
  <c r="B18" i="32"/>
  <c r="B34" i="31"/>
  <c r="B23" i="32"/>
  <c r="B24" i="32"/>
  <c r="B24" i="27"/>
  <c r="B25" i="32"/>
  <c r="B23" i="38"/>
  <c r="B23" i="39"/>
  <c r="B23" i="34"/>
  <c r="B24" i="34"/>
  <c r="B25" i="34"/>
  <c r="B18" i="30"/>
  <c r="B23" i="35"/>
  <c r="B18" i="26"/>
  <c r="B23" i="31"/>
  <c r="B35" i="31"/>
  <c r="B26" i="32"/>
  <c r="B27" i="31"/>
  <c r="B33" i="32"/>
  <c r="B27" i="39"/>
  <c r="B27" i="30"/>
  <c r="B27" i="38"/>
  <c r="B27" i="29"/>
  <c r="B27" i="37"/>
  <c r="B27" i="28"/>
  <c r="B27" i="27"/>
  <c r="B27" i="26"/>
  <c r="B27" i="34"/>
  <c r="B27" i="33"/>
  <c r="B22" i="27"/>
  <c r="B22" i="34"/>
  <c r="B20" i="31"/>
  <c r="B22" i="31"/>
  <c r="B21" i="26"/>
  <c r="B22" i="26"/>
  <c r="B22" i="38"/>
  <c r="B20" i="38"/>
  <c r="B22" i="32"/>
  <c r="B18" i="37"/>
  <c r="B21" i="31"/>
  <c r="B26" i="33"/>
  <c r="B20" i="34"/>
  <c r="B35" i="33"/>
  <c r="B21" i="34"/>
  <c r="B18" i="33"/>
  <c r="B20" i="30"/>
  <c r="B18" i="36"/>
  <c r="B24" i="39"/>
  <c r="B21" i="30"/>
  <c r="B18" i="39"/>
  <c r="B18" i="35"/>
  <c r="B20" i="32"/>
  <c r="B18" i="29"/>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118" i="23"/>
  <c r="B117" i="23"/>
  <c r="B116" i="23"/>
  <c r="B91" i="23"/>
  <c r="B90" i="23"/>
  <c r="B89" i="23"/>
  <c r="B88" i="23"/>
  <c r="B87" i="23"/>
  <c r="B86" i="23"/>
  <c r="B85" i="23"/>
  <c r="B84" i="23"/>
  <c r="B83" i="23"/>
  <c r="B82" i="23"/>
  <c r="B81" i="23"/>
  <c r="B80" i="23"/>
  <c r="B67" i="23"/>
  <c r="B66" i="23"/>
  <c r="B65" i="23"/>
  <c r="B64" i="23"/>
  <c r="B63" i="23"/>
  <c r="B62" i="23"/>
  <c r="B61" i="23"/>
  <c r="B60" i="23"/>
  <c r="B59" i="23"/>
  <c r="B49" i="23"/>
  <c r="B48" i="23"/>
  <c r="B47" i="23"/>
  <c r="B46" i="23"/>
  <c r="B45" i="23"/>
  <c r="B44" i="23"/>
  <c r="B43" i="23"/>
  <c r="B42" i="23"/>
  <c r="B41" i="23"/>
  <c r="B40" i="23"/>
  <c r="B38" i="23"/>
  <c r="B37" i="23"/>
  <c r="B32" i="23"/>
  <c r="B31" i="23"/>
  <c r="B30" i="23"/>
  <c r="B13" i="23"/>
  <c r="B12" i="23"/>
  <c r="B11" i="23"/>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118" i="22"/>
  <c r="B117" i="22"/>
  <c r="B116" i="22"/>
  <c r="B91" i="22"/>
  <c r="B90" i="22"/>
  <c r="B89" i="22"/>
  <c r="B88" i="22"/>
  <c r="B87" i="22"/>
  <c r="B86" i="22"/>
  <c r="B85" i="22"/>
  <c r="B84" i="22"/>
  <c r="B83" i="22"/>
  <c r="B82" i="22"/>
  <c r="B81" i="22"/>
  <c r="B80" i="22"/>
  <c r="B67" i="22"/>
  <c r="B66" i="22"/>
  <c r="B65" i="22"/>
  <c r="B64" i="22"/>
  <c r="B63" i="22"/>
  <c r="B62" i="22"/>
  <c r="B61" i="22"/>
  <c r="B60" i="22"/>
  <c r="B59" i="22"/>
  <c r="B49" i="22"/>
  <c r="B48" i="22"/>
  <c r="B47" i="22"/>
  <c r="B46" i="22"/>
  <c r="B45" i="22"/>
  <c r="B44" i="22"/>
  <c r="B43" i="22"/>
  <c r="B42" i="22"/>
  <c r="B41" i="22"/>
  <c r="B40" i="22"/>
  <c r="B38" i="22"/>
  <c r="B37" i="22"/>
  <c r="B32" i="22"/>
  <c r="B31" i="22"/>
  <c r="B30" i="22"/>
  <c r="B13" i="22"/>
  <c r="B12" i="22"/>
  <c r="B11" i="22"/>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91" i="21"/>
  <c r="B90" i="21"/>
  <c r="B89" i="21"/>
  <c r="B88" i="21"/>
  <c r="B87" i="21"/>
  <c r="B86" i="21"/>
  <c r="B85" i="21"/>
  <c r="B84" i="21"/>
  <c r="B83" i="21"/>
  <c r="B82" i="21"/>
  <c r="B81" i="21"/>
  <c r="B80" i="21"/>
  <c r="B67" i="21"/>
  <c r="B66" i="21"/>
  <c r="B65" i="21"/>
  <c r="B64" i="21"/>
  <c r="B63" i="21"/>
  <c r="B62" i="21"/>
  <c r="B61" i="21"/>
  <c r="B60" i="21"/>
  <c r="B59" i="21"/>
  <c r="B49" i="21"/>
  <c r="B48" i="21"/>
  <c r="B47" i="21"/>
  <c r="B46" i="21"/>
  <c r="B45" i="21"/>
  <c r="B44" i="21"/>
  <c r="B43" i="21"/>
  <c r="B42" i="21"/>
  <c r="B41" i="21"/>
  <c r="B40" i="21"/>
  <c r="B38" i="21"/>
  <c r="B37" i="21"/>
  <c r="B32" i="21"/>
  <c r="B31" i="21"/>
  <c r="B30" i="21"/>
  <c r="B13" i="21"/>
  <c r="B12" i="21"/>
  <c r="B11" i="21"/>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118" i="20"/>
  <c r="B117" i="20"/>
  <c r="B116" i="20"/>
  <c r="B91" i="20"/>
  <c r="B90" i="20"/>
  <c r="B89" i="20"/>
  <c r="B88" i="20"/>
  <c r="B87" i="20"/>
  <c r="B86" i="20"/>
  <c r="B85" i="20"/>
  <c r="B84" i="20"/>
  <c r="B83" i="20"/>
  <c r="B82" i="20"/>
  <c r="B81" i="20"/>
  <c r="B80" i="20"/>
  <c r="B67" i="20"/>
  <c r="B66" i="20"/>
  <c r="B65" i="20"/>
  <c r="B64" i="20"/>
  <c r="B63" i="20"/>
  <c r="B62" i="20"/>
  <c r="B61" i="20"/>
  <c r="B60" i="20"/>
  <c r="B59" i="20"/>
  <c r="B49" i="20"/>
  <c r="B48" i="20"/>
  <c r="B47" i="20"/>
  <c r="B46" i="20"/>
  <c r="B45" i="20"/>
  <c r="B44" i="20"/>
  <c r="B43" i="20"/>
  <c r="B42" i="20"/>
  <c r="B41" i="20"/>
  <c r="B40" i="20"/>
  <c r="B38" i="20"/>
  <c r="B37" i="20"/>
  <c r="B32" i="20"/>
  <c r="B31" i="20"/>
  <c r="B30" i="20"/>
  <c r="B13" i="20"/>
  <c r="B12" i="20"/>
  <c r="B11" i="20"/>
  <c r="B37" i="5"/>
  <c r="B11" i="5"/>
  <c r="B12" i="5"/>
  <c r="B13" i="5"/>
  <c r="B140" i="5"/>
  <c r="G8" i="1"/>
  <c r="G4" i="1"/>
  <c r="G5" i="1"/>
  <c r="J12" i="2"/>
  <c r="B2" i="3"/>
  <c r="B3" i="3"/>
  <c r="B4" i="3"/>
  <c r="B5" i="3"/>
  <c r="B1" i="3"/>
  <c r="B40" i="5"/>
  <c r="B41" i="5"/>
  <c r="B49" i="5"/>
  <c r="B67" i="5"/>
  <c r="B66" i="5"/>
  <c r="B65" i="5"/>
  <c r="B64" i="5"/>
  <c r="B63" i="5"/>
  <c r="B62" i="5"/>
  <c r="B61" i="5"/>
  <c r="B60" i="5"/>
  <c r="B59" i="5"/>
  <c r="B117" i="5"/>
  <c r="B118" i="5"/>
  <c r="B119" i="5"/>
  <c r="B120" i="5"/>
  <c r="B121" i="5"/>
  <c r="B122" i="5"/>
  <c r="B123" i="5"/>
  <c r="B124" i="5"/>
  <c r="B125" i="5"/>
  <c r="B126" i="5"/>
  <c r="B127" i="5"/>
  <c r="B116" i="5"/>
  <c r="B141" i="5"/>
  <c r="B142" i="5"/>
  <c r="B143" i="5"/>
  <c r="B144" i="5"/>
  <c r="B145" i="5"/>
  <c r="B146" i="5"/>
  <c r="B147" i="5"/>
  <c r="B148" i="5"/>
  <c r="B149" i="5"/>
  <c r="B150" i="5"/>
  <c r="B151" i="5"/>
  <c r="B129" i="5"/>
  <c r="B130" i="5"/>
  <c r="B131" i="5"/>
  <c r="B132" i="5"/>
  <c r="B133" i="5"/>
  <c r="B134" i="5"/>
  <c r="B135" i="5"/>
  <c r="B136" i="5"/>
  <c r="B137" i="5"/>
  <c r="B138" i="5"/>
  <c r="B139" i="5"/>
  <c r="B128" i="5"/>
  <c r="B153" i="5"/>
  <c r="B154" i="5"/>
  <c r="B155" i="5"/>
  <c r="B156" i="5"/>
  <c r="B157" i="5"/>
  <c r="B158" i="5"/>
  <c r="B159" i="5"/>
  <c r="B160" i="5"/>
  <c r="B161" i="5"/>
  <c r="B162" i="5"/>
  <c r="B163" i="5"/>
  <c r="B152" i="5"/>
  <c r="B81" i="5"/>
  <c r="B82" i="5"/>
  <c r="B83" i="5"/>
  <c r="B84" i="5"/>
  <c r="B85" i="5"/>
  <c r="B86" i="5"/>
  <c r="B87" i="5"/>
  <c r="B88" i="5"/>
  <c r="B89" i="5"/>
  <c r="B90" i="5"/>
  <c r="B91" i="5"/>
  <c r="B80" i="5"/>
  <c r="B48" i="5"/>
  <c r="B47" i="5"/>
  <c r="B44" i="5"/>
  <c r="B45" i="5"/>
  <c r="B46" i="5"/>
  <c r="B43" i="5"/>
  <c r="B42" i="5"/>
  <c r="B38" i="5"/>
  <c r="G10" i="1"/>
  <c r="B32" i="5"/>
  <c r="B31" i="5"/>
  <c r="D1" i="3"/>
  <c r="B30" i="5"/>
  <c r="G6" i="1"/>
  <c r="G7" i="1"/>
  <c r="G9" i="1"/>
  <c r="G11" i="1"/>
  <c r="G12" i="1"/>
  <c r="G13" i="1"/>
  <c r="G14" i="1"/>
  <c r="G15" i="1"/>
  <c r="G16" i="1"/>
  <c r="G17" i="1"/>
  <c r="G21" i="1"/>
  <c r="G22" i="1"/>
  <c r="G23" i="1"/>
  <c r="G24" i="1"/>
  <c r="G25" i="1"/>
  <c r="G26" i="1"/>
  <c r="G27" i="1"/>
  <c r="G28" i="1"/>
  <c r="G29" i="1"/>
  <c r="G30" i="1"/>
  <c r="G31" i="1"/>
  <c r="G32" i="1"/>
  <c r="G33" i="1"/>
  <c r="G34" i="1"/>
  <c r="G35" i="1"/>
  <c r="G36" i="1"/>
  <c r="G37" i="1"/>
  <c r="G38" i="1"/>
  <c r="G39" i="1"/>
  <c r="G40"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6" i="1"/>
  <c r="G147" i="1"/>
  <c r="G148" i="1"/>
  <c r="G149" i="1"/>
  <c r="G150" i="1"/>
  <c r="G151" i="1"/>
  <c r="G152" i="1"/>
  <c r="G153" i="1"/>
  <c r="G154" i="1"/>
  <c r="G155" i="1"/>
  <c r="G156" i="1"/>
  <c r="G157" i="1"/>
  <c r="G158" i="1"/>
  <c r="G159" i="1"/>
  <c r="G160" i="1"/>
  <c r="G161" i="1"/>
  <c r="G162" i="1"/>
  <c r="G163" i="1"/>
  <c r="G164" i="1"/>
  <c r="G165" i="1"/>
  <c r="G166" i="1"/>
  <c r="G167" i="1"/>
  <c r="G168" i="1"/>
  <c r="G170" i="1"/>
  <c r="G171" i="1"/>
  <c r="G172" i="1"/>
  <c r="G173" i="1"/>
  <c r="G174" i="1"/>
  <c r="G175" i="1"/>
  <c r="G176" i="1"/>
  <c r="G177" i="1"/>
  <c r="G178" i="1"/>
  <c r="G179" i="1"/>
  <c r="G180" i="1"/>
  <c r="G181"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5" i="1"/>
  <c r="G296" i="1"/>
  <c r="G297" i="1"/>
  <c r="G298" i="1"/>
  <c r="G299" i="1"/>
  <c r="G300" i="1"/>
  <c r="G301" i="1"/>
  <c r="G302" i="1"/>
  <c r="G303" i="1"/>
  <c r="G304" i="1"/>
  <c r="G305" i="1"/>
  <c r="G306" i="1"/>
  <c r="G307" i="1"/>
  <c r="G308" i="1"/>
  <c r="G309" i="1"/>
  <c r="G310" i="1"/>
  <c r="G311" i="1"/>
  <c r="G312" i="1"/>
  <c r="G313" i="1"/>
  <c r="G314" i="1"/>
  <c r="G315" i="1"/>
  <c r="B7" i="22" l="1"/>
  <c r="B8" i="21"/>
  <c r="B7" i="21"/>
  <c r="B7" i="20"/>
  <c r="D6" i="3"/>
  <c r="D5" i="3"/>
  <c r="D4" i="3"/>
  <c r="D3" i="3"/>
  <c r="D2" i="3"/>
  <c r="B16" i="26"/>
  <c r="B17" i="26"/>
  <c r="B23" i="27"/>
  <c r="H292" i="1"/>
  <c r="Q292" i="1" s="1"/>
  <c r="H260" i="1"/>
  <c r="Q260" i="1" s="1"/>
  <c r="H244" i="1"/>
  <c r="Q244" i="1" s="1"/>
  <c r="H212" i="1"/>
  <c r="Q212" i="1" s="1"/>
  <c r="H179" i="1"/>
  <c r="Q179" i="1" s="1"/>
  <c r="H146" i="1"/>
  <c r="Q146" i="1" s="1"/>
  <c r="H113" i="1"/>
  <c r="Q113" i="1" s="1"/>
  <c r="H80" i="1"/>
  <c r="Q80" i="1" s="1"/>
  <c r="H31" i="1"/>
  <c r="Q31" i="1" s="1"/>
  <c r="H308" i="1"/>
  <c r="Q308" i="1" s="1"/>
  <c r="H291" i="1"/>
  <c r="Q291" i="1" s="1"/>
  <c r="H259" i="1"/>
  <c r="Q259" i="1" s="1"/>
  <c r="H227" i="1"/>
  <c r="Q227" i="1" s="1"/>
  <c r="H195" i="1"/>
  <c r="Q195" i="1" s="1"/>
  <c r="H161" i="1"/>
  <c r="Q161" i="1" s="1"/>
  <c r="H128" i="1"/>
  <c r="Q128" i="1" s="1"/>
  <c r="H95" i="1"/>
  <c r="Q95" i="1" s="1"/>
  <c r="H63" i="1"/>
  <c r="Q63" i="1" s="1"/>
  <c r="H47" i="1"/>
  <c r="Q47" i="1" s="1"/>
  <c r="H13" i="1"/>
  <c r="Q13" i="1" s="1"/>
  <c r="H307" i="1"/>
  <c r="Q307" i="1" s="1"/>
  <c r="H274" i="1"/>
  <c r="Q274" i="1" s="1"/>
  <c r="H242" i="1"/>
  <c r="Q242" i="1" s="1"/>
  <c r="H210" i="1"/>
  <c r="Q210" i="1" s="1"/>
  <c r="H177" i="1"/>
  <c r="Q177" i="1" s="1"/>
  <c r="H143" i="1"/>
  <c r="Q143" i="1" s="1"/>
  <c r="H94" i="1"/>
  <c r="Q94" i="1" s="1"/>
  <c r="H62" i="1"/>
  <c r="Q62" i="1" s="1"/>
  <c r="H29" i="1"/>
  <c r="Q29" i="1" s="1"/>
  <c r="H306" i="1"/>
  <c r="Q306" i="1" s="1"/>
  <c r="H273" i="1"/>
  <c r="Q273" i="1" s="1"/>
  <c r="H241" i="1"/>
  <c r="Q241" i="1" s="1"/>
  <c r="H209" i="1"/>
  <c r="Q209" i="1" s="1"/>
  <c r="H176" i="1"/>
  <c r="Q176" i="1" s="1"/>
  <c r="H142" i="1"/>
  <c r="Q142" i="1" s="1"/>
  <c r="H110" i="1"/>
  <c r="Q110" i="1" s="1"/>
  <c r="H77" i="1"/>
  <c r="Q77" i="1" s="1"/>
  <c r="H28" i="1"/>
  <c r="Q28" i="1" s="1"/>
  <c r="H305" i="1"/>
  <c r="Q305" i="1" s="1"/>
  <c r="H272" i="1"/>
  <c r="Q272" i="1" s="1"/>
  <c r="H240" i="1"/>
  <c r="Q240" i="1" s="1"/>
  <c r="H208" i="1"/>
  <c r="Q208" i="1" s="1"/>
  <c r="H158" i="1"/>
  <c r="Q158" i="1" s="1"/>
  <c r="H125" i="1"/>
  <c r="Q125" i="1" s="1"/>
  <c r="H92" i="1"/>
  <c r="Q92" i="1" s="1"/>
  <c r="H60" i="1"/>
  <c r="Q60" i="1" s="1"/>
  <c r="H27" i="1"/>
  <c r="Q27" i="1" s="1"/>
  <c r="H304" i="1"/>
  <c r="Q304" i="1" s="1"/>
  <c r="H271" i="1"/>
  <c r="Q271" i="1" s="1"/>
  <c r="H223" i="1"/>
  <c r="Q223" i="1" s="1"/>
  <c r="H191" i="1"/>
  <c r="Q191" i="1" s="1"/>
  <c r="H157" i="1"/>
  <c r="Q157" i="1" s="1"/>
  <c r="H124" i="1"/>
  <c r="Q124" i="1" s="1"/>
  <c r="H75" i="1"/>
  <c r="Q75" i="1" s="1"/>
  <c r="H43" i="1"/>
  <c r="Q43" i="1" s="1"/>
  <c r="H7" i="1"/>
  <c r="Q7" i="1" s="1"/>
  <c r="H286" i="1"/>
  <c r="Q286" i="1" s="1"/>
  <c r="H254" i="1"/>
  <c r="Q254" i="1" s="1"/>
  <c r="H222" i="1"/>
  <c r="Q222" i="1" s="1"/>
  <c r="H190" i="1"/>
  <c r="Q190" i="1" s="1"/>
  <c r="H156" i="1"/>
  <c r="Q156" i="1" s="1"/>
  <c r="H123" i="1"/>
  <c r="Q123" i="1" s="1"/>
  <c r="H90" i="1"/>
  <c r="Q90" i="1" s="1"/>
  <c r="H74" i="1"/>
  <c r="Q74" i="1" s="1"/>
  <c r="H58" i="1"/>
  <c r="Q58" i="1" s="1"/>
  <c r="H25" i="1"/>
  <c r="Q25" i="1" s="1"/>
  <c r="H6" i="1"/>
  <c r="Q6" i="1" s="1"/>
  <c r="H302" i="1"/>
  <c r="Q302" i="1" s="1"/>
  <c r="H269" i="1"/>
  <c r="Q269" i="1" s="1"/>
  <c r="H253" i="1"/>
  <c r="Q253" i="1" s="1"/>
  <c r="H221" i="1"/>
  <c r="Q221" i="1" s="1"/>
  <c r="H205" i="1"/>
  <c r="Q205" i="1" s="1"/>
  <c r="H189" i="1"/>
  <c r="Q189" i="1" s="1"/>
  <c r="H155" i="1"/>
  <c r="Q155" i="1" s="1"/>
  <c r="H138" i="1"/>
  <c r="Q138" i="1" s="1"/>
  <c r="H106" i="1"/>
  <c r="Q106" i="1" s="1"/>
  <c r="H73" i="1"/>
  <c r="Q73" i="1" s="1"/>
  <c r="H40" i="1"/>
  <c r="Q40" i="1" s="1"/>
  <c r="H5" i="1"/>
  <c r="Q5" i="1" s="1"/>
  <c r="B21" i="28"/>
  <c r="H301" i="1"/>
  <c r="Q301" i="1" s="1"/>
  <c r="H268" i="1"/>
  <c r="Q268" i="1" s="1"/>
  <c r="H252" i="1"/>
  <c r="Q252" i="1" s="1"/>
  <c r="H220" i="1"/>
  <c r="Q220" i="1" s="1"/>
  <c r="H188" i="1"/>
  <c r="Q188" i="1" s="1"/>
  <c r="H137" i="1"/>
  <c r="Q137" i="1" s="1"/>
  <c r="H105" i="1"/>
  <c r="Q105" i="1" s="1"/>
  <c r="H72" i="1"/>
  <c r="Q72" i="1" s="1"/>
  <c r="H39" i="1"/>
  <c r="Q39" i="1" s="1"/>
  <c r="H4" i="1"/>
  <c r="Q4" i="1" s="1"/>
  <c r="B20" i="28"/>
  <c r="H283" i="1"/>
  <c r="Q283" i="1" s="1"/>
  <c r="H251" i="1"/>
  <c r="Q251" i="1" s="1"/>
  <c r="H219" i="1"/>
  <c r="Q219" i="1" s="1"/>
  <c r="H187" i="1"/>
  <c r="Q187" i="1" s="1"/>
  <c r="H136" i="1"/>
  <c r="Q136" i="1" s="1"/>
  <c r="H104" i="1"/>
  <c r="Q104" i="1" s="1"/>
  <c r="H55" i="1"/>
  <c r="Q55" i="1" s="1"/>
  <c r="H22" i="1"/>
  <c r="Q22" i="1" s="1"/>
  <c r="H315" i="1"/>
  <c r="Q315" i="1" s="1"/>
  <c r="H282" i="1"/>
  <c r="Q282" i="1" s="1"/>
  <c r="H234" i="1"/>
  <c r="Q234" i="1" s="1"/>
  <c r="H280" i="1"/>
  <c r="Q280" i="1" s="1"/>
  <c r="H248" i="1"/>
  <c r="Q248" i="1" s="1"/>
  <c r="H216" i="1"/>
  <c r="Q216" i="1" s="1"/>
  <c r="H184" i="1"/>
  <c r="Q184" i="1" s="1"/>
  <c r="H150" i="1"/>
  <c r="Q150" i="1" s="1"/>
  <c r="H117" i="1"/>
  <c r="Q117" i="1" s="1"/>
  <c r="H68" i="1"/>
  <c r="Q68" i="1" s="1"/>
  <c r="H35" i="1"/>
  <c r="Q35" i="1" s="1"/>
  <c r="B35" i="36"/>
  <c r="H296" i="1"/>
  <c r="Q296" i="1" s="1"/>
  <c r="H247" i="1"/>
  <c r="Q247" i="1" s="1"/>
  <c r="H215" i="1"/>
  <c r="Q215" i="1" s="1"/>
  <c r="H183" i="1"/>
  <c r="Q183" i="1" s="1"/>
  <c r="H165" i="1"/>
  <c r="Q165" i="1" s="1"/>
  <c r="H116" i="1"/>
  <c r="Q116" i="1" s="1"/>
  <c r="H83" i="1"/>
  <c r="Q83" i="1" s="1"/>
  <c r="H51" i="1"/>
  <c r="Q51" i="1" s="1"/>
  <c r="H17" i="1"/>
  <c r="Q17" i="1" s="1"/>
  <c r="B23" i="28"/>
  <c r="H311" i="1"/>
  <c r="Q311" i="1" s="1"/>
  <c r="H295" i="1"/>
  <c r="Q295" i="1" s="1"/>
  <c r="H278" i="1"/>
  <c r="Q278" i="1" s="1"/>
  <c r="H262" i="1"/>
  <c r="Q262" i="1" s="1"/>
  <c r="H246" i="1"/>
  <c r="Q246" i="1" s="1"/>
  <c r="H230" i="1"/>
  <c r="Q230" i="1" s="1"/>
  <c r="H214" i="1"/>
  <c r="Q214" i="1" s="1"/>
  <c r="H198" i="1"/>
  <c r="Q198" i="1" s="1"/>
  <c r="H181" i="1"/>
  <c r="Q181" i="1" s="1"/>
  <c r="H164" i="1"/>
  <c r="Q164" i="1" s="1"/>
  <c r="H148" i="1"/>
  <c r="Q148" i="1" s="1"/>
  <c r="H131" i="1"/>
  <c r="Q131" i="1" s="1"/>
  <c r="H115" i="1"/>
  <c r="Q115" i="1" s="1"/>
  <c r="H99" i="1"/>
  <c r="Q99" i="1" s="1"/>
  <c r="H82" i="1"/>
  <c r="Q82" i="1" s="1"/>
  <c r="H66" i="1"/>
  <c r="Q66" i="1" s="1"/>
  <c r="H50" i="1"/>
  <c r="Q50" i="1" s="1"/>
  <c r="H33" i="1"/>
  <c r="Q33" i="1" s="1"/>
  <c r="H16" i="1"/>
  <c r="Q16" i="1" s="1"/>
  <c r="B18" i="28"/>
  <c r="H309" i="1"/>
  <c r="Q309" i="1" s="1"/>
  <c r="H276" i="1"/>
  <c r="Q276" i="1" s="1"/>
  <c r="H228" i="1"/>
  <c r="Q228" i="1" s="1"/>
  <c r="H196" i="1"/>
  <c r="Q196" i="1" s="1"/>
  <c r="H162" i="1"/>
  <c r="Q162" i="1" s="1"/>
  <c r="H129" i="1"/>
  <c r="Q129" i="1" s="1"/>
  <c r="H97" i="1"/>
  <c r="Q97" i="1" s="1"/>
  <c r="H64" i="1"/>
  <c r="Q64" i="1" s="1"/>
  <c r="H48" i="1"/>
  <c r="Q48" i="1" s="1"/>
  <c r="H14" i="1"/>
  <c r="Q14" i="1" s="1"/>
  <c r="H275" i="1"/>
  <c r="Q275" i="1" s="1"/>
  <c r="H243" i="1"/>
  <c r="Q243" i="1" s="1"/>
  <c r="H211" i="1"/>
  <c r="Q211" i="1" s="1"/>
  <c r="H178" i="1"/>
  <c r="Q178" i="1" s="1"/>
  <c r="H144" i="1"/>
  <c r="Q144" i="1" s="1"/>
  <c r="H112" i="1"/>
  <c r="Q112" i="1" s="1"/>
  <c r="H79" i="1"/>
  <c r="Q79" i="1" s="1"/>
  <c r="H30" i="1"/>
  <c r="Q30" i="1" s="1"/>
  <c r="H290" i="1"/>
  <c r="Q290" i="1" s="1"/>
  <c r="H258" i="1"/>
  <c r="Q258" i="1" s="1"/>
  <c r="H226" i="1"/>
  <c r="Q226" i="1" s="1"/>
  <c r="H194" i="1"/>
  <c r="Q194" i="1" s="1"/>
  <c r="H160" i="1"/>
  <c r="Q160" i="1" s="1"/>
  <c r="H127" i="1"/>
  <c r="Q127" i="1" s="1"/>
  <c r="H111" i="1"/>
  <c r="Q111" i="1" s="1"/>
  <c r="H78" i="1"/>
  <c r="Q78" i="1" s="1"/>
  <c r="H46" i="1"/>
  <c r="Q46" i="1" s="1"/>
  <c r="H12" i="1"/>
  <c r="Q12" i="1" s="1"/>
  <c r="H289" i="1"/>
  <c r="Q289" i="1" s="1"/>
  <c r="H257" i="1"/>
  <c r="Q257" i="1" s="1"/>
  <c r="H225" i="1"/>
  <c r="Q225" i="1" s="1"/>
  <c r="H193" i="1"/>
  <c r="Q193" i="1" s="1"/>
  <c r="H159" i="1"/>
  <c r="Q159" i="1" s="1"/>
  <c r="H126" i="1"/>
  <c r="Q126" i="1" s="1"/>
  <c r="H93" i="1"/>
  <c r="Q93" i="1" s="1"/>
  <c r="H61" i="1"/>
  <c r="Q61" i="1" s="1"/>
  <c r="H45" i="1"/>
  <c r="Q45" i="1" s="1"/>
  <c r="H11" i="1"/>
  <c r="Q11" i="1" s="1"/>
  <c r="H288" i="1"/>
  <c r="Q288" i="1" s="1"/>
  <c r="H256" i="1"/>
  <c r="Q256" i="1" s="1"/>
  <c r="H224" i="1"/>
  <c r="Q224" i="1" s="1"/>
  <c r="H192" i="1"/>
  <c r="Q192" i="1" s="1"/>
  <c r="H175" i="1"/>
  <c r="Q175" i="1" s="1"/>
  <c r="H141" i="1"/>
  <c r="Q141" i="1" s="1"/>
  <c r="H109" i="1"/>
  <c r="Q109" i="1" s="1"/>
  <c r="H76" i="1"/>
  <c r="Q76" i="1" s="1"/>
  <c r="H44" i="1"/>
  <c r="Q44" i="1" s="1"/>
  <c r="H9" i="1"/>
  <c r="Q9" i="1" s="1"/>
  <c r="H287" i="1"/>
  <c r="Q287" i="1" s="1"/>
  <c r="H255" i="1"/>
  <c r="Q255" i="1" s="1"/>
  <c r="H239" i="1"/>
  <c r="Q239" i="1" s="1"/>
  <c r="H207" i="1"/>
  <c r="Q207" i="1" s="1"/>
  <c r="H174" i="1"/>
  <c r="Q174" i="1" s="1"/>
  <c r="H140" i="1"/>
  <c r="Q140" i="1" s="1"/>
  <c r="H108" i="1"/>
  <c r="Q108" i="1" s="1"/>
  <c r="H91" i="1"/>
  <c r="Q91" i="1" s="1"/>
  <c r="H59" i="1"/>
  <c r="Q59" i="1" s="1"/>
  <c r="H26" i="1"/>
  <c r="Q26" i="1" s="1"/>
  <c r="H303" i="1"/>
  <c r="Q303" i="1" s="1"/>
  <c r="H270" i="1"/>
  <c r="Q270" i="1" s="1"/>
  <c r="H238" i="1"/>
  <c r="Q238" i="1" s="1"/>
  <c r="H206" i="1"/>
  <c r="Q206" i="1" s="1"/>
  <c r="H173" i="1"/>
  <c r="Q173" i="1" s="1"/>
  <c r="H139" i="1"/>
  <c r="Q139" i="1" s="1"/>
  <c r="H107" i="1"/>
  <c r="Q107" i="1" s="1"/>
  <c r="H42" i="1"/>
  <c r="Q42" i="1" s="1"/>
  <c r="H285" i="1"/>
  <c r="Q285" i="1" s="1"/>
  <c r="H237" i="1"/>
  <c r="Q237" i="1" s="1"/>
  <c r="H172" i="1"/>
  <c r="Q172" i="1" s="1"/>
  <c r="H122" i="1"/>
  <c r="Q122" i="1" s="1"/>
  <c r="H89" i="1"/>
  <c r="Q89" i="1" s="1"/>
  <c r="H57" i="1"/>
  <c r="Q57" i="1" s="1"/>
  <c r="H24" i="1"/>
  <c r="Q24" i="1" s="1"/>
  <c r="H284" i="1"/>
  <c r="Q284" i="1" s="1"/>
  <c r="H236" i="1"/>
  <c r="Q236" i="1" s="1"/>
  <c r="H204" i="1"/>
  <c r="Q204" i="1" s="1"/>
  <c r="H171" i="1"/>
  <c r="Q171" i="1" s="1"/>
  <c r="H154" i="1"/>
  <c r="Q154" i="1" s="1"/>
  <c r="H121" i="1"/>
  <c r="Q121" i="1" s="1"/>
  <c r="H88" i="1"/>
  <c r="Q88" i="1" s="1"/>
  <c r="H56" i="1"/>
  <c r="Q56" i="1" s="1"/>
  <c r="H23" i="1"/>
  <c r="Q23" i="1" s="1"/>
  <c r="H300" i="1"/>
  <c r="Q300" i="1" s="1"/>
  <c r="H267" i="1"/>
  <c r="Q267" i="1" s="1"/>
  <c r="H235" i="1"/>
  <c r="Q235" i="1" s="1"/>
  <c r="H203" i="1"/>
  <c r="Q203" i="1" s="1"/>
  <c r="H170" i="1"/>
  <c r="Q170" i="1" s="1"/>
  <c r="H153" i="1"/>
  <c r="Q153" i="1" s="1"/>
  <c r="H120" i="1"/>
  <c r="Q120" i="1" s="1"/>
  <c r="H87" i="1"/>
  <c r="Q87" i="1" s="1"/>
  <c r="H71" i="1"/>
  <c r="Q71" i="1" s="1"/>
  <c r="H38" i="1"/>
  <c r="Q38" i="1" s="1"/>
  <c r="H8" i="1"/>
  <c r="Q8" i="1" s="1"/>
  <c r="H299" i="1"/>
  <c r="Q299" i="1" s="1"/>
  <c r="H266" i="1"/>
  <c r="Q266" i="1" s="1"/>
  <c r="H250" i="1"/>
  <c r="Q250" i="1" s="1"/>
  <c r="H218" i="1"/>
  <c r="Q218" i="1" s="1"/>
  <c r="H202" i="1"/>
  <c r="Q202" i="1" s="1"/>
  <c r="H186" i="1"/>
  <c r="Q186" i="1" s="1"/>
  <c r="H168" i="1"/>
  <c r="Q168" i="1" s="1"/>
  <c r="H152" i="1"/>
  <c r="Q152" i="1" s="1"/>
  <c r="H135" i="1"/>
  <c r="Q135" i="1" s="1"/>
  <c r="H119" i="1"/>
  <c r="Q119" i="1" s="1"/>
  <c r="H103" i="1"/>
  <c r="Q103" i="1" s="1"/>
  <c r="H86" i="1"/>
  <c r="Q86" i="1" s="1"/>
  <c r="H70" i="1"/>
  <c r="Q70" i="1" s="1"/>
  <c r="H54" i="1"/>
  <c r="Q54" i="1" s="1"/>
  <c r="H37" i="1"/>
  <c r="Q37" i="1" s="1"/>
  <c r="H21" i="1"/>
  <c r="Q21" i="1" s="1"/>
  <c r="H314" i="1"/>
  <c r="Q314" i="1" s="1"/>
  <c r="H298" i="1"/>
  <c r="Q298" i="1" s="1"/>
  <c r="H281" i="1"/>
  <c r="Q281" i="1" s="1"/>
  <c r="H265" i="1"/>
  <c r="Q265" i="1" s="1"/>
  <c r="H249" i="1"/>
  <c r="Q249" i="1" s="1"/>
  <c r="H233" i="1"/>
  <c r="Q233" i="1" s="1"/>
  <c r="H217" i="1"/>
  <c r="Q217" i="1" s="1"/>
  <c r="H201" i="1"/>
  <c r="Q201" i="1" s="1"/>
  <c r="H185" i="1"/>
  <c r="Q185" i="1" s="1"/>
  <c r="H167" i="1"/>
  <c r="Q167" i="1" s="1"/>
  <c r="H151" i="1"/>
  <c r="Q151" i="1" s="1"/>
  <c r="H134" i="1"/>
  <c r="Q134" i="1" s="1"/>
  <c r="H118" i="1"/>
  <c r="Q118" i="1" s="1"/>
  <c r="H102" i="1"/>
  <c r="Q102" i="1" s="1"/>
  <c r="H85" i="1"/>
  <c r="Q85" i="1" s="1"/>
  <c r="H69" i="1"/>
  <c r="Q69" i="1" s="1"/>
  <c r="H53" i="1"/>
  <c r="Q53" i="1" s="1"/>
  <c r="H36" i="1"/>
  <c r="Q36" i="1" s="1"/>
  <c r="H19" i="1"/>
  <c r="Q19" i="1" s="1"/>
  <c r="H10" i="1"/>
  <c r="Q10" i="1" s="1"/>
  <c r="H313" i="1"/>
  <c r="Q313" i="1" s="1"/>
  <c r="H297" i="1"/>
  <c r="Q297" i="1" s="1"/>
  <c r="H264" i="1"/>
  <c r="Q264" i="1" s="1"/>
  <c r="H232" i="1"/>
  <c r="Q232" i="1" s="1"/>
  <c r="H200" i="1"/>
  <c r="Q200" i="1" s="1"/>
  <c r="H166" i="1"/>
  <c r="Q166" i="1" s="1"/>
  <c r="H133" i="1"/>
  <c r="Q133" i="1" s="1"/>
  <c r="H101" i="1"/>
  <c r="Q101" i="1" s="1"/>
  <c r="H84" i="1"/>
  <c r="Q84" i="1" s="1"/>
  <c r="H52" i="1"/>
  <c r="Q52" i="1" s="1"/>
  <c r="H18" i="1"/>
  <c r="Q18" i="1" s="1"/>
  <c r="H312" i="1"/>
  <c r="Q312" i="1" s="1"/>
  <c r="H279" i="1"/>
  <c r="Q279" i="1" s="1"/>
  <c r="H263" i="1"/>
  <c r="Q263" i="1" s="1"/>
  <c r="H231" i="1"/>
  <c r="Q231" i="1" s="1"/>
  <c r="H199" i="1"/>
  <c r="Q199" i="1" s="1"/>
  <c r="H149" i="1"/>
  <c r="Q149" i="1" s="1"/>
  <c r="H132" i="1"/>
  <c r="Q132" i="1" s="1"/>
  <c r="H100" i="1"/>
  <c r="Q100" i="1" s="1"/>
  <c r="H67" i="1"/>
  <c r="Q67" i="1" s="1"/>
  <c r="H34" i="1"/>
  <c r="Q34" i="1" s="1"/>
  <c r="H310" i="1"/>
  <c r="Q310" i="1" s="1"/>
  <c r="H293" i="1"/>
  <c r="Q293" i="1" s="1"/>
  <c r="H277" i="1"/>
  <c r="Q277" i="1" s="1"/>
  <c r="H261" i="1"/>
  <c r="Q261" i="1" s="1"/>
  <c r="H245" i="1"/>
  <c r="Q245" i="1" s="1"/>
  <c r="H229" i="1"/>
  <c r="Q229" i="1" s="1"/>
  <c r="H213" i="1"/>
  <c r="Q213" i="1" s="1"/>
  <c r="H197" i="1"/>
  <c r="Q197" i="1" s="1"/>
  <c r="H180" i="1"/>
  <c r="Q180" i="1" s="1"/>
  <c r="H163" i="1"/>
  <c r="Q163" i="1" s="1"/>
  <c r="H147" i="1"/>
  <c r="Q147" i="1" s="1"/>
  <c r="H130" i="1"/>
  <c r="Q130" i="1" s="1"/>
  <c r="H114" i="1"/>
  <c r="Q114" i="1" s="1"/>
  <c r="H98" i="1"/>
  <c r="Q98" i="1" s="1"/>
  <c r="H81" i="1"/>
  <c r="Q81" i="1" s="1"/>
  <c r="H65" i="1"/>
  <c r="Q65" i="1" s="1"/>
  <c r="H49" i="1"/>
  <c r="Q49" i="1" s="1"/>
  <c r="H32" i="1"/>
  <c r="Q32" i="1" s="1"/>
  <c r="H15" i="1"/>
  <c r="Q15" i="1" s="1"/>
  <c r="B25" i="27"/>
  <c r="B35" i="28"/>
  <c r="B20" i="27"/>
  <c r="B18" i="27"/>
  <c r="B25" i="28"/>
  <c r="B27" i="35"/>
  <c r="B24" i="38"/>
  <c r="B24" i="28"/>
  <c r="B25" i="38"/>
  <c r="B35" i="38"/>
  <c r="B26" i="38"/>
  <c r="B27" i="36"/>
  <c r="B34" i="25"/>
  <c r="B25" i="25"/>
  <c r="B24" i="25"/>
  <c r="B23" i="25"/>
  <c r="B25" i="35"/>
  <c r="B34" i="37"/>
  <c r="B25" i="37"/>
  <c r="B24" i="37"/>
  <c r="B23" i="37"/>
  <c r="B20" i="25"/>
  <c r="B18" i="25"/>
  <c r="B22" i="20"/>
  <c r="B18" i="20"/>
  <c r="B34" i="30"/>
  <c r="B25" i="30"/>
  <c r="B24" i="30"/>
  <c r="B23" i="30"/>
  <c r="B22" i="22"/>
  <c r="B18" i="22"/>
  <c r="B25" i="39"/>
  <c r="B25" i="36"/>
  <c r="B24" i="36"/>
  <c r="B23" i="36"/>
  <c r="B34" i="36"/>
  <c r="B23" i="26"/>
  <c r="B34" i="26"/>
  <c r="B25" i="26"/>
  <c r="B24" i="26"/>
  <c r="B34" i="29"/>
  <c r="B25" i="29"/>
  <c r="B24" i="29"/>
  <c r="B23" i="29"/>
  <c r="B34" i="33"/>
  <c r="B25" i="33"/>
  <c r="B24" i="33"/>
  <c r="B23" i="33"/>
  <c r="B26" i="36"/>
  <c r="B26" i="39"/>
  <c r="B35" i="39"/>
  <c r="B35" i="25"/>
  <c r="B26" i="25"/>
  <c r="B26" i="26"/>
  <c r="B35" i="26"/>
  <c r="B35" i="37"/>
  <c r="B26" i="37"/>
  <c r="B35" i="27"/>
  <c r="B26" i="27"/>
  <c r="B35" i="30"/>
  <c r="B26" i="30"/>
  <c r="B35" i="35"/>
  <c r="B26" i="35"/>
  <c r="B35" i="29"/>
  <c r="B26" i="29"/>
  <c r="B26" i="34"/>
  <c r="B35" i="34"/>
  <c r="B33" i="25"/>
  <c r="B27" i="25"/>
  <c r="B33" i="20"/>
  <c r="B27" i="20"/>
  <c r="B33" i="21"/>
  <c r="B27" i="21"/>
  <c r="B22" i="25"/>
  <c r="B21" i="25"/>
  <c r="B22" i="37"/>
  <c r="B21" i="37"/>
  <c r="B20" i="37"/>
  <c r="B22" i="33"/>
  <c r="B21" i="33"/>
  <c r="B20" i="33"/>
  <c r="B20" i="35"/>
  <c r="B22" i="35"/>
  <c r="B21" i="35"/>
  <c r="B22" i="39"/>
  <c r="B21" i="39"/>
  <c r="B20" i="39"/>
  <c r="B22" i="36"/>
  <c r="B21" i="36"/>
  <c r="B20" i="36"/>
  <c r="B17" i="37"/>
  <c r="B16" i="37"/>
  <c r="B17" i="34"/>
  <c r="B16" i="34"/>
  <c r="B17" i="31"/>
  <c r="B16" i="31"/>
  <c r="B17" i="38"/>
  <c r="B16" i="38"/>
  <c r="B17" i="35"/>
  <c r="B16" i="35"/>
  <c r="B17" i="32"/>
  <c r="B16" i="32"/>
  <c r="B17" i="39"/>
  <c r="B16" i="39"/>
  <c r="B17" i="36"/>
  <c r="B16" i="36"/>
  <c r="B17" i="33"/>
  <c r="B16" i="33"/>
  <c r="B17" i="30"/>
  <c r="B16" i="30"/>
  <c r="B16" i="5"/>
  <c r="B17" i="27"/>
  <c r="B16" i="27"/>
  <c r="B17" i="28"/>
  <c r="B16" i="28"/>
  <c r="B17" i="25"/>
  <c r="B16" i="25"/>
  <c r="B17" i="29"/>
  <c r="B16" i="29"/>
  <c r="B22" i="29"/>
  <c r="B21" i="29"/>
  <c r="B20" i="29"/>
  <c r="B20" i="22"/>
  <c r="B21" i="22"/>
  <c r="B16" i="23"/>
  <c r="B17" i="23"/>
  <c r="B18" i="23"/>
  <c r="B16" i="22"/>
  <c r="B17" i="22"/>
  <c r="B17" i="21"/>
  <c r="B16" i="21"/>
  <c r="B18" i="21"/>
  <c r="B16" i="20"/>
  <c r="B17" i="20"/>
  <c r="B35" i="20"/>
  <c r="B20" i="20"/>
  <c r="B21" i="20"/>
  <c r="B17" i="5"/>
  <c r="B18"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B34" i="20" l="1"/>
  <c r="B25" i="20"/>
  <c r="B24" i="20"/>
  <c r="B23" i="20"/>
  <c r="B26" i="20"/>
  <c r="B34" i="21"/>
  <c r="B25" i="21"/>
  <c r="B24" i="21"/>
  <c r="B23" i="21"/>
  <c r="B34" i="22"/>
  <c r="B25" i="22"/>
  <c r="B24" i="22"/>
  <c r="B23" i="22"/>
  <c r="B34" i="23"/>
  <c r="B25" i="23"/>
  <c r="B24" i="23"/>
  <c r="B23" i="23"/>
  <c r="B35" i="23"/>
  <c r="B26" i="23"/>
  <c r="B26" i="22"/>
  <c r="B35" i="22"/>
  <c r="B35" i="21"/>
  <c r="B26" i="21"/>
  <c r="B33" i="22"/>
  <c r="B27" i="22"/>
  <c r="B27" i="23"/>
  <c r="B33" i="23"/>
  <c r="B39" i="39"/>
  <c r="B28" i="33"/>
  <c r="B39" i="31"/>
  <c r="B28" i="25"/>
  <c r="B39" i="22"/>
  <c r="B28" i="38"/>
  <c r="B39" i="36"/>
  <c r="B28" i="30"/>
  <c r="B39" i="28"/>
  <c r="B28" i="21"/>
  <c r="B39" i="5"/>
  <c r="B28" i="35"/>
  <c r="B39" i="33"/>
  <c r="B28" i="27"/>
  <c r="B39" i="25"/>
  <c r="B39" i="38"/>
  <c r="B28" i="32"/>
  <c r="B39" i="30"/>
  <c r="B28" i="23"/>
  <c r="B39" i="21"/>
  <c r="B28" i="37"/>
  <c r="B39" i="35"/>
  <c r="B28" i="29"/>
  <c r="B39" i="27"/>
  <c r="B28" i="20"/>
  <c r="B28" i="5"/>
  <c r="B28" i="36"/>
  <c r="B39" i="34"/>
  <c r="B28" i="34"/>
  <c r="B39" i="32"/>
  <c r="B28" i="26"/>
  <c r="B39" i="23"/>
  <c r="B28" i="28"/>
  <c r="B39" i="26"/>
  <c r="B28" i="39"/>
  <c r="B39" i="37"/>
  <c r="B28" i="31"/>
  <c r="B39" i="29"/>
  <c r="B28" i="22"/>
  <c r="B39" i="20"/>
  <c r="B33" i="5"/>
  <c r="B27" i="5"/>
  <c r="B35" i="5"/>
  <c r="B26" i="5"/>
  <c r="B25" i="5"/>
  <c r="B24" i="5"/>
  <c r="B34" i="5"/>
  <c r="B23" i="5"/>
  <c r="B22" i="23"/>
  <c r="B21" i="23"/>
  <c r="B20" i="23"/>
  <c r="B22" i="21"/>
  <c r="B21" i="21"/>
  <c r="B20" i="21"/>
  <c r="B22" i="5"/>
  <c r="B21" i="5"/>
  <c r="B20" i="5"/>
  <c r="B29" i="38" l="1"/>
  <c r="B36" i="34"/>
  <c r="B29" i="30"/>
  <c r="B36" i="26"/>
  <c r="B29" i="21"/>
  <c r="B36" i="39"/>
  <c r="B29" i="35"/>
  <c r="B36" i="31"/>
  <c r="B29" i="27"/>
  <c r="B36" i="22"/>
  <c r="B36" i="36"/>
  <c r="B29" i="32"/>
  <c r="B36" i="28"/>
  <c r="B29" i="23"/>
  <c r="B36" i="5"/>
  <c r="B29" i="37"/>
  <c r="B36" i="33"/>
  <c r="B29" i="29"/>
  <c r="B36" i="25"/>
  <c r="B29" i="20"/>
  <c r="B29" i="5"/>
  <c r="B36" i="38"/>
  <c r="B29" i="34"/>
  <c r="B36" i="30"/>
  <c r="B29" i="26"/>
  <c r="B36" i="21"/>
  <c r="B36" i="37"/>
  <c r="B36" i="29"/>
  <c r="B36" i="20"/>
  <c r="B29" i="39"/>
  <c r="B36" i="35"/>
  <c r="B29" i="31"/>
  <c r="B36" i="27"/>
  <c r="B29" i="22"/>
  <c r="B29" i="36"/>
  <c r="B36" i="32"/>
  <c r="B29" i="28"/>
  <c r="B36" i="23"/>
  <c r="B29" i="33"/>
  <c r="B29" i="25"/>
</calcChain>
</file>

<file path=xl/sharedStrings.xml><?xml version="1.0" encoding="utf-8"?>
<sst xmlns="http://schemas.openxmlformats.org/spreadsheetml/2006/main" count="9111" uniqueCount="1349">
  <si>
    <t>FacilityID</t>
  </si>
  <si>
    <t>FacilityName</t>
  </si>
  <si>
    <t>FacilityType</t>
  </si>
  <si>
    <t>FacilityLevel</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</si>
  <si>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</si>
  <si>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</si>
  <si>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</si>
  <si>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</si>
  <si>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</si>
  <si>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</si>
  <si>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</si>
  <si>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</si>
  <si>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</si>
  <si>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</si>
  <si>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</si>
  <si>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</si>
  <si>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</si>
  <si>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</si>
  <si>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</si>
  <si>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</si>
  <si>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</si>
  <si>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</si>
  <si>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</si>
  <si>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</si>
  <si>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</si>
  <si>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</si>
  <si>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</si>
  <si>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</si>
  <si>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</si>
  <si>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</si>
  <si>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</si>
  <si>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</si>
  <si>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</si>
  <si>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</si>
  <si>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</si>
  <si>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</si>
  <si>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</si>
  <si>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</si>
  <si>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</si>
  <si>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</si>
  <si>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</si>
  <si>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</si>
  <si>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</si>
  <si>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</si>
  <si>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</si>
  <si>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</si>
  <si>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</si>
  <si>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</si>
  <si>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</si>
  <si>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</si>
  <si>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</si>
  <si>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</si>
  <si>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</si>
  <si>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</si>
  <si>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</si>
  <si>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</si>
  <si>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</si>
  <si>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</si>
  <si>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</si>
  <si>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</si>
  <si>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</si>
  <si>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</si>
  <si>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</si>
  <si>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</si>
  <si>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</si>
  <si>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</si>
  <si>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</si>
  <si>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</si>
  <si>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</si>
  <si>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</si>
  <si>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</si>
  <si>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</si>
  <si>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</si>
  <si>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</si>
  <si>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</si>
  <si>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</si>
  <si>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</si>
  <si>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</si>
  <si>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</si>
  <si>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</si>
  <si>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</si>
  <si>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</si>
  <si>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</si>
  <si>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</si>
  <si>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</si>
  <si>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</si>
  <si>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</si>
  <si>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</si>
  <si>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</si>
  <si>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</si>
  <si>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</si>
  <si>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</si>
  <si>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</si>
  <si>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</si>
  <si>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</si>
  <si>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</si>
  <si>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</si>
  <si>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</si>
  <si>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</si>
  <si>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</si>
  <si>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</si>
  <si>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</si>
  <si>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</si>
  <si>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</si>
  <si>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</si>
  <si>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</si>
  <si>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</si>
  <si>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</si>
  <si>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</si>
  <si>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</si>
  <si>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</si>
  <si>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</si>
  <si>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</si>
  <si>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</si>
  <si>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</si>
  <si>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</si>
  <si>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</si>
  <si>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</si>
  <si>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</si>
  <si>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</si>
  <si>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</si>
  <si>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</si>
  <si>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</si>
  <si>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</si>
  <si>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</si>
  <si>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</si>
  <si>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</si>
  <si>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</si>
  <si>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</si>
  <si>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</si>
  <si>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</si>
  <si>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</si>
  <si>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</si>
  <si>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</si>
  <si>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</si>
  <si>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</si>
  <si>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</si>
  <si>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</si>
  <si>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</si>
  <si>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</si>
  <si>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</si>
  <si>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</si>
  <si>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</si>
  <si>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</si>
  <si>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</si>
  <si>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</si>
  <si>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</si>
  <si>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</si>
  <si>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</si>
  <si>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</si>
  <si>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</si>
  <si>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</si>
  <si>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</si>
  <si>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</si>
  <si>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</si>
  <si>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</si>
  <si>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</si>
  <si>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</si>
  <si>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</si>
  <si>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</si>
  <si>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</si>
  <si>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</si>
  <si>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</si>
  <si>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</si>
  <si>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</si>
  <si>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</si>
  <si>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</si>
  <si>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</si>
  <si>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</si>
  <si>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</si>
  <si>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</si>
  <si>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</si>
  <si>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</si>
  <si>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</si>
  <si>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</si>
  <si>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</si>
  <si>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</si>
  <si>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</si>
  <si>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</si>
  <si>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</si>
  <si>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</si>
  <si>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</si>
  <si>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</si>
  <si>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</si>
  <si>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</si>
  <si>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</si>
  <si>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</si>
  <si>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</si>
  <si>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</si>
  <si>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</si>
  <si>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</si>
  <si>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</si>
  <si>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</si>
  <si>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</si>
  <si>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</si>
  <si>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</si>
  <si>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</si>
  <si>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</si>
  <si>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</si>
  <si>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</si>
  <si>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</si>
  <si>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</si>
  <si>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</si>
  <si>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</si>
  <si>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</si>
  <si>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</si>
  <si>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</si>
  <si>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</si>
  <si>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</si>
  <si>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</si>
  <si>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</si>
  <si>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</si>
  <si>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</si>
  <si>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</si>
  <si>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</si>
  <si>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</si>
  <si>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</si>
  <si>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</si>
  <si>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</si>
  <si>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</si>
  <si>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</si>
  <si>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</si>
  <si>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</si>
  <si>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</si>
  <si>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</si>
  <si>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</si>
  <si>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</si>
  <si>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</si>
  <si>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</si>
  <si>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</si>
  <si>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</si>
  <si>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</si>
  <si>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</si>
  <si>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</si>
  <si>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</si>
  <si>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</si>
  <si>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</si>
  <si>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</si>
  <si>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</si>
  <si>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</si>
  <si>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</si>
  <si>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</si>
  <si>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</si>
  <si>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</si>
  <si>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</si>
  <si>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</si>
  <si>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</si>
  <si>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</si>
  <si>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</si>
  <si>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</si>
  <si>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</si>
  <si>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</si>
  <si>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</si>
  <si>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</si>
  <si>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</si>
  <si>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</si>
  <si>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</si>
  <si>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</si>
  <si>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</si>
  <si>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</si>
  <si>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</si>
  <si>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</si>
  <si>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</si>
  <si>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</si>
  <si>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</si>
  <si>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</si>
  <si>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</si>
  <si>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</si>
  <si>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</si>
  <si>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</si>
  <si>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</si>
  <si>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</si>
  <si>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</si>
  <si>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</si>
  <si>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</si>
  <si>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</si>
  <si>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</si>
  <si>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</si>
  <si>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</si>
  <si>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</si>
  <si>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</si>
  <si>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</si>
  <si>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</si>
  <si>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</si>
  <si>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</si>
  <si>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</si>
  <si>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</si>
  <si>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</si>
  <si>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</si>
  <si>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</si>
  <si>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</si>
  <si>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</si>
  <si>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</si>
  <si>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</si>
  <si>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</si>
  <si>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</si>
  <si>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</si>
  <si>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</si>
  <si>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</si>
  <si>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</si>
  <si>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</si>
  <si>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</si>
  <si>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</si>
  <si>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</si>
  <si>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</si>
  <si>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</si>
  <si>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</si>
  <si>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</si>
  <si>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</si>
  <si>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</si>
  <si>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</si>
  <si>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</si>
  <si>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</si>
  <si>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</si>
  <si>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</si>
  <si>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</si>
  <si>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</si>
  <si>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</si>
  <si>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</si>
  <si>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</si>
  <si>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</si>
  <si>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</si>
  <si>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</si>
  <si>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</si>
  <si>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</si>
  <si>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</si>
  <si>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</si>
  <si>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</si>
  <si>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</si>
  <si>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</si>
  <si>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</si>
  <si>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</si>
  <si>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</si>
  <si>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</si>
  <si>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</si>
  <si>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</si>
  <si>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</si>
  <si>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</si>
  <si>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</si>
  <si>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</si>
  <si>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</si>
  <si>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</si>
  <si>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</si>
  <si>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</si>
  <si>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</si>
  <si>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</si>
  <si>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</si>
  <si>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</si>
  <si>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</si>
  <si>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</si>
  <si>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</si>
  <si>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</si>
  <si>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</si>
  <si>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</si>
  <si>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</si>
  <si>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</si>
  <si>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</si>
  <si>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</si>
  <si>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</si>
  <si>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</si>
  <si>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</si>
  <si>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</si>
  <si>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</si>
  <si>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</si>
  <si>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</si>
  <si>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</si>
  <si>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</si>
  <si>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</si>
  <si>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</si>
  <si>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</si>
  <si>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</si>
  <si>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</si>
  <si>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</si>
  <si>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</si>
  <si>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</si>
  <si>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</si>
  <si>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</si>
  <si>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</si>
  <si>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</si>
  <si>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</si>
  <si>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</si>
  <si>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</si>
  <si>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</si>
  <si>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</si>
  <si>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</si>
  <si>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</si>
  <si>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</si>
  <si>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</si>
  <si>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</si>
  <si>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</si>
  <si>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</si>
  <si>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</si>
  <si>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</si>
  <si>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</si>
  <si>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</si>
  <si>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</si>
  <si>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</si>
  <si>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</si>
  <si>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</si>
  <si>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</si>
  <si>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</si>
  <si>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</si>
  <si>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</si>
  <si>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</si>
  <si>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</si>
  <si>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</si>
  <si>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</si>
  <si>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</si>
  <si>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</si>
  <si>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</si>
  <si>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</si>
  <si>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</si>
  <si>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</si>
  <si>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</si>
  <si>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</si>
  <si>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</si>
  <si>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</si>
  <si>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</si>
  <si>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</si>
  <si>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</si>
  <si>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</si>
  <si>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</si>
  <si>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</si>
  <si>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</si>
  <si>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</si>
  <si>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</si>
  <si>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</si>
  <si>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</si>
  <si>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</si>
  <si>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</si>
  <si>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</si>
  <si>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</si>
  <si>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</si>
  <si>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</si>
  <si>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</si>
  <si>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</si>
  <si>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</si>
  <si>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</si>
  <si>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</si>
  <si>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</si>
  <si>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</si>
  <si>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</si>
  <si>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</si>
  <si>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</si>
  <si>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</si>
  <si>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</si>
  <si>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</si>
  <si>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</si>
  <si>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</si>
  <si>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</si>
  <si>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</si>
  <si>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</si>
  <si>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</si>
  <si>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</si>
  <si>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</si>
  <si>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</si>
  <si>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</si>
  <si>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</si>
  <si>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</si>
  <si>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</si>
  <si>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</si>
  <si>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</si>
  <si>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</si>
  <si>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</si>
  <si>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</si>
  <si>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</si>
  <si>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</si>
  <si>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</si>
  <si>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</si>
  <si>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</si>
  <si>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</si>
  <si>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</si>
  <si>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</si>
  <si>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</si>
  <si>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</si>
  <si>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</si>
  <si>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</si>
  <si>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</si>
  <si>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</si>
  <si>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</si>
  <si>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</si>
  <si>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</si>
  <si>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</si>
  <si>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</si>
  <si>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</si>
  <si>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</si>
  <si>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</si>
  <si>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</si>
  <si>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</si>
  <si>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</si>
  <si>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</si>
  <si>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</si>
  <si>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</si>
  <si>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</si>
  <si>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</si>
  <si>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</si>
  <si>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</si>
  <si>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</si>
  <si>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</si>
  <si>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</si>
  <si>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</si>
  <si>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</si>
  <si>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</si>
  <si>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</si>
  <si>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</si>
  <si>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</si>
  <si>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</si>
  <si>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</si>
  <si>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</si>
  <si>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</si>
  <si>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</si>
  <si>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</si>
  <si>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</si>
  <si>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</si>
  <si>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</si>
  <si>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</si>
  <si>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</si>
  <si>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</si>
  <si>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</si>
  <si>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</si>
  <si>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</si>
  <si>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</si>
  <si>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</si>
  <si>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</si>
  <si>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</si>
  <si>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</si>
  <si>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</si>
  <si>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</si>
  <si>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</si>
  <si>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</si>
  <si>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</si>
  <si>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</si>
  <si>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</si>
  <si>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</si>
  <si>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</si>
  <si>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</si>
  <si>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</si>
  <si>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</si>
  <si>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</si>
  <si>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</si>
  <si>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</si>
  <si>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</si>
  <si>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</si>
  <si>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</si>
  <si>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</si>
  <si>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</si>
  <si>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</si>
  <si>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</si>
  <si>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</si>
  <si>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</si>
  <si>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</si>
  <si>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</si>
  <si>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</si>
  <si>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</si>
  <si>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</si>
  <si>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</si>
  <si>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</si>
  <si>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</si>
  <si>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</si>
  <si>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</si>
  <si>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</si>
  <si>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</si>
  <si>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</si>
  <si>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</si>
  <si>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</si>
  <si>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</si>
  <si>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</si>
  <si>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</si>
  <si>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</si>
  <si>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</si>
  <si>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</si>
  <si>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</si>
  <si>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</si>
  <si>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</si>
  <si>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</si>
  <si>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</si>
  <si>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</si>
  <si>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</si>
  <si>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</si>
  <si>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</si>
  <si>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</si>
  <si>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</si>
  <si>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</si>
  <si>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</si>
  <si>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</si>
  <si>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</si>
  <si>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</si>
  <si>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</si>
  <si>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</si>
  <si>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</si>
  <si>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</si>
  <si>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</si>
  <si>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</si>
  <si>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</si>
  <si>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</si>
  <si>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</si>
  <si>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</si>
  <si>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</si>
  <si>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</si>
  <si>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</si>
  <si>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</si>
  <si>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</si>
  <si>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</si>
  <si>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</si>
  <si>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</si>
  <si>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</si>
  <si>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</si>
  <si>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</si>
  <si>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</si>
  <si>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</si>
  <si>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</si>
  <si>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</si>
  <si>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</si>
  <si>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</si>
  <si>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</si>
  <si>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</si>
  <si>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</si>
  <si>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</si>
  <si>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</si>
  <si>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</si>
  <si>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</si>
  <si>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</si>
  <si>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</si>
  <si>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</si>
  <si>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</si>
  <si>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</si>
  <si>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</si>
  <si>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</si>
  <si>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</si>
  <si>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</si>
  <si>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</si>
  <si>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</si>
  <si>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</si>
  <si>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</si>
  <si>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</si>
  <si>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</si>
  <si>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</si>
  <si>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</si>
  <si>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</si>
  <si>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</si>
  <si>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</si>
  <si>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</si>
  <si>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</si>
  <si>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</si>
  <si>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</si>
  <si>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</si>
  <si>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</si>
  <si>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</si>
  <si>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</si>
  <si>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</si>
  <si>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</si>
  <si>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</si>
  <si>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</si>
  <si>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</si>
  <si>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</si>
  <si>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</si>
  <si>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</si>
  <si>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</si>
  <si>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</si>
  <si>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</si>
  <si>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</si>
  <si>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</si>
  <si>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</si>
  <si>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</si>
  <si>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</si>
  <si>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</si>
  <si>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</si>
  <si>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</si>
  <si>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</si>
  <si>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</si>
  <si>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</si>
  <si>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</si>
  <si>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</si>
  <si>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</si>
  <si>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</si>
  <si>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</si>
  <si>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</si>
  <si>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</si>
  <si>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</si>
  <si>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</si>
  <si>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</si>
  <si>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</si>
  <si>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</si>
  <si>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</si>
  <si>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</si>
  <si>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</si>
  <si>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</si>
  <si>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</si>
  <si>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</si>
  <si>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</si>
  <si>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</si>
  <si>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</si>
  <si>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</si>
  <si>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</si>
  <si>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</si>
  <si>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</si>
  <si>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</si>
  <si>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</si>
  <si>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</si>
  <si>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</si>
  <si>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</si>
  <si>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</si>
  <si>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</si>
  <si>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</si>
  <si>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</si>
  <si>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</si>
  <si>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</si>
  <si>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</si>
  <si>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</si>
  <si>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</si>
  <si>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</si>
  <si>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</si>
  <si>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</si>
  <si>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</si>
  <si>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</si>
  <si>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</si>
  <si>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</si>
  <si>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</si>
  <si>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</si>
  <si>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</si>
  <si>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</si>
  <si>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</si>
  <si>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</si>
  <si>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</si>
  <si>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</si>
  <si>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</si>
  <si>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</si>
  <si>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</si>
  <si>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</si>
  <si>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</si>
  <si>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</si>
  <si>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</si>
  <si>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</si>
  <si>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</si>
  <si>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</si>
  <si>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</si>
  <si>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</si>
  <si>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</si>
  <si>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</si>
  <si>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</si>
  <si>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</si>
  <si>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</si>
  <si>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</si>
  <si>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</si>
  <si>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</si>
  <si>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</si>
  <si>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</si>
  <si>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</si>
  <si>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</si>
  <si>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</si>
  <si>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</si>
  <si>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</si>
  <si>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</si>
  <si>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</si>
  <si>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</si>
  <si>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</si>
  <si>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</si>
  <si>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</si>
  <si>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</si>
  <si>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</si>
  <si>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</si>
  <si>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</si>
  <si>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</si>
  <si>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</si>
  <si>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</si>
  <si>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</si>
  <si>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</si>
  <si>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</si>
  <si>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</si>
  <si>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</si>
  <si>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</si>
  <si>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</si>
  <si>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</si>
  <si>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</si>
  <si>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</si>
  <si>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</si>
  <si>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</si>
  <si>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</si>
  <si>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</si>
  <si>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</si>
  <si>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</si>
  <si>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</si>
  <si>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</si>
  <si>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</si>
  <si>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</si>
  <si>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</si>
  <si>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</si>
  <si>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</si>
  <si>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</si>
  <si>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</si>
  <si>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</si>
  <si>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</si>
  <si>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</si>
  <si>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</si>
  <si>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</si>
  <si>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</si>
  <si>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</si>
  <si>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</si>
  <si>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</si>
  <si>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</si>
  <si>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</si>
  <si>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</si>
  <si>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</si>
  <si>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</si>
  <si>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</si>
  <si>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</si>
  <si>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</si>
  <si>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</si>
  <si>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</si>
  <si>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</si>
  <si>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</si>
  <si>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</si>
  <si>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</si>
  <si>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</si>
  <si>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</si>
  <si>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</si>
  <si>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</si>
  <si>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</si>
  <si>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</si>
  <si>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</si>
  <si>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</si>
  <si>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</si>
  <si>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</si>
  <si>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</si>
  <si>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</si>
  <si>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</si>
  <si>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</si>
  <si>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</si>
  <si>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</si>
  <si>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</si>
  <si>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</si>
  <si>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</si>
  <si>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</si>
  <si>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</si>
  <si>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</si>
  <si>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</si>
  <si>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</si>
  <si>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</si>
  <si>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</si>
  <si>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</si>
  <si>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</si>
  <si>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</si>
  <si>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</si>
  <si>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</si>
  <si>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</si>
  <si>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</si>
  <si>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</si>
  <si>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</si>
  <si>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</si>
  <si>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</si>
  <si>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</si>
  <si>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</si>
  <si>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</si>
  <si>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</si>
  <si>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</si>
  <si>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</si>
  <si>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</si>
  <si>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</si>
  <si>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</si>
  <si>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</si>
  <si>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</si>
  <si>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</si>
  <si>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</si>
  <si>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</si>
  <si>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</si>
  <si>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</si>
  <si>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</si>
  <si>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</si>
  <si>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</si>
  <si>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</si>
  <si>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</si>
  <si>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</si>
  <si>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</si>
  <si>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</si>
  <si>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</si>
  <si>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</si>
  <si>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</si>
  <si>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</si>
  <si>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</si>
  <si>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</si>
  <si>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</si>
  <si>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</si>
  <si>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</si>
  <si>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</si>
  <si>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</si>
  <si>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</si>
  <si>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</si>
  <si>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</si>
  <si>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</si>
  <si>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</si>
  <si>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</si>
  <si>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</si>
  <si>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</si>
  <si>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</si>
  <si>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</si>
  <si>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</si>
  <si>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</si>
  <si>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</si>
  <si>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</si>
  <si>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</si>
  <si>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</si>
  <si>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</si>
  <si>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</si>
  <si>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</si>
  <si>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</si>
  <si>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</si>
  <si>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</si>
  <si>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</si>
  <si>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</si>
  <si>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</si>
  <si>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</si>
  <si>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</si>
  <si>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</si>
  <si>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</si>
  <si>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</si>
  <si>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</si>
  <si>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</si>
  <si>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</si>
  <si>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</si>
  <si>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</si>
  <si>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</si>
  <si>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</si>
  <si>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</si>
  <si>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</si>
  <si>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</si>
  <si>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</si>
  <si>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</si>
  <si>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</si>
  <si>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</si>
  <si>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</si>
  <si>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</si>
  <si>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</si>
  <si>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</si>
  <si>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</si>
  <si>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</si>
  <si>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</si>
  <si>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</si>
  <si>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</si>
  <si>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</si>
  <si>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</si>
  <si>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</si>
  <si>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</si>
  <si>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</si>
  <si>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</si>
  <si>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</si>
  <si>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</si>
  <si>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</si>
  <si>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</si>
  <si>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</si>
  <si>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</si>
  <si>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</si>
  <si>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</si>
  <si>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</si>
  <si>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</si>
  <si>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</si>
  <si>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</si>
  <si>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</si>
  <si>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</si>
  <si>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</si>
  <si>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</si>
  <si>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</si>
  <si>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</si>
  <si>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</si>
  <si>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</si>
  <si>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</si>
  <si>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</si>
  <si>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</si>
  <si>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</si>
  <si>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</si>
  <si>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</si>
  <si>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</si>
  <si>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</si>
  <si>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</si>
  <si>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</si>
  <si>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</si>
  <si>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</si>
  <si>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</si>
  <si>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</si>
  <si>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</si>
  <si>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</si>
  <si>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</si>
  <si>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</si>
  <si>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</si>
  <si>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</si>
  <si>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</si>
  <si>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</si>
  <si>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</si>
  <si>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</si>
  <si>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</si>
  <si>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</si>
  <si>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</si>
  <si>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</si>
  <si>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</si>
  <si>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</si>
  <si>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</si>
  <si>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</si>
  <si>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</si>
  <si>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</si>
  <si>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</si>
  <si>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</si>
  <si>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</si>
  <si>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</si>
  <si>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</si>
  <si>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</si>
  <si>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</si>
  <si>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</si>
  <si>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</si>
  <si>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</si>
  <si>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</si>
  <si>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</si>
  <si>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</si>
  <si>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</si>
  <si>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</si>
  <si>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</si>
  <si>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</si>
  <si>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</si>
  <si>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</si>
  <si>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</si>
  <si>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</si>
  <si>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</si>
  <si>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</si>
  <si>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</si>
  <si>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</si>
  <si>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</si>
  <si>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</si>
  <si>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</si>
  <si>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</si>
  <si>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</si>
  <si>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</si>
  <si>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</si>
  <si>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</si>
  <si>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</si>
  <si>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</si>
  <si>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</si>
  <si>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</si>
  <si>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</si>
  <si>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</si>
  <si>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</si>
  <si>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</si>
  <si>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</si>
  <si>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</si>
  <si>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</si>
  <si>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</si>
  <si>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</si>
  <si>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</si>
  <si>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</si>
  <si>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</si>
  <si>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</si>
  <si>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</si>
  <si>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</si>
  <si>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</si>
  <si>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</si>
  <si>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</si>
  <si>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</si>
  <si>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</si>
  <si>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</si>
  <si>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</si>
  <si>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</si>
  <si>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</si>
  <si>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</si>
  <si>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</si>
  <si>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</si>
  <si>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</si>
  <si>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</si>
  <si>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</si>
  <si>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</si>
  <si>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</si>
  <si>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</si>
  <si>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</si>
  <si>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</si>
  <si>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</si>
  <si>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</si>
  <si>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</si>
  <si>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</si>
  <si>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</si>
  <si>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</si>
  <si>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</si>
  <si>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</si>
  <si>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</si>
  <si>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</si>
  <si>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</si>
  <si>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</si>
  <si>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</si>
  <si>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</si>
  <si>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</si>
  <si>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</si>
  <si>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</si>
  <si>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</si>
  <si>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</si>
  <si>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</si>
  <si>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</si>
  <si>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</si>
  <si>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</si>
  <si>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</si>
  <si>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</si>
  <si>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</si>
  <si>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</si>
  <si>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</si>
  <si>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</si>
  <si>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</si>
  <si>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</si>
  <si>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</si>
  <si>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</si>
  <si>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</si>
  <si>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</si>
  <si>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</si>
  <si>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</si>
  <si>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</si>
  <si>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</si>
  <si>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</si>
  <si>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</si>
  <si>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</si>
  <si>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</si>
  <si>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</si>
  <si>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</si>
  <si>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</si>
  <si>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</si>
  <si>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</si>
  <si>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</si>
  <si>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</si>
  <si>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</si>
  <si>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</si>
  <si>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</si>
  <si>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</si>
  <si>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</si>
  <si>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</si>
  <si>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</si>
  <si>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</si>
  <si>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</si>
  <si>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</si>
  <si>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</si>
  <si>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</si>
  <si>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</si>
  <si>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</si>
  <si>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</si>
  <si>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</si>
  <si>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</si>
  <si>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</si>
  <si>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</si>
  <si>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</si>
  <si>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</si>
  <si>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</si>
  <si>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</si>
  <si>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</si>
  <si>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</si>
  <si>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</si>
  <si>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</si>
  <si>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</si>
  <si>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</si>
  <si>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</si>
  <si>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</si>
  <si>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</si>
  <si>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</si>
  <si>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</si>
  <si>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</si>
  <si>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</si>
  <si>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</si>
  <si>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</si>
  <si>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</si>
  <si>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</si>
  <si>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</si>
  <si>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</si>
  <si>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</si>
  <si>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</si>
  <si>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</si>
  <si>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</si>
  <si>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</si>
  <si>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</si>
  <si>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</si>
  <si>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</si>
  <si>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</si>
  <si>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</si>
  <si>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</si>
  <si>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</si>
  <si>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</si>
  <si>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</si>
  <si>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</si>
  <si>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</si>
  <si>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</si>
  <si>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</si>
  <si>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</si>
  <si>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</si>
  <si>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</si>
  <si>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</si>
  <si>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</si>
  <si>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</si>
  <si>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</si>
  <si>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</si>
  <si>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</si>
  <si>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</si>
  <si>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</si>
  <si>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</si>
  <si>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</si>
  <si>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</si>
  <si>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</si>
  <si>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</si>
  <si>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</si>
  <si>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</si>
  <si>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</si>
  <si>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</si>
  <si>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</si>
  <si>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</si>
  <si>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</si>
  <si>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</si>
  <si>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</si>
  <si>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</si>
  <si>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</si>
  <si>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</si>
  <si>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</si>
  <si>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</si>
  <si>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</si>
  <si>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</si>
  <si>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</si>
  <si>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</si>
  <si>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</si>
  <si>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</si>
  <si>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</si>
  <si>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</si>
  <si>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</si>
  <si>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</si>
  <si>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</si>
  <si>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</si>
  <si>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</si>
  <si>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</si>
  <si>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</si>
  <si>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</si>
  <si>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</si>
  <si>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</si>
  <si>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</si>
  <si>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</si>
  <si>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</si>
  <si>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</si>
  <si>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</si>
  <si>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</si>
  <si>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</si>
  <si>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</si>
  <si>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</si>
  <si>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</si>
  <si>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</si>
  <si>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</si>
  <si>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</si>
  <si>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</si>
  <si>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</si>
  <si>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</si>
  <si>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</si>
  <si>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</si>
  <si>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</si>
  <si>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</si>
  <si>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</si>
  <si>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</si>
  <si>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</si>
  <si>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</si>
  <si>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</si>
  <si>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</si>
  <si>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</si>
  <si>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</si>
  <si>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</si>
  <si>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</si>
  <si>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</si>
  <si>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</si>
  <si>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</si>
  <si>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</si>
  <si>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</si>
  <si>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</si>
  <si>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</si>
  <si>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</si>
  <si>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</si>
  <si>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</si>
  <si>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</si>
  <si>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</si>
  <si>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</si>
  <si>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</si>
  <si>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t>
    </r>
    <r>
      <rPr>
        <b/>
        <i/>
        <sz val="11"/>
        <color rgb="FF7F7F7F"/>
        <rFont val="Calibri"/>
        <family val="2"/>
        <scheme val="minor"/>
      </rPr>
      <t>You MUST choose at least one "Desired Facility" for the program to generate a package.</t>
    </r>
  </si>
  <si>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</si>
  <si>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After completing this sheet, please complete sheet "2. Work History" by selecting the sheet at the bottom.</t>
  </si>
  <si>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</si>
  <si>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</si>
  <si>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</si>
  <si>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</si>
  <si>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</si>
  <si>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</si>
  <si>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</si>
  <si>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</si>
  <si>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</si>
  <si>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</si>
  <si>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</si>
  <si>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</si>
  <si>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</si>
  <si>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</si>
  <si>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</si>
  <si>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</si>
  <si>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</si>
  <si>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</si>
  <si>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</si>
  <si>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</si>
  <si>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</si>
  <si>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</si>
  <si>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</si>
  <si>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</si>
  <si>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</si>
  <si>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</si>
  <si>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</si>
  <si>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</si>
  <si>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</si>
  <si>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</si>
  <si>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</si>
  <si>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</si>
  <si>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</si>
  <si>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</si>
  <si>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</si>
  <si>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</si>
  <si>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</si>
  <si>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</si>
  <si>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</si>
  <si>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</si>
  <si>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</si>
  <si>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</si>
  <si>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</si>
  <si>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</si>
  <si>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</si>
  <si>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</si>
  <si>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</si>
  <si>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</si>
  <si>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</si>
  <si>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</si>
  <si>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</si>
  <si>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</si>
  <si>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</si>
  <si>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</si>
  <si>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</si>
  <si>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</si>
  <si>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</si>
  <si>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</si>
  <si>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</si>
  <si>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</si>
  <si>
    <t>RegionIDByDistrict</t>
  </si>
  <si>
    <t>Region</t>
  </si>
  <si>
    <t>SecondaryRegion</t>
  </si>
  <si>
    <t xml:space="preserve">Yellow RegionID: </t>
  </si>
  <si>
    <t>In these cases, the generator will favor the facility's district in determining the correct region.</t>
  </si>
  <si>
    <t>Indicates the facility's region published on KSN conflicts with the NCEPT region based on a facility's district.</t>
  </si>
  <si>
    <t>Facility Name</t>
  </si>
  <si>
    <t>Facility Level</t>
  </si>
  <si>
    <t>Facility Level OVERRIDE</t>
  </si>
  <si>
    <t>Facility Type</t>
  </si>
  <si>
    <t>Facility Type OVERRIDE</t>
  </si>
  <si>
    <t>Facility Information OVERRIDE</t>
  </si>
  <si>
    <t>If all the information on the left half of the table is correct, you may leave this table blank.</t>
  </si>
  <si>
    <t>The Facility Information OVERRIDE table allows you to correct information about facilities in your work history table. Facility level and type used by the generator uses only current information, so facilities that have undergone changes in level or type may not be reflected properly in your work history. Use this table to override information as necessary. NOTE: The facility names are not referenced anywhere in the generated document, except for the current facility, so there is no option to override the name. If a facility name is incorrect, contact the creator of this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</si>
</sst>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Border="1" applyAlignment="1"/>
    <xf numFmtId="0" fontId="0" fillId="0" borderId="10" xfId="0" applyBorder="1"/>
    <xf numFmtId="0" fontId="0" fillId="0" borderId="13" xfId="0" applyBorder="1"/>
    <xf numFmtId="0" fontId="0" fillId="0" borderId="14" xfId="0" applyBorder="1"/>
    <xf numFmtId="0" fontId="0" fillId="0" borderId="10" xfId="0" applyBorder="1" applyAlignment="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0" borderId="0" xfId="0" applyNumberFormat="1"/>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0" fillId="33" borderId="10" xfId="0" applyFill="1" applyBorder="1" applyProtection="1"/>
    <xf numFmtId="0" fontId="15" fillId="0" borderId="0" xfId="16" applyAlignment="1">
      <alignment horizontal="left" wrapText="1"/>
    </xf>
    <xf numFmtId="0" fontId="21" fillId="0" borderId="0" xfId="0" applyFont="1" applyBorder="1"/>
    <xf numFmtId="0" fontId="21" fillId="0" borderId="0" xfId="0" applyFont="1"/>
    <xf numFmtId="0" fontId="21" fillId="0" borderId="0" xfId="0" applyFont="1" applyAlignment="1">
      <alignment wrapText="1"/>
    </xf>
    <xf numFmtId="0" fontId="22" fillId="0" borderId="0" xfId="42" applyFont="1"/>
    <xf numFmtId="0" fontId="0" fillId="0" borderId="0" xfId="0" applyBorder="1" applyAlignment="1">
      <alignment horizontal="left"/>
    </xf>
    <xf numFmtId="0" fontId="0" fillId="0" borderId="10" xfId="0" applyBorder="1" applyAlignment="1">
      <alignment horizontal="center"/>
    </xf>
    <xf numFmtId="0" fontId="0" fillId="34" borderId="15" xfId="0" applyFill="1" applyBorder="1" applyAlignment="1">
      <alignment horizontal="right"/>
    </xf>
    <xf numFmtId="0" fontId="0" fillId="33" borderId="10" xfId="0" applyFill="1" applyBorder="1" applyAlignment="1" applyProtection="1">
      <alignment horizontal="left"/>
      <protection locked="0"/>
    </xf>
    <xf numFmtId="0" fontId="15" fillId="0" borderId="0" xfId="16" applyAlignment="1">
      <alignment horizontal="left" wrapText="1"/>
    </xf>
    <xf numFmtId="0" fontId="17" fillId="9" borderId="15" xfId="18" applyBorder="1" applyAlignment="1">
      <alignment horizontal="center"/>
    </xf>
    <xf numFmtId="0" fontId="17" fillId="9" borderId="16" xfId="18" applyBorder="1" applyAlignment="1">
      <alignment horizontal="center"/>
    </xf>
    <xf numFmtId="0" fontId="17" fillId="9" borderId="0" xfId="18"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7" xfId="20" applyBorder="1" applyAlignment="1">
      <alignment horizontal="center" vertical="top" wrapText="1"/>
    </xf>
    <xf numFmtId="0" fontId="1" fillId="11" borderId="0" xfId="20" applyBorder="1" applyAlignment="1">
      <alignment horizontal="center" vertical="top" wrapText="1"/>
    </xf>
    <xf numFmtId="0" fontId="1" fillId="11" borderId="18" xfId="20" applyBorder="1" applyAlignment="1">
      <alignment horizontal="center" vertical="top" wrapText="1"/>
    </xf>
    <xf numFmtId="0" fontId="15" fillId="0" borderId="0" xfId="16" applyBorder="1" applyAlignment="1">
      <alignment horizontal="left" wrapText="1"/>
    </xf>
    <xf numFmtId="0" fontId="15" fillId="0" borderId="0" xfId="16" applyAlignment="1">
      <alignment horizontal="center"/>
    </xf>
    <xf numFmtId="0" fontId="17" fillId="9" borderId="21" xfId="18" applyBorder="1" applyAlignment="1">
      <alignment horizontal="center"/>
    </xf>
    <xf numFmtId="0" fontId="0" fillId="0" borderId="11" xfId="0" applyBorder="1" applyAlignment="1">
      <alignment horizontal="left"/>
    </xf>
    <xf numFmtId="0" fontId="0" fillId="0" borderId="17" xfId="0" applyBorder="1" applyAlignment="1">
      <alignment horizontal="left"/>
    </xf>
    <xf numFmtId="0" fontId="0" fillId="0" borderId="12" xfId="0" applyBorder="1" applyAlignment="1">
      <alignment horizontal="left"/>
    </xf>
    <xf numFmtId="0" fontId="0" fillId="0" borderId="19" xfId="0" applyBorder="1" applyAlignment="1">
      <alignment horizontal="left"/>
    </xf>
    <xf numFmtId="0" fontId="0" fillId="0" borderId="18" xfId="0" applyBorder="1" applyAlignment="1">
      <alignment horizontal="left"/>
    </xf>
    <xf numFmtId="0" fontId="0" fillId="0" borderId="20" xfId="0"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7" tint="0.79998168889431442"/>
        </patternFill>
      </fill>
    </dxf>
    <dxf>
      <fill>
        <patternFill>
          <bgColor theme="7" tint="0.7999816888943144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23</xdr:row>
          <xdr:rowOff>0</xdr:rowOff>
        </xdr:from>
        <xdr:to>
          <xdr:col>2</xdr:col>
          <xdr:colOff>1409700</xdr:colOff>
          <xdr:row>24</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25</xdr:row>
          <xdr:rowOff>0</xdr:rowOff>
        </xdr:from>
        <xdr:to>
          <xdr:col>2</xdr:col>
          <xdr:colOff>1409700</xdr:colOff>
          <xdr:row>26</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23</xdr:row>
          <xdr:rowOff>190500</xdr:rowOff>
        </xdr:from>
        <xdr:to>
          <xdr:col>2</xdr:col>
          <xdr:colOff>1409700</xdr:colOff>
          <xdr:row>25</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1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1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1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1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1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1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1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1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1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1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1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5:Q319" totalsRowShown="0">
  <autoFilter ref="A5:Q319" xr:uid="{00000000-0009-0000-0100-000001000000}"/>
  <sortState xmlns:xlrd2="http://schemas.microsoft.com/office/spreadsheetml/2017/richdata2" ref="A6:Q319">
    <sortCondition ref="A5:A319"/>
  </sortState>
  <tableColumns count="17">
    <tableColumn id="1" xr3:uid="{40DDD267-3344-494E-9B2B-9A205EB1D85E}" name="FacilityID"/>
    <tableColumn id="2" xr3:uid="{6DBB82DD-4DA2-4539-98B6-35463DB8A4B4}" name="FacilityName"/>
    <tableColumn id="3" xr3:uid="{35A77EFE-FC4A-47BD-8F29-9968302C2401}" name="FacilityType"/>
    <tableColumn id="4" xr3:uid="{6092DEEB-9CCF-48B4-8C6A-8570088F1BA9}" name="FacilityLevel" dataDxfId="15"/>
    <tableColumn id="29" xr3:uid="{2247986F-8EB5-4DBE-9E69-57F2108BB7DC}" name="City" dataDxfId="14"/>
    <tableColumn id="26" xr3:uid="{2218FAA7-3A63-4760-8CCE-EE380ADBC223}" name="State" dataDxfId="13"/>
    <tableColumn id="6" xr3:uid="{3C35688E-A2BA-4776-B466-F6BA3162FC86}" name="RegionID"/>
    <tableColumn id="5" xr3:uid="{6BF1025E-9FBA-40A0-A862-1573CB10422F}" name="RegionIDByDistrict" dataDxfId="12">
      <calculatedColumnFormula>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calculatedColumnFormula>
    </tableColumn>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dataDxfId="11">
      <calculatedColumnFormula>LOOKUP(Table13[[#This Row],[FacilityLevel]], Backend!$E$3:$E$11, Backend!$F$3:$F$11)</calculatedColumnFormula>
    </tableColumn>
    <tableColumn id="24" xr3:uid="{AEF5E811-B60A-4CCC-BBB4-3906674A693C}" name="FacilityTypeID" dataDxfId="10">
      <calculatedColumnFormula>LOOKUP(Table13[[#This Row],[FacilityType]], Backend!$J$4:$J$8, Backend!$K$4:$K$8)</calculatedColumnFormula>
    </tableColumn>
    <tableColumn id="25" xr3:uid="{DB6F0926-C35C-418C-9000-D1992A10EBD6}" name="RegionCode" dataDxfId="9">
      <calculatedColumnFormula>LOOKUP(Table13[[#This Row],[RegionIDByDistrict]], Backend!$P$1:$P$9, Backend!$Q$1:$Q$9)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315" totalsRowShown="0">
  <autoFilter ref="A1:Q315" xr:uid="{00000000-0009-0000-0100-000001000000}"/>
  <sortState xmlns:xlrd2="http://schemas.microsoft.com/office/spreadsheetml/2017/richdata2" ref="A2:Q315">
    <sortCondition ref="A1:A315"/>
  </sortState>
  <tableColumns count="17">
    <tableColumn id="1" xr3:uid="{00000000-0010-0000-0000-000001000000}" name="FacilityID"/>
    <tableColumn id="2" xr3:uid="{00000000-0010-0000-0000-000002000000}" name="FacilityName"/>
    <tableColumn id="3" xr3:uid="{00000000-0010-0000-0000-000003000000}" name="FacilityType"/>
    <tableColumn id="4" xr3:uid="{00000000-0010-0000-0000-000004000000}" name="FacilityLevel" dataDxfId="6"/>
    <tableColumn id="29" xr3:uid="{5DF7CA33-359B-4E38-835C-A70045238E0A}" name="City" dataDxfId="5"/>
    <tableColumn id="26" xr3:uid="{5F91F593-695C-4CFB-BB39-3B60C2C95181}" name="State" dataDxfId="4"/>
    <tableColumn id="6" xr3:uid="{00000000-0010-0000-0000-000006000000}" name="RegionID"/>
    <tableColumn id="5" xr3:uid="{B24B99A9-1122-421E-AB12-6CDCB6C58192}" name="RegionIDByDistrict" dataDxfId="3">
      <calculatedColumnFormula>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calculatedColumnFormula>
    </tableColumn>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dataDxfId="2">
      <calculatedColumnFormula>LOOKUP(Table1[[#This Row],[FacilityLevel]], Backend!$E$3:$E$11, Backend!$F$3:$F$11)</calculatedColumnFormula>
    </tableColumn>
    <tableColumn id="24" xr3:uid="{B7C15FA6-386D-482C-BF80-48E3B33E50CF}" name="FacilityTypeID" dataDxfId="1">
      <calculatedColumnFormula>LOOKUP(Table1[[#This Row],[FacilityType]], Backend!$J$4:$J$8, Backend!$K$4:$K$8)</calculatedColumnFormula>
    </tableColumn>
    <tableColumn id="25" xr3:uid="{C1C55D40-C6EB-4913-BB02-598279CAC409}" name="RegionCode" dataDxfId="0">
      <calculatedColumnFormula>LOOKUP(Table1[[#This Row],[RegionIDByDistrict]], Backend!$P$1:$P$9, Backend!$Q$1:$Q$9)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dimension ref="B2:O318"/>
  <sheetViews>
    <sheetView tabSelected="1" zoomScaleNormal="100" workbookViewId="0">
      <selection activeCell="C7" sqref="C7"/>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35" t="s">
        <v>1272</v>
      </c>
      <c r="C2" s="35"/>
      <c r="D2" s="35"/>
      <c r="E2" s="35"/>
      <c r="F2" s="35"/>
      <c r="G2" s="35"/>
      <c r="N2" s="29"/>
      <c r="O2" s="29"/>
    </row>
    <row r="3" spans="2:15" x14ac:dyDescent="0.25">
      <c r="N3" s="29"/>
      <c r="O3" s="29"/>
    </row>
    <row r="4" spans="2:15" ht="21" customHeight="1" x14ac:dyDescent="0.25">
      <c r="B4" s="35" t="s">
        <v>1274</v>
      </c>
      <c r="C4" s="35"/>
      <c r="D4" s="35"/>
      <c r="E4" s="35"/>
      <c r="F4" s="35"/>
      <c r="G4" s="35"/>
      <c r="N4" s="29"/>
      <c r="O4" s="29"/>
    </row>
    <row r="6" spans="2:15" x14ac:dyDescent="0.25">
      <c r="B6" s="40" t="s">
        <v>712</v>
      </c>
      <c r="C6" s="41"/>
      <c r="D6" s="3"/>
      <c r="E6" s="3"/>
      <c r="F6" s="40" t="s">
        <v>727</v>
      </c>
      <c r="G6" s="41"/>
      <c r="H6" s="4"/>
      <c r="I6" s="39" t="s">
        <v>1212</v>
      </c>
      <c r="J6" s="39"/>
      <c r="N6" s="27"/>
      <c r="O6" s="28"/>
    </row>
    <row r="7" spans="2:15" ht="15" customHeight="1" x14ac:dyDescent="0.25">
      <c r="B7" s="5" t="s">
        <v>1263</v>
      </c>
      <c r="C7" s="17"/>
      <c r="F7" s="10" t="s">
        <v>724</v>
      </c>
      <c r="G7" s="10" t="s">
        <v>725</v>
      </c>
      <c r="I7" s="42" t="s">
        <v>1276</v>
      </c>
      <c r="J7" s="42"/>
      <c r="N7" s="27"/>
      <c r="O7" s="28"/>
    </row>
    <row r="8" spans="2:15" x14ac:dyDescent="0.25">
      <c r="B8" s="5" t="s">
        <v>1264</v>
      </c>
      <c r="C8" s="19"/>
      <c r="F8" s="17"/>
      <c r="G8" s="18"/>
      <c r="I8" s="43"/>
      <c r="J8" s="43"/>
      <c r="N8" s="27"/>
      <c r="O8" s="28"/>
    </row>
    <row r="9" spans="2:15" x14ac:dyDescent="0.25">
      <c r="B9" s="5" t="s">
        <v>1265</v>
      </c>
      <c r="C9" s="20"/>
      <c r="F9" s="17"/>
      <c r="G9" s="18"/>
      <c r="I9" s="43"/>
      <c r="J9" s="43"/>
      <c r="N9" s="27"/>
      <c r="O9" s="28"/>
    </row>
    <row r="10" spans="2:15" x14ac:dyDescent="0.25">
      <c r="B10" s="5" t="s">
        <v>1266</v>
      </c>
      <c r="C10" s="17"/>
      <c r="F10" s="17"/>
      <c r="G10" s="18"/>
      <c r="I10" s="43"/>
      <c r="J10" s="43"/>
      <c r="N10" s="27"/>
      <c r="O10" s="28"/>
    </row>
    <row r="11" spans="2:15" x14ac:dyDescent="0.25">
      <c r="B11" s="5" t="s">
        <v>1267</v>
      </c>
      <c r="C11" s="17"/>
      <c r="F11" s="17"/>
      <c r="G11" s="18"/>
      <c r="I11" s="44"/>
      <c r="J11" s="44"/>
      <c r="N11" s="27"/>
      <c r="O11" s="28"/>
    </row>
    <row r="12" spans="2:15" x14ac:dyDescent="0.25">
      <c r="B12" s="5" t="s">
        <v>1268</v>
      </c>
      <c r="C12" s="34"/>
      <c r="F12" s="17"/>
      <c r="G12" s="18"/>
      <c r="I12" s="5" t="s">
        <v>1212</v>
      </c>
      <c r="J12" s="15">
        <f ca="1">TODAY()</f>
        <v>44755</v>
      </c>
      <c r="N12" s="27"/>
      <c r="O12" s="28"/>
    </row>
    <row r="13" spans="2:15" x14ac:dyDescent="0.25">
      <c r="B13" s="5" t="s">
        <v>1269</v>
      </c>
      <c r="C13" s="17"/>
      <c r="F13" s="17"/>
      <c r="G13" s="18"/>
      <c r="I13" s="5" t="s">
        <v>1213</v>
      </c>
      <c r="J13" s="18"/>
      <c r="N13" s="27"/>
      <c r="O13" s="28"/>
    </row>
    <row r="14" spans="2:15" x14ac:dyDescent="0.25">
      <c r="B14" s="6"/>
      <c r="C14" s="7"/>
      <c r="F14" s="17"/>
      <c r="G14" s="18"/>
      <c r="N14" s="27"/>
      <c r="O14" s="28"/>
    </row>
    <row r="15" spans="2:15" x14ac:dyDescent="0.25">
      <c r="B15" s="5" t="s">
        <v>721</v>
      </c>
      <c r="C15" s="17"/>
      <c r="F15" s="17"/>
      <c r="G15" s="18"/>
      <c r="N15" s="27"/>
      <c r="O15" s="28"/>
    </row>
    <row r="16" spans="2:15" x14ac:dyDescent="0.25">
      <c r="B16" s="5" t="s">
        <v>722</v>
      </c>
      <c r="C16" s="17"/>
      <c r="D16" s="3"/>
      <c r="E16" s="3"/>
      <c r="F16" s="17"/>
      <c r="G16" s="18"/>
      <c r="N16" s="27"/>
      <c r="O16" s="28"/>
    </row>
    <row r="17" spans="2:15" x14ac:dyDescent="0.25">
      <c r="B17" s="5" t="s">
        <v>723</v>
      </c>
      <c r="C17" s="18"/>
      <c r="F17" s="17"/>
      <c r="G17" s="18"/>
      <c r="N17" s="27"/>
      <c r="O17" s="28"/>
    </row>
    <row r="18" spans="2:15" x14ac:dyDescent="0.25">
      <c r="F18" s="17"/>
      <c r="G18" s="18"/>
      <c r="N18" s="27"/>
      <c r="O18" s="28"/>
    </row>
    <row r="19" spans="2:15" x14ac:dyDescent="0.25">
      <c r="B19" s="36" t="s">
        <v>714</v>
      </c>
      <c r="C19" s="37"/>
      <c r="F19" s="17"/>
      <c r="G19" s="18"/>
      <c r="N19" s="27"/>
      <c r="O19" s="28"/>
    </row>
    <row r="20" spans="2:15" x14ac:dyDescent="0.25">
      <c r="B20" s="5" t="s">
        <v>1263</v>
      </c>
      <c r="C20" s="17"/>
      <c r="D20" s="4"/>
      <c r="E20" s="4"/>
      <c r="F20" s="17"/>
      <c r="G20" s="18"/>
      <c r="N20" s="27"/>
      <c r="O20" s="28"/>
    </row>
    <row r="21" spans="2:15" x14ac:dyDescent="0.25">
      <c r="B21" s="5" t="s">
        <v>1270</v>
      </c>
      <c r="C21" s="19"/>
      <c r="N21" s="27"/>
      <c r="O21" s="28"/>
    </row>
    <row r="22" spans="2:15" x14ac:dyDescent="0.25">
      <c r="F22" s="38" t="s">
        <v>1184</v>
      </c>
      <c r="G22" s="38"/>
      <c r="N22" s="27"/>
      <c r="O22" s="28"/>
    </row>
    <row r="23" spans="2:15" x14ac:dyDescent="0.25">
      <c r="B23" s="36" t="s">
        <v>726</v>
      </c>
      <c r="C23" s="37"/>
      <c r="F23" s="5" t="s">
        <v>1271</v>
      </c>
      <c r="G23" s="17"/>
      <c r="N23" s="27"/>
      <c r="O23" s="28"/>
    </row>
    <row r="24" spans="2:15" x14ac:dyDescent="0.25">
      <c r="B24" s="8" t="s">
        <v>716</v>
      </c>
      <c r="C24" s="25"/>
      <c r="D24" s="24" t="b">
        <v>0</v>
      </c>
      <c r="F24" s="5" t="s">
        <v>1186</v>
      </c>
      <c r="G24" s="17"/>
      <c r="N24" s="27"/>
      <c r="O24" s="28"/>
    </row>
    <row r="25" spans="2:15" x14ac:dyDescent="0.25">
      <c r="B25" s="8" t="s">
        <v>717</v>
      </c>
      <c r="C25" s="25"/>
      <c r="D25" s="24" t="b">
        <v>0</v>
      </c>
      <c r="F25" s="5" t="s">
        <v>1185</v>
      </c>
      <c r="G25" s="17"/>
      <c r="N25" s="27"/>
      <c r="O25" s="28"/>
    </row>
    <row r="26" spans="2:15" x14ac:dyDescent="0.25">
      <c r="B26" s="8" t="s">
        <v>718</v>
      </c>
      <c r="C26" s="25"/>
      <c r="D26" s="24" t="b">
        <v>0</v>
      </c>
      <c r="F26" s="5" t="s">
        <v>1187</v>
      </c>
      <c r="G26" s="17"/>
      <c r="N26" s="27"/>
      <c r="O26" s="28"/>
    </row>
    <row r="27" spans="2:15" x14ac:dyDescent="0.25">
      <c r="B27" s="8" t="s">
        <v>719</v>
      </c>
      <c r="C27" s="25"/>
      <c r="D27" s="24" t="b">
        <v>0</v>
      </c>
      <c r="F27" s="5" t="s">
        <v>1188</v>
      </c>
      <c r="G27" s="17"/>
      <c r="N27" s="27"/>
      <c r="O27" s="28"/>
    </row>
    <row r="28" spans="2:15" x14ac:dyDescent="0.25">
      <c r="B28" s="8" t="s">
        <v>720</v>
      </c>
      <c r="C28" s="25"/>
      <c r="D28" s="24" t="b">
        <v>0</v>
      </c>
      <c r="F28" s="5" t="s">
        <v>1292</v>
      </c>
      <c r="G28" s="17"/>
      <c r="N28" s="27"/>
      <c r="O28" s="28"/>
    </row>
    <row r="29" spans="2:15" x14ac:dyDescent="0.25">
      <c r="F29" s="5" t="s">
        <v>1293</v>
      </c>
      <c r="G29" s="17"/>
      <c r="N29" s="27"/>
      <c r="O29" s="28"/>
    </row>
    <row r="30" spans="2:15" ht="15" customHeight="1" x14ac:dyDescent="0.25">
      <c r="F30" s="5" t="s">
        <v>1294</v>
      </c>
      <c r="G30" s="17"/>
      <c r="N30" s="27"/>
      <c r="O30" s="28"/>
    </row>
    <row r="31" spans="2:15" x14ac:dyDescent="0.25">
      <c r="F31" s="5" t="s">
        <v>1295</v>
      </c>
      <c r="G31" s="17"/>
      <c r="N31" s="27"/>
      <c r="O31" s="28"/>
    </row>
    <row r="32" spans="2:15" x14ac:dyDescent="0.25">
      <c r="F32" s="5" t="s">
        <v>1296</v>
      </c>
      <c r="G32" s="17"/>
      <c r="N32" s="27"/>
      <c r="O32" s="28"/>
    </row>
    <row r="33" spans="6:15" x14ac:dyDescent="0.25">
      <c r="F33" s="5" t="s">
        <v>1297</v>
      </c>
      <c r="G33" s="17"/>
      <c r="N33" s="27"/>
      <c r="O33" s="28"/>
    </row>
    <row r="34" spans="6:15" x14ac:dyDescent="0.25">
      <c r="F34" s="5" t="s">
        <v>1298</v>
      </c>
      <c r="G34" s="17"/>
      <c r="N34" s="27"/>
      <c r="O34" s="28"/>
    </row>
    <row r="35" spans="6:15" x14ac:dyDescent="0.25">
      <c r="F35" s="5" t="s">
        <v>1299</v>
      </c>
      <c r="G35" s="17"/>
      <c r="N35" s="27"/>
      <c r="O35" s="28"/>
    </row>
    <row r="36" spans="6:15" x14ac:dyDescent="0.25">
      <c r="F36" s="5" t="s">
        <v>1300</v>
      </c>
      <c r="G36" s="17"/>
      <c r="N36" s="27"/>
      <c r="O36" s="28"/>
    </row>
    <row r="37" spans="6:15" x14ac:dyDescent="0.25">
      <c r="F37" s="5" t="s">
        <v>1301</v>
      </c>
      <c r="G37" s="17"/>
      <c r="N37" s="27"/>
      <c r="O37" s="28"/>
    </row>
    <row r="38" spans="6:15" x14ac:dyDescent="0.25">
      <c r="F38" s="5" t="s">
        <v>1302</v>
      </c>
      <c r="G38" s="17"/>
      <c r="N38" s="27"/>
      <c r="O38" s="28"/>
    </row>
    <row r="39" spans="6:15" x14ac:dyDescent="0.25">
      <c r="F39" s="5" t="s">
        <v>1303</v>
      </c>
      <c r="G39" s="17"/>
      <c r="N39" s="27"/>
      <c r="O39" s="28"/>
    </row>
    <row r="40" spans="6:15" x14ac:dyDescent="0.25">
      <c r="F40" s="5" t="s">
        <v>1304</v>
      </c>
      <c r="G40" s="17"/>
      <c r="N40" s="27"/>
      <c r="O40" s="28"/>
    </row>
    <row r="41" spans="6:15" x14ac:dyDescent="0.25">
      <c r="F41" s="5" t="s">
        <v>1305</v>
      </c>
      <c r="G41" s="17"/>
      <c r="N41" s="27"/>
      <c r="O41" s="28"/>
    </row>
    <row r="42" spans="6:15" x14ac:dyDescent="0.25">
      <c r="F42" s="5" t="s">
        <v>1306</v>
      </c>
      <c r="G42" s="17"/>
      <c r="N42" s="27"/>
      <c r="O42" s="28"/>
    </row>
    <row r="43" spans="6:15" x14ac:dyDescent="0.25">
      <c r="N43" s="27"/>
      <c r="O43" s="28"/>
    </row>
    <row r="44" spans="6:15" x14ac:dyDescent="0.25">
      <c r="N44" s="27"/>
      <c r="O44" s="28"/>
    </row>
    <row r="45" spans="6:15" x14ac:dyDescent="0.25">
      <c r="N45" s="27"/>
      <c r="O45" s="28"/>
    </row>
    <row r="46" spans="6:15" x14ac:dyDescent="0.25">
      <c r="N46" s="27"/>
      <c r="O46" s="28"/>
    </row>
    <row r="47" spans="6:15" x14ac:dyDescent="0.25">
      <c r="N47" s="27"/>
      <c r="O47" s="28"/>
    </row>
    <row r="48" spans="6:15" x14ac:dyDescent="0.25">
      <c r="N48" s="27"/>
      <c r="O48" s="28"/>
    </row>
    <row r="49" spans="14:15" x14ac:dyDescent="0.25">
      <c r="N49" s="27"/>
      <c r="O49" s="28"/>
    </row>
    <row r="50" spans="14:15" x14ac:dyDescent="0.25">
      <c r="N50" s="27"/>
      <c r="O50" s="28"/>
    </row>
    <row r="51" spans="14:15" x14ac:dyDescent="0.25">
      <c r="N51" s="27"/>
      <c r="O51" s="28"/>
    </row>
    <row r="52" spans="14:15" x14ac:dyDescent="0.25">
      <c r="N52" s="27"/>
      <c r="O52" s="28"/>
    </row>
    <row r="53" spans="14:15" x14ac:dyDescent="0.25">
      <c r="N53" s="27"/>
      <c r="O53" s="28"/>
    </row>
    <row r="54" spans="14:15" x14ac:dyDescent="0.25">
      <c r="N54" s="27"/>
      <c r="O54" s="28"/>
    </row>
    <row r="55" spans="14:15" x14ac:dyDescent="0.25">
      <c r="N55" s="27"/>
      <c r="O55" s="28"/>
    </row>
    <row r="56" spans="14:15" x14ac:dyDescent="0.25">
      <c r="N56" s="27"/>
      <c r="O56" s="28"/>
    </row>
    <row r="57" spans="14:15" x14ac:dyDescent="0.25">
      <c r="N57" s="27"/>
      <c r="O57" s="28"/>
    </row>
    <row r="58" spans="14:15" x14ac:dyDescent="0.25">
      <c r="N58" s="27"/>
      <c r="O58" s="28"/>
    </row>
    <row r="59" spans="14:15" x14ac:dyDescent="0.25">
      <c r="N59" s="27"/>
      <c r="O59" s="28"/>
    </row>
    <row r="60" spans="14:15" x14ac:dyDescent="0.25">
      <c r="N60" s="27"/>
      <c r="O60" s="28"/>
    </row>
    <row r="61" spans="14:15" x14ac:dyDescent="0.25">
      <c r="N61" s="27"/>
      <c r="O61" s="28"/>
    </row>
    <row r="62" spans="14:15" x14ac:dyDescent="0.25">
      <c r="N62" s="27"/>
      <c r="O62" s="28"/>
    </row>
    <row r="63" spans="14:15" x14ac:dyDescent="0.25">
      <c r="N63" s="27"/>
      <c r="O63" s="28"/>
    </row>
    <row r="64" spans="14:15" x14ac:dyDescent="0.25">
      <c r="N64" s="27"/>
      <c r="O64" s="28"/>
    </row>
    <row r="65" spans="14:15" x14ac:dyDescent="0.25">
      <c r="N65" s="27"/>
      <c r="O65" s="28"/>
    </row>
    <row r="66" spans="14:15" x14ac:dyDescent="0.25">
      <c r="N66" s="27"/>
      <c r="O66" s="28"/>
    </row>
    <row r="67" spans="14:15" x14ac:dyDescent="0.25">
      <c r="N67" s="27"/>
      <c r="O67" s="28"/>
    </row>
    <row r="68" spans="14:15" x14ac:dyDescent="0.25">
      <c r="N68" s="27"/>
      <c r="O68" s="28"/>
    </row>
    <row r="69" spans="14:15" x14ac:dyDescent="0.25">
      <c r="N69" s="27"/>
      <c r="O69" s="28"/>
    </row>
    <row r="70" spans="14:15" x14ac:dyDescent="0.25">
      <c r="N70" s="27"/>
      <c r="O70" s="28"/>
    </row>
    <row r="71" spans="14:15" x14ac:dyDescent="0.25">
      <c r="N71" s="27"/>
      <c r="O71" s="28"/>
    </row>
    <row r="72" spans="14:15" x14ac:dyDescent="0.25">
      <c r="N72" s="27"/>
      <c r="O72" s="28"/>
    </row>
    <row r="73" spans="14:15" x14ac:dyDescent="0.25">
      <c r="N73" s="27"/>
      <c r="O73" s="28"/>
    </row>
    <row r="74" spans="14:15" x14ac:dyDescent="0.25">
      <c r="N74" s="27"/>
      <c r="O74" s="28"/>
    </row>
    <row r="75" spans="14:15" x14ac:dyDescent="0.25">
      <c r="N75" s="27"/>
      <c r="O75" s="28"/>
    </row>
    <row r="76" spans="14:15" x14ac:dyDescent="0.25">
      <c r="N76" s="27"/>
      <c r="O76" s="28"/>
    </row>
    <row r="77" spans="14:15" x14ac:dyDescent="0.25">
      <c r="N77" s="27"/>
      <c r="O77" s="28"/>
    </row>
    <row r="78" spans="14:15" x14ac:dyDescent="0.25">
      <c r="N78" s="27"/>
      <c r="O78" s="28"/>
    </row>
    <row r="79" spans="14:15" x14ac:dyDescent="0.25">
      <c r="N79" s="27"/>
      <c r="O79" s="28"/>
    </row>
    <row r="80" spans="14:15" x14ac:dyDescent="0.25">
      <c r="N80" s="27"/>
      <c r="O80" s="28"/>
    </row>
    <row r="81" spans="14:15" x14ac:dyDescent="0.25">
      <c r="N81" s="27"/>
      <c r="O81" s="28"/>
    </row>
    <row r="82" spans="14:15" x14ac:dyDescent="0.25">
      <c r="N82" s="27"/>
      <c r="O82" s="28"/>
    </row>
    <row r="83" spans="14:15" x14ac:dyDescent="0.25">
      <c r="N83" s="27"/>
      <c r="O83" s="28"/>
    </row>
    <row r="84" spans="14:15" x14ac:dyDescent="0.25">
      <c r="N84" s="27"/>
      <c r="O84" s="28"/>
    </row>
    <row r="85" spans="14:15" x14ac:dyDescent="0.25">
      <c r="N85" s="27"/>
      <c r="O85" s="28"/>
    </row>
    <row r="86" spans="14:15" x14ac:dyDescent="0.25">
      <c r="N86" s="27"/>
      <c r="O86" s="28"/>
    </row>
    <row r="87" spans="14:15" x14ac:dyDescent="0.25">
      <c r="N87" s="27"/>
      <c r="O87" s="28"/>
    </row>
    <row r="88" spans="14:15" x14ac:dyDescent="0.25">
      <c r="N88" s="27"/>
      <c r="O88" s="28"/>
    </row>
    <row r="89" spans="14:15" x14ac:dyDescent="0.25">
      <c r="N89" s="27"/>
      <c r="O89" s="28"/>
    </row>
    <row r="90" spans="14:15" x14ac:dyDescent="0.25">
      <c r="N90" s="27"/>
      <c r="O90" s="28"/>
    </row>
    <row r="91" spans="14:15" x14ac:dyDescent="0.25">
      <c r="N91" s="27"/>
      <c r="O91" s="28"/>
    </row>
    <row r="92" spans="14:15" x14ac:dyDescent="0.25">
      <c r="N92" s="27"/>
      <c r="O92" s="28"/>
    </row>
    <row r="93" spans="14:15" x14ac:dyDescent="0.25">
      <c r="N93" s="27"/>
      <c r="O93" s="28"/>
    </row>
    <row r="94" spans="14:15" x14ac:dyDescent="0.25">
      <c r="N94" s="27"/>
      <c r="O94" s="28"/>
    </row>
    <row r="95" spans="14:15" x14ac:dyDescent="0.25">
      <c r="N95" s="27"/>
      <c r="O95" s="28"/>
    </row>
    <row r="96" spans="14:15" x14ac:dyDescent="0.25">
      <c r="N96" s="27"/>
      <c r="O96" s="28"/>
    </row>
    <row r="97" spans="14:15" x14ac:dyDescent="0.25">
      <c r="N97" s="27"/>
      <c r="O97" s="28"/>
    </row>
    <row r="98" spans="14:15" x14ac:dyDescent="0.25">
      <c r="N98" s="27"/>
      <c r="O98" s="28"/>
    </row>
    <row r="99" spans="14:15" x14ac:dyDescent="0.25">
      <c r="N99" s="27"/>
      <c r="O99" s="28"/>
    </row>
    <row r="100" spans="14:15" x14ac:dyDescent="0.25">
      <c r="N100" s="27"/>
      <c r="O100" s="28"/>
    </row>
    <row r="101" spans="14:15" x14ac:dyDescent="0.25">
      <c r="N101" s="27"/>
      <c r="O101" s="28"/>
    </row>
    <row r="102" spans="14:15" x14ac:dyDescent="0.25">
      <c r="N102" s="27"/>
      <c r="O102" s="28"/>
    </row>
    <row r="103" spans="14:15" x14ac:dyDescent="0.25">
      <c r="N103" s="27"/>
      <c r="O103" s="28"/>
    </row>
    <row r="104" spans="14:15" x14ac:dyDescent="0.25">
      <c r="N104" s="27"/>
      <c r="O104" s="28"/>
    </row>
    <row r="105" spans="14:15" x14ac:dyDescent="0.25">
      <c r="N105" s="27"/>
      <c r="O105" s="28"/>
    </row>
    <row r="106" spans="14:15" x14ac:dyDescent="0.25">
      <c r="N106" s="27"/>
      <c r="O106" s="28"/>
    </row>
    <row r="107" spans="14:15" x14ac:dyDescent="0.25">
      <c r="N107" s="27"/>
      <c r="O107" s="28"/>
    </row>
    <row r="108" spans="14:15" x14ac:dyDescent="0.25">
      <c r="N108" s="27"/>
      <c r="O108" s="28"/>
    </row>
    <row r="109" spans="14:15" x14ac:dyDescent="0.25">
      <c r="N109" s="27"/>
      <c r="O109" s="28"/>
    </row>
    <row r="110" spans="14:15" x14ac:dyDescent="0.25">
      <c r="N110" s="27"/>
      <c r="O110" s="28"/>
    </row>
    <row r="111" spans="14:15" x14ac:dyDescent="0.25">
      <c r="N111" s="27"/>
      <c r="O111" s="28"/>
    </row>
    <row r="112" spans="14:15" x14ac:dyDescent="0.25">
      <c r="N112" s="27"/>
      <c r="O112" s="28"/>
    </row>
    <row r="113" spans="14:15" x14ac:dyDescent="0.25">
      <c r="N113" s="27"/>
      <c r="O113" s="28"/>
    </row>
    <row r="114" spans="14:15" x14ac:dyDescent="0.25">
      <c r="N114" s="27"/>
      <c r="O114" s="28"/>
    </row>
    <row r="115" spans="14:15" x14ac:dyDescent="0.25">
      <c r="N115" s="27"/>
      <c r="O115" s="28"/>
    </row>
    <row r="116" spans="14:15" x14ac:dyDescent="0.25">
      <c r="N116" s="27"/>
      <c r="O116" s="28"/>
    </row>
    <row r="117" spans="14:15" x14ac:dyDescent="0.25">
      <c r="N117" s="27"/>
      <c r="O117" s="28"/>
    </row>
    <row r="118" spans="14:15" x14ac:dyDescent="0.25">
      <c r="N118" s="27"/>
      <c r="O118" s="28"/>
    </row>
    <row r="119" spans="14:15" x14ac:dyDescent="0.25">
      <c r="N119" s="27"/>
      <c r="O119" s="28"/>
    </row>
    <row r="120" spans="14:15" x14ac:dyDescent="0.25">
      <c r="N120" s="27"/>
      <c r="O120" s="28"/>
    </row>
    <row r="121" spans="14:15" x14ac:dyDescent="0.25">
      <c r="N121" s="27"/>
      <c r="O121" s="28"/>
    </row>
    <row r="122" spans="14:15" x14ac:dyDescent="0.25">
      <c r="N122" s="27"/>
      <c r="O122" s="28"/>
    </row>
    <row r="123" spans="14:15" x14ac:dyDescent="0.25">
      <c r="N123" s="27"/>
      <c r="O123" s="28"/>
    </row>
    <row r="124" spans="14:15" x14ac:dyDescent="0.25">
      <c r="N124" s="27"/>
      <c r="O124" s="28"/>
    </row>
    <row r="125" spans="14:15" x14ac:dyDescent="0.25">
      <c r="N125" s="27"/>
      <c r="O125" s="28"/>
    </row>
    <row r="126" spans="14:15" x14ac:dyDescent="0.25">
      <c r="N126" s="27"/>
      <c r="O126" s="28"/>
    </row>
    <row r="127" spans="14:15" x14ac:dyDescent="0.25">
      <c r="N127" s="27"/>
      <c r="O127" s="28"/>
    </row>
    <row r="128" spans="14:15" x14ac:dyDescent="0.25">
      <c r="N128" s="27"/>
      <c r="O128" s="28"/>
    </row>
    <row r="129" spans="14:15" x14ac:dyDescent="0.25">
      <c r="N129" s="27"/>
      <c r="O129" s="28"/>
    </row>
    <row r="130" spans="14:15" x14ac:dyDescent="0.25">
      <c r="N130" s="27"/>
      <c r="O130" s="28"/>
    </row>
    <row r="131" spans="14:15" x14ac:dyDescent="0.25">
      <c r="N131" s="27"/>
      <c r="O131" s="28"/>
    </row>
    <row r="132" spans="14:15" x14ac:dyDescent="0.25">
      <c r="N132" s="27"/>
      <c r="O132" s="28"/>
    </row>
    <row r="133" spans="14:15" x14ac:dyDescent="0.25">
      <c r="N133" s="27"/>
      <c r="O133" s="28"/>
    </row>
    <row r="134" spans="14:15" x14ac:dyDescent="0.25">
      <c r="N134" s="27"/>
      <c r="O134" s="28"/>
    </row>
    <row r="135" spans="14:15" x14ac:dyDescent="0.25">
      <c r="N135" s="27"/>
      <c r="O135" s="28"/>
    </row>
    <row r="136" spans="14:15" x14ac:dyDescent="0.25">
      <c r="N136" s="27"/>
      <c r="O136" s="28"/>
    </row>
    <row r="137" spans="14:15" x14ac:dyDescent="0.25">
      <c r="N137" s="27"/>
      <c r="O137" s="28"/>
    </row>
    <row r="138" spans="14:15" x14ac:dyDescent="0.25">
      <c r="N138" s="27"/>
      <c r="O138" s="28"/>
    </row>
    <row r="139" spans="14:15" x14ac:dyDescent="0.25">
      <c r="N139" s="27"/>
      <c r="O139" s="28"/>
    </row>
    <row r="140" spans="14:15" x14ac:dyDescent="0.25">
      <c r="N140" s="27"/>
      <c r="O140" s="28"/>
    </row>
    <row r="141" spans="14:15" x14ac:dyDescent="0.25">
      <c r="N141" s="27"/>
      <c r="O141" s="28"/>
    </row>
    <row r="142" spans="14:15" x14ac:dyDescent="0.25">
      <c r="N142" s="27"/>
      <c r="O142" s="28"/>
    </row>
    <row r="143" spans="14:15" x14ac:dyDescent="0.25">
      <c r="N143" s="27"/>
      <c r="O143" s="28"/>
    </row>
    <row r="144" spans="14:15" x14ac:dyDescent="0.25">
      <c r="N144" s="27"/>
      <c r="O144" s="28"/>
    </row>
    <row r="145" spans="14:15" x14ac:dyDescent="0.25">
      <c r="N145" s="27"/>
      <c r="O145" s="28"/>
    </row>
    <row r="146" spans="14:15" x14ac:dyDescent="0.25">
      <c r="N146" s="27"/>
      <c r="O146" s="28"/>
    </row>
    <row r="147" spans="14:15" x14ac:dyDescent="0.25">
      <c r="N147" s="27"/>
      <c r="O147" s="28"/>
    </row>
    <row r="148" spans="14:15" x14ac:dyDescent="0.25">
      <c r="N148" s="27"/>
      <c r="O148" s="28"/>
    </row>
    <row r="149" spans="14:15" x14ac:dyDescent="0.25">
      <c r="N149" s="27"/>
      <c r="O149" s="28"/>
    </row>
    <row r="150" spans="14:15" x14ac:dyDescent="0.25">
      <c r="N150" s="27"/>
      <c r="O150" s="28"/>
    </row>
    <row r="151" spans="14:15" x14ac:dyDescent="0.25">
      <c r="N151" s="27"/>
      <c r="O151" s="28"/>
    </row>
    <row r="152" spans="14:15" x14ac:dyDescent="0.25">
      <c r="N152" s="27"/>
      <c r="O152" s="28"/>
    </row>
    <row r="153" spans="14:15" x14ac:dyDescent="0.25">
      <c r="N153" s="27"/>
      <c r="O153" s="28"/>
    </row>
    <row r="154" spans="14:15" x14ac:dyDescent="0.25">
      <c r="N154" s="27"/>
      <c r="O154" s="28"/>
    </row>
    <row r="155" spans="14:15" x14ac:dyDescent="0.25">
      <c r="N155" s="27"/>
      <c r="O155" s="28"/>
    </row>
    <row r="156" spans="14:15" x14ac:dyDescent="0.25">
      <c r="N156" s="27"/>
      <c r="O156" s="28"/>
    </row>
    <row r="157" spans="14:15" x14ac:dyDescent="0.25">
      <c r="N157" s="27"/>
      <c r="O157" s="28"/>
    </row>
    <row r="158" spans="14:15" x14ac:dyDescent="0.25">
      <c r="N158" s="27"/>
      <c r="O158" s="28"/>
    </row>
    <row r="159" spans="14:15" x14ac:dyDescent="0.25">
      <c r="N159" s="27"/>
      <c r="O159" s="28"/>
    </row>
    <row r="160" spans="14:15" x14ac:dyDescent="0.25">
      <c r="N160" s="27"/>
      <c r="O160" s="28"/>
    </row>
    <row r="161" spans="14:15" x14ac:dyDescent="0.25">
      <c r="N161" s="27"/>
      <c r="O161" s="28"/>
    </row>
    <row r="162" spans="14:15" x14ac:dyDescent="0.25">
      <c r="N162" s="27"/>
      <c r="O162" s="28"/>
    </row>
    <row r="163" spans="14:15" x14ac:dyDescent="0.25">
      <c r="N163" s="27"/>
      <c r="O163" s="28"/>
    </row>
    <row r="164" spans="14:15" x14ac:dyDescent="0.25">
      <c r="N164" s="27"/>
      <c r="O164" s="28"/>
    </row>
    <row r="165" spans="14:15" x14ac:dyDescent="0.25">
      <c r="N165" s="27"/>
      <c r="O165" s="28"/>
    </row>
    <row r="166" spans="14:15" x14ac:dyDescent="0.25">
      <c r="N166" s="27"/>
      <c r="O166" s="28"/>
    </row>
    <row r="167" spans="14:15" x14ac:dyDescent="0.25">
      <c r="N167" s="27"/>
      <c r="O167" s="28"/>
    </row>
    <row r="168" spans="14:15" x14ac:dyDescent="0.25">
      <c r="N168" s="27"/>
      <c r="O168" s="28"/>
    </row>
    <row r="169" spans="14:15" x14ac:dyDescent="0.25">
      <c r="N169" s="27"/>
      <c r="O169" s="28"/>
    </row>
    <row r="170" spans="14:15" x14ac:dyDescent="0.25">
      <c r="N170" s="27"/>
      <c r="O170" s="28"/>
    </row>
    <row r="171" spans="14:15" x14ac:dyDescent="0.25">
      <c r="N171" s="27"/>
      <c r="O171" s="28"/>
    </row>
    <row r="172" spans="14:15" x14ac:dyDescent="0.25">
      <c r="N172" s="27"/>
      <c r="O172" s="28"/>
    </row>
    <row r="173" spans="14:15" x14ac:dyDescent="0.25">
      <c r="N173" s="27"/>
      <c r="O173" s="28"/>
    </row>
    <row r="174" spans="14:15" x14ac:dyDescent="0.25">
      <c r="N174" s="27"/>
      <c r="O174" s="28"/>
    </row>
    <row r="175" spans="14:15" x14ac:dyDescent="0.25">
      <c r="N175" s="27"/>
      <c r="O175" s="28"/>
    </row>
    <row r="176" spans="14:15" x14ac:dyDescent="0.25">
      <c r="N176" s="27"/>
      <c r="O176" s="28"/>
    </row>
    <row r="177" spans="14:15" x14ac:dyDescent="0.25">
      <c r="N177" s="27"/>
      <c r="O177" s="28"/>
    </row>
    <row r="178" spans="14:15" x14ac:dyDescent="0.25">
      <c r="N178" s="27"/>
      <c r="O178" s="28"/>
    </row>
    <row r="179" spans="14:15" x14ac:dyDescent="0.25">
      <c r="N179" s="27"/>
      <c r="O179" s="28"/>
    </row>
    <row r="180" spans="14:15" x14ac:dyDescent="0.25">
      <c r="N180" s="27"/>
      <c r="O180" s="28"/>
    </row>
    <row r="181" spans="14:15" x14ac:dyDescent="0.25">
      <c r="N181" s="27"/>
      <c r="O181" s="28"/>
    </row>
    <row r="182" spans="14:15" x14ac:dyDescent="0.25">
      <c r="N182" s="27"/>
      <c r="O182" s="28"/>
    </row>
    <row r="183" spans="14:15" x14ac:dyDescent="0.25">
      <c r="N183" s="27"/>
      <c r="O183" s="28"/>
    </row>
    <row r="184" spans="14:15" x14ac:dyDescent="0.25">
      <c r="N184" s="27"/>
      <c r="O184" s="28"/>
    </row>
    <row r="185" spans="14:15" x14ac:dyDescent="0.25">
      <c r="N185" s="27"/>
      <c r="O185" s="28"/>
    </row>
    <row r="186" spans="14:15" x14ac:dyDescent="0.25">
      <c r="N186" s="27"/>
      <c r="O186" s="28"/>
    </row>
    <row r="187" spans="14:15" x14ac:dyDescent="0.25">
      <c r="N187" s="27"/>
      <c r="O187" s="28"/>
    </row>
    <row r="188" spans="14:15" x14ac:dyDescent="0.25">
      <c r="N188" s="27"/>
      <c r="O188" s="28"/>
    </row>
    <row r="189" spans="14:15" x14ac:dyDescent="0.25">
      <c r="N189" s="27"/>
      <c r="O189" s="28"/>
    </row>
    <row r="190" spans="14:15" x14ac:dyDescent="0.25">
      <c r="N190" s="27"/>
      <c r="O190" s="28"/>
    </row>
    <row r="191" spans="14:15" x14ac:dyDescent="0.25">
      <c r="N191" s="27"/>
      <c r="O191" s="28"/>
    </row>
    <row r="192" spans="14:15" x14ac:dyDescent="0.25">
      <c r="N192" s="27"/>
      <c r="O192" s="28"/>
    </row>
    <row r="193" spans="14:15" x14ac:dyDescent="0.25">
      <c r="N193" s="27"/>
      <c r="O193" s="28"/>
    </row>
    <row r="194" spans="14:15" x14ac:dyDescent="0.25">
      <c r="N194" s="27"/>
      <c r="O194" s="28"/>
    </row>
    <row r="195" spans="14:15" x14ac:dyDescent="0.25">
      <c r="N195" s="27"/>
      <c r="O195" s="28"/>
    </row>
    <row r="196" spans="14:15" x14ac:dyDescent="0.25">
      <c r="N196" s="27"/>
      <c r="O196" s="28"/>
    </row>
    <row r="197" spans="14:15" x14ac:dyDescent="0.25">
      <c r="N197" s="27"/>
      <c r="O197" s="28"/>
    </row>
    <row r="198" spans="14:15" x14ac:dyDescent="0.25">
      <c r="N198" s="27"/>
      <c r="O198" s="28"/>
    </row>
    <row r="199" spans="14:15" x14ac:dyDescent="0.25">
      <c r="N199" s="27"/>
      <c r="O199" s="28"/>
    </row>
    <row r="200" spans="14:15" x14ac:dyDescent="0.25">
      <c r="N200" s="27"/>
      <c r="O200" s="28"/>
    </row>
    <row r="201" spans="14:15" x14ac:dyDescent="0.25">
      <c r="N201" s="27"/>
      <c r="O201" s="28"/>
    </row>
    <row r="202" spans="14:15" x14ac:dyDescent="0.25">
      <c r="N202" s="27"/>
      <c r="O202" s="28"/>
    </row>
    <row r="203" spans="14:15" x14ac:dyDescent="0.25">
      <c r="N203" s="27"/>
      <c r="O203" s="28"/>
    </row>
    <row r="204" spans="14:15" x14ac:dyDescent="0.25">
      <c r="N204" s="27"/>
      <c r="O204" s="28"/>
    </row>
    <row r="205" spans="14:15" x14ac:dyDescent="0.25">
      <c r="N205" s="27"/>
      <c r="O205" s="28"/>
    </row>
    <row r="206" spans="14:15" x14ac:dyDescent="0.25">
      <c r="N206" s="27"/>
      <c r="O206" s="28"/>
    </row>
    <row r="207" spans="14:15" x14ac:dyDescent="0.25">
      <c r="N207" s="27"/>
      <c r="O207" s="28"/>
    </row>
    <row r="208" spans="14:15" x14ac:dyDescent="0.25">
      <c r="N208" s="27"/>
      <c r="O208" s="28"/>
    </row>
    <row r="209" spans="14:15" x14ac:dyDescent="0.25">
      <c r="N209" s="27"/>
      <c r="O209" s="28"/>
    </row>
    <row r="210" spans="14:15" x14ac:dyDescent="0.25">
      <c r="N210" s="27"/>
      <c r="O210" s="28"/>
    </row>
    <row r="211" spans="14:15" x14ac:dyDescent="0.25">
      <c r="N211" s="27"/>
      <c r="O211" s="28"/>
    </row>
    <row r="212" spans="14:15" x14ac:dyDescent="0.25">
      <c r="N212" s="27"/>
      <c r="O212" s="28"/>
    </row>
    <row r="213" spans="14:15" x14ac:dyDescent="0.25">
      <c r="N213" s="27"/>
      <c r="O213" s="28"/>
    </row>
    <row r="214" spans="14:15" x14ac:dyDescent="0.25">
      <c r="N214" s="27"/>
      <c r="O214" s="28"/>
    </row>
    <row r="215" spans="14:15" x14ac:dyDescent="0.25">
      <c r="N215" s="27"/>
      <c r="O215" s="28"/>
    </row>
    <row r="216" spans="14:15" x14ac:dyDescent="0.25">
      <c r="N216" s="27"/>
      <c r="O216" s="28"/>
    </row>
    <row r="217" spans="14:15" x14ac:dyDescent="0.25">
      <c r="N217" s="27"/>
      <c r="O217" s="28"/>
    </row>
    <row r="218" spans="14:15" x14ac:dyDescent="0.25">
      <c r="N218" s="27"/>
      <c r="O218" s="28"/>
    </row>
    <row r="219" spans="14:15" x14ac:dyDescent="0.25">
      <c r="N219" s="27"/>
      <c r="O219" s="28"/>
    </row>
    <row r="220" spans="14:15" x14ac:dyDescent="0.25">
      <c r="N220" s="27"/>
      <c r="O220" s="28"/>
    </row>
    <row r="221" spans="14:15" x14ac:dyDescent="0.25">
      <c r="N221" s="27"/>
      <c r="O221" s="28"/>
    </row>
    <row r="222" spans="14:15" x14ac:dyDescent="0.25">
      <c r="N222" s="27"/>
      <c r="O222" s="28"/>
    </row>
    <row r="223" spans="14:15" x14ac:dyDescent="0.25">
      <c r="N223" s="27"/>
      <c r="O223" s="28"/>
    </row>
    <row r="224" spans="14:15" x14ac:dyDescent="0.25">
      <c r="N224" s="27"/>
      <c r="O224" s="28"/>
    </row>
    <row r="225" spans="14:15" x14ac:dyDescent="0.25">
      <c r="N225" s="27"/>
      <c r="O225" s="28"/>
    </row>
    <row r="226" spans="14:15" x14ac:dyDescent="0.25">
      <c r="N226" s="27"/>
      <c r="O226" s="28"/>
    </row>
    <row r="227" spans="14:15" x14ac:dyDescent="0.25">
      <c r="N227" s="27"/>
      <c r="O227" s="28"/>
    </row>
    <row r="228" spans="14:15" x14ac:dyDescent="0.25">
      <c r="N228" s="27"/>
      <c r="O228" s="28"/>
    </row>
    <row r="229" spans="14:15" x14ac:dyDescent="0.25">
      <c r="N229" s="27"/>
      <c r="O229" s="28"/>
    </row>
    <row r="230" spans="14:15" x14ac:dyDescent="0.25">
      <c r="N230" s="27"/>
      <c r="O230" s="28"/>
    </row>
    <row r="231" spans="14:15" x14ac:dyDescent="0.25">
      <c r="N231" s="27"/>
      <c r="O231" s="28"/>
    </row>
    <row r="232" spans="14:15" x14ac:dyDescent="0.25">
      <c r="N232" s="27"/>
      <c r="O232" s="28"/>
    </row>
    <row r="233" spans="14:15" x14ac:dyDescent="0.25">
      <c r="N233" s="27"/>
      <c r="O233" s="28"/>
    </row>
    <row r="234" spans="14:15" x14ac:dyDescent="0.25">
      <c r="N234" s="27"/>
      <c r="O234" s="28"/>
    </row>
    <row r="235" spans="14:15" x14ac:dyDescent="0.25">
      <c r="N235" s="27"/>
      <c r="O235" s="28"/>
    </row>
    <row r="236" spans="14:15" x14ac:dyDescent="0.25">
      <c r="N236" s="27"/>
      <c r="O236" s="28"/>
    </row>
    <row r="237" spans="14:15" x14ac:dyDescent="0.25">
      <c r="N237" s="27"/>
      <c r="O237" s="28"/>
    </row>
    <row r="238" spans="14:15" x14ac:dyDescent="0.25">
      <c r="N238" s="27"/>
      <c r="O238" s="28"/>
    </row>
    <row r="239" spans="14:15" x14ac:dyDescent="0.25">
      <c r="N239" s="27"/>
      <c r="O239" s="28"/>
    </row>
    <row r="240" spans="14:15" x14ac:dyDescent="0.25">
      <c r="N240" s="27"/>
      <c r="O240" s="28"/>
    </row>
    <row r="241" spans="14:15" x14ac:dyDescent="0.25">
      <c r="N241" s="27"/>
      <c r="O241" s="28"/>
    </row>
    <row r="242" spans="14:15" x14ac:dyDescent="0.25">
      <c r="N242" s="27"/>
      <c r="O242" s="28"/>
    </row>
    <row r="243" spans="14:15" x14ac:dyDescent="0.25">
      <c r="N243" s="27"/>
      <c r="O243" s="28"/>
    </row>
    <row r="244" spans="14:15" x14ac:dyDescent="0.25">
      <c r="N244" s="27"/>
      <c r="O244" s="28"/>
    </row>
    <row r="245" spans="14:15" x14ac:dyDescent="0.25">
      <c r="N245" s="27"/>
      <c r="O245" s="28"/>
    </row>
    <row r="246" spans="14:15" x14ac:dyDescent="0.25">
      <c r="N246" s="27"/>
      <c r="O246" s="28"/>
    </row>
    <row r="247" spans="14:15" x14ac:dyDescent="0.25">
      <c r="N247" s="27"/>
      <c r="O247" s="28"/>
    </row>
    <row r="248" spans="14:15" x14ac:dyDescent="0.25">
      <c r="N248" s="27"/>
      <c r="O248" s="28"/>
    </row>
    <row r="249" spans="14:15" x14ac:dyDescent="0.25">
      <c r="N249" s="27"/>
      <c r="O249" s="28"/>
    </row>
    <row r="250" spans="14:15" x14ac:dyDescent="0.25">
      <c r="N250" s="27"/>
      <c r="O250" s="28"/>
    </row>
    <row r="251" spans="14:15" x14ac:dyDescent="0.25">
      <c r="N251" s="27"/>
      <c r="O251" s="28"/>
    </row>
    <row r="252" spans="14:15" x14ac:dyDescent="0.25">
      <c r="N252" s="27"/>
      <c r="O252" s="28"/>
    </row>
    <row r="253" spans="14:15" x14ac:dyDescent="0.25">
      <c r="N253" s="27"/>
      <c r="O253" s="28"/>
    </row>
    <row r="254" spans="14:15" x14ac:dyDescent="0.25">
      <c r="N254" s="27"/>
      <c r="O254" s="28"/>
    </row>
    <row r="255" spans="14:15" x14ac:dyDescent="0.25">
      <c r="N255" s="27"/>
      <c r="O255" s="28"/>
    </row>
    <row r="256" spans="14:15" x14ac:dyDescent="0.25">
      <c r="N256" s="27"/>
      <c r="O256" s="28"/>
    </row>
    <row r="257" spans="14:15" x14ac:dyDescent="0.25">
      <c r="N257" s="27"/>
      <c r="O257" s="28"/>
    </row>
    <row r="258" spans="14:15" x14ac:dyDescent="0.25">
      <c r="N258" s="27"/>
      <c r="O258" s="28"/>
    </row>
    <row r="259" spans="14:15" x14ac:dyDescent="0.25">
      <c r="N259" s="27"/>
      <c r="O259" s="28"/>
    </row>
    <row r="260" spans="14:15" x14ac:dyDescent="0.25">
      <c r="N260" s="27"/>
      <c r="O260" s="28"/>
    </row>
    <row r="261" spans="14:15" x14ac:dyDescent="0.25">
      <c r="N261" s="27"/>
      <c r="O261" s="28"/>
    </row>
    <row r="262" spans="14:15" x14ac:dyDescent="0.25">
      <c r="N262" s="27"/>
      <c r="O262" s="28"/>
    </row>
    <row r="263" spans="14:15" x14ac:dyDescent="0.25">
      <c r="N263" s="27"/>
      <c r="O263" s="28"/>
    </row>
    <row r="264" spans="14:15" x14ac:dyDescent="0.25">
      <c r="N264" s="27"/>
      <c r="O264" s="28"/>
    </row>
    <row r="265" spans="14:15" x14ac:dyDescent="0.25">
      <c r="N265" s="27"/>
      <c r="O265" s="28"/>
    </row>
    <row r="266" spans="14:15" x14ac:dyDescent="0.25">
      <c r="N266" s="27"/>
      <c r="O266" s="28"/>
    </row>
    <row r="267" spans="14:15" x14ac:dyDescent="0.25">
      <c r="N267" s="27"/>
      <c r="O267" s="28"/>
    </row>
    <row r="268" spans="14:15" x14ac:dyDescent="0.25">
      <c r="N268" s="27"/>
      <c r="O268" s="28"/>
    </row>
    <row r="269" spans="14:15" x14ac:dyDescent="0.25">
      <c r="N269" s="27"/>
      <c r="O269" s="28"/>
    </row>
    <row r="270" spans="14:15" x14ac:dyDescent="0.25">
      <c r="N270" s="27"/>
      <c r="O270" s="28"/>
    </row>
    <row r="271" spans="14:15" x14ac:dyDescent="0.25">
      <c r="N271" s="27"/>
      <c r="O271" s="28"/>
    </row>
    <row r="272" spans="14:15" x14ac:dyDescent="0.25">
      <c r="N272" s="27"/>
      <c r="O272" s="28"/>
    </row>
    <row r="273" spans="14:15" x14ac:dyDescent="0.25">
      <c r="N273" s="27"/>
      <c r="O273" s="28"/>
    </row>
    <row r="274" spans="14:15" x14ac:dyDescent="0.25">
      <c r="N274" s="27"/>
      <c r="O274" s="28"/>
    </row>
    <row r="275" spans="14:15" x14ac:dyDescent="0.25">
      <c r="N275" s="27"/>
      <c r="O275" s="28"/>
    </row>
    <row r="276" spans="14:15" x14ac:dyDescent="0.25">
      <c r="N276" s="27"/>
      <c r="O276" s="28"/>
    </row>
    <row r="277" spans="14:15" x14ac:dyDescent="0.25">
      <c r="N277" s="27"/>
      <c r="O277" s="28"/>
    </row>
    <row r="278" spans="14:15" x14ac:dyDescent="0.25">
      <c r="N278" s="27"/>
      <c r="O278" s="28"/>
    </row>
    <row r="279" spans="14:15" x14ac:dyDescent="0.25">
      <c r="N279" s="27"/>
      <c r="O279" s="28"/>
    </row>
    <row r="280" spans="14:15" x14ac:dyDescent="0.25">
      <c r="N280" s="27"/>
      <c r="O280" s="28"/>
    </row>
    <row r="281" spans="14:15" x14ac:dyDescent="0.25">
      <c r="N281" s="27"/>
      <c r="O281" s="28"/>
    </row>
    <row r="282" spans="14:15" x14ac:dyDescent="0.25">
      <c r="N282" s="27"/>
      <c r="O282" s="28"/>
    </row>
    <row r="283" spans="14:15" x14ac:dyDescent="0.25">
      <c r="N283" s="27"/>
      <c r="O283" s="28"/>
    </row>
    <row r="284" spans="14:15" x14ac:dyDescent="0.25">
      <c r="N284" s="27"/>
      <c r="O284" s="28"/>
    </row>
    <row r="285" spans="14:15" x14ac:dyDescent="0.25">
      <c r="N285" s="27"/>
      <c r="O285" s="28"/>
    </row>
    <row r="286" spans="14:15" x14ac:dyDescent="0.25">
      <c r="N286" s="27"/>
      <c r="O286" s="28"/>
    </row>
    <row r="287" spans="14:15" x14ac:dyDescent="0.25">
      <c r="N287" s="27"/>
      <c r="O287" s="28"/>
    </row>
    <row r="288" spans="14:15" x14ac:dyDescent="0.25">
      <c r="N288" s="27"/>
      <c r="O288" s="28"/>
    </row>
    <row r="289" spans="14:15" x14ac:dyDescent="0.25">
      <c r="N289" s="27"/>
      <c r="O289" s="28"/>
    </row>
    <row r="290" spans="14:15" x14ac:dyDescent="0.25">
      <c r="N290" s="27"/>
      <c r="O290" s="28"/>
    </row>
    <row r="291" spans="14:15" x14ac:dyDescent="0.25">
      <c r="N291" s="27"/>
      <c r="O291" s="28"/>
    </row>
    <row r="292" spans="14:15" x14ac:dyDescent="0.25">
      <c r="N292" s="27"/>
      <c r="O292" s="28"/>
    </row>
    <row r="293" spans="14:15" x14ac:dyDescent="0.25">
      <c r="N293" s="27"/>
      <c r="O293" s="28"/>
    </row>
    <row r="294" spans="14:15" x14ac:dyDescent="0.25">
      <c r="N294" s="27"/>
      <c r="O294" s="28"/>
    </row>
    <row r="295" spans="14:15" x14ac:dyDescent="0.25">
      <c r="N295" s="27"/>
      <c r="O295" s="28"/>
    </row>
    <row r="296" spans="14:15" x14ac:dyDescent="0.25">
      <c r="N296" s="27"/>
      <c r="O296" s="28"/>
    </row>
    <row r="297" spans="14:15" x14ac:dyDescent="0.25">
      <c r="N297" s="27"/>
      <c r="O297" s="28"/>
    </row>
    <row r="298" spans="14:15" x14ac:dyDescent="0.25">
      <c r="N298" s="27"/>
      <c r="O298" s="28"/>
    </row>
    <row r="299" spans="14:15" x14ac:dyDescent="0.25">
      <c r="N299" s="27"/>
      <c r="O299" s="28"/>
    </row>
    <row r="300" spans="14:15" x14ac:dyDescent="0.25">
      <c r="N300" s="27"/>
      <c r="O300" s="28"/>
    </row>
    <row r="301" spans="14:15" x14ac:dyDescent="0.25">
      <c r="N301" s="27"/>
      <c r="O301" s="28"/>
    </row>
    <row r="302" spans="14:15" x14ac:dyDescent="0.25">
      <c r="N302" s="27"/>
      <c r="O302" s="28"/>
    </row>
    <row r="303" spans="14:15" x14ac:dyDescent="0.25">
      <c r="N303" s="27"/>
      <c r="O303" s="28"/>
    </row>
    <row r="304" spans="14:15" x14ac:dyDescent="0.25">
      <c r="N304" s="27"/>
      <c r="O304" s="28"/>
    </row>
    <row r="305" spans="14:15" x14ac:dyDescent="0.25">
      <c r="N305" s="27"/>
      <c r="O305" s="28"/>
    </row>
    <row r="306" spans="14:15" x14ac:dyDescent="0.25">
      <c r="N306" s="27"/>
      <c r="O306" s="28"/>
    </row>
    <row r="307" spans="14:15" x14ac:dyDescent="0.25">
      <c r="N307" s="27"/>
      <c r="O307" s="28"/>
    </row>
    <row r="308" spans="14:15" x14ac:dyDescent="0.25">
      <c r="N308" s="27"/>
      <c r="O308" s="28"/>
    </row>
    <row r="309" spans="14:15" x14ac:dyDescent="0.25">
      <c r="N309" s="27"/>
      <c r="O309" s="28"/>
    </row>
    <row r="310" spans="14:15" x14ac:dyDescent="0.25">
      <c r="N310" s="27"/>
      <c r="O310" s="28"/>
    </row>
    <row r="311" spans="14:15" x14ac:dyDescent="0.25">
      <c r="N311" s="27"/>
      <c r="O311" s="28"/>
    </row>
    <row r="312" spans="14:15" x14ac:dyDescent="0.25">
      <c r="N312" s="27"/>
      <c r="O312" s="28"/>
    </row>
    <row r="313" spans="14:15" x14ac:dyDescent="0.25">
      <c r="N313" s="27"/>
      <c r="O313" s="28"/>
    </row>
    <row r="314" spans="14:15" x14ac:dyDescent="0.25">
      <c r="N314" s="27"/>
      <c r="O314" s="28"/>
    </row>
    <row r="315" spans="14:15" x14ac:dyDescent="0.25">
      <c r="N315" s="27"/>
      <c r="O315" s="28"/>
    </row>
    <row r="316" spans="14:15" x14ac:dyDescent="0.25">
      <c r="N316" s="27"/>
      <c r="O316" s="28"/>
    </row>
    <row r="317" spans="14:15" x14ac:dyDescent="0.25">
      <c r="N317" s="27"/>
      <c r="O317" s="28"/>
    </row>
    <row r="318" spans="14:15" x14ac:dyDescent="0.25">
      <c r="N318" s="27"/>
      <c r="O318" s="28"/>
    </row>
  </sheetData>
  <sheetProtection sheet="1" selectLockedCells="1"/>
  <mergeCells count="9">
    <mergeCell ref="B2:G2"/>
    <mergeCell ref="B4:G4"/>
    <mergeCell ref="B23:C23"/>
    <mergeCell ref="F22:G22"/>
    <mergeCell ref="I6:J6"/>
    <mergeCell ref="B6:C6"/>
    <mergeCell ref="F6:G6"/>
    <mergeCell ref="B19:C19"/>
    <mergeCell ref="I7:J11"/>
  </mergeCells>
  <phoneticPr fontId="19" type="noConversion"/>
  <dataValidations count="2">
    <dataValidation type="list" allowBlank="1" showInputMessage="1" showErrorMessage="1" sqref="F8:F20" xr:uid="{B9D1580E-2E7D-4E69-BCBE-D4E83631925C}">
      <formula1>AwardTypes</formula1>
    </dataValidation>
    <dataValidation type="list" allowBlank="1" showInputMessage="1" showErrorMessage="1" sqref="G23:G42 C13" xr:uid="{A8CDE1D5-52DD-48A1-AFFD-453C9828F17A}">
      <formula1>FacilityIDs</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23</xdr:row>
                    <xdr:rowOff>0</xdr:rowOff>
                  </from>
                  <to>
                    <xdr:col>2</xdr:col>
                    <xdr:colOff>1409700</xdr:colOff>
                    <xdr:row>24</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25</xdr:row>
                    <xdr:rowOff>0</xdr:rowOff>
                  </from>
                  <to>
                    <xdr:col>2</xdr:col>
                    <xdr:colOff>1409700</xdr:colOff>
                    <xdr:row>26</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23</xdr:row>
                    <xdr:rowOff>190500</xdr:rowOff>
                  </from>
                  <to>
                    <xdr:col>2</xdr:col>
                    <xdr:colOff>1409700</xdr:colOff>
                    <xdr:row>25</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Information'!G27)), UPPER('1. Personal Information'!G27),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Information'!G28)), UPPER('1. Personal Information'!G28),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Information'!G29)), UPPER('1. Personal Information'!G29),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Information'!G30)), UPPER('1. Personal Information'!G30),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Information'!G31)), UPPER('1. Personal Information'!G31),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Information'!G32)), UPPER('1. Personal Information'!G32),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Information'!G33)), UPPER('1. Personal Information'!G33),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Information'!G34)), UPPER('1. Personal Information'!G34),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Information'!G35)), UPPER('1. Personal Information'!G35),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Information'!G36)), UPPER('1. Personal Information'!G36),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dimension ref="B2:N19"/>
  <sheetViews>
    <sheetView zoomScaleNormal="100" workbookViewId="0">
      <selection activeCell="B8" sqref="B8"/>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 min="10" max="10" width="23.5703125" customWidth="1"/>
    <col min="11" max="11" width="28.28515625" customWidth="1"/>
    <col min="12" max="12" width="10.7109375" customWidth="1"/>
    <col min="13" max="13" width="28.42578125" customWidth="1"/>
    <col min="14" max="14" width="12" customWidth="1"/>
  </cols>
  <sheetData>
    <row r="2" spans="2:14" ht="78" customHeight="1" x14ac:dyDescent="0.25">
      <c r="B2" s="45" t="s">
        <v>1273</v>
      </c>
      <c r="C2" s="45"/>
      <c r="D2" s="45"/>
      <c r="E2" s="45"/>
      <c r="F2" s="45"/>
      <c r="G2" s="45"/>
      <c r="J2" s="35" t="s">
        <v>1348</v>
      </c>
      <c r="K2" s="35"/>
      <c r="L2" s="35"/>
      <c r="M2" s="35"/>
      <c r="N2" s="35"/>
    </row>
    <row r="3" spans="2:14" ht="15" customHeight="1" x14ac:dyDescent="0.25">
      <c r="B3" s="26"/>
      <c r="C3" s="26"/>
      <c r="D3" s="26"/>
      <c r="E3" s="26"/>
      <c r="F3" s="26"/>
      <c r="G3" s="26"/>
    </row>
    <row r="4" spans="2:14" ht="20.25" customHeight="1" x14ac:dyDescent="0.25">
      <c r="B4" s="35" t="s">
        <v>1275</v>
      </c>
      <c r="C4" s="35"/>
      <c r="D4" s="35"/>
      <c r="E4" s="35"/>
      <c r="F4" s="35"/>
      <c r="G4" s="35"/>
      <c r="J4" s="46" t="s">
        <v>1347</v>
      </c>
      <c r="K4" s="46"/>
      <c r="L4" s="46"/>
      <c r="M4" s="46"/>
      <c r="N4" s="46"/>
    </row>
    <row r="6" spans="2:14" x14ac:dyDescent="0.25">
      <c r="B6" s="39" t="s">
        <v>1259</v>
      </c>
      <c r="C6" s="39"/>
      <c r="D6" s="39"/>
      <c r="E6" s="39"/>
      <c r="F6" s="39"/>
      <c r="G6" s="39"/>
      <c r="J6" s="36" t="s">
        <v>1346</v>
      </c>
      <c r="K6" s="47"/>
      <c r="L6" s="47"/>
      <c r="M6" s="47"/>
      <c r="N6" s="37"/>
    </row>
    <row r="7" spans="2:14" ht="45" x14ac:dyDescent="0.25">
      <c r="B7" s="11" t="s">
        <v>742</v>
      </c>
      <c r="C7" s="11" t="s">
        <v>738</v>
      </c>
      <c r="D7" s="11" t="s">
        <v>741</v>
      </c>
      <c r="E7" s="11" t="s">
        <v>739</v>
      </c>
      <c r="F7" s="11" t="s">
        <v>740</v>
      </c>
      <c r="G7" s="11" t="s">
        <v>747</v>
      </c>
      <c r="J7" s="11" t="s">
        <v>1341</v>
      </c>
      <c r="K7" s="11" t="s">
        <v>1344</v>
      </c>
      <c r="L7" s="11" t="s">
        <v>1342</v>
      </c>
      <c r="M7" s="11" t="s">
        <v>1345</v>
      </c>
      <c r="N7" s="11" t="s">
        <v>1343</v>
      </c>
    </row>
    <row r="8" spans="2:14" x14ac:dyDescent="0.25">
      <c r="B8" s="21"/>
      <c r="C8" s="21"/>
      <c r="D8" s="22"/>
      <c r="E8" s="23"/>
      <c r="F8" s="22"/>
      <c r="G8" s="9"/>
      <c r="H8" s="24" t="b">
        <v>0</v>
      </c>
      <c r="J8" s="5" t="str">
        <f>IF(NOT(ISBLANK(B8)), LOOKUP(B8, FacilitiesBackend!$A$3:$A$315, FacilitiesBackend!$B$3:$B$315), "")</f>
        <v/>
      </c>
      <c r="K8" s="5" t="str">
        <f>IF(NOT(ISBLANK(B8)), LOOKUP(B8, FacilitiesBackend!$A$3:$A$315, FacilitiesBackend!$C$3:$C$315), "")</f>
        <v/>
      </c>
      <c r="L8" s="32" t="str">
        <f>IF(NOT(ISBLANK(B8)), LOOKUP(B8, FacilitiesBackend!$A$3:$A$315, FacilitiesBackend!$D$3:$D$315), "")</f>
        <v/>
      </c>
      <c r="M8" s="17"/>
      <c r="N8" s="21"/>
    </row>
    <row r="9" spans="2:14" x14ac:dyDescent="0.25">
      <c r="B9" s="21"/>
      <c r="C9" s="21"/>
      <c r="D9" s="22"/>
      <c r="E9" s="23"/>
      <c r="F9" s="22"/>
      <c r="G9" s="9"/>
      <c r="H9" s="24" t="b">
        <v>0</v>
      </c>
      <c r="J9" s="5" t="str">
        <f>IF(NOT(ISBLANK(B9)), LOOKUP(B9, FacilitiesBackend!$A$3:$A$315, FacilitiesBackend!$B$3:$B$315), "")</f>
        <v/>
      </c>
      <c r="K9" s="5" t="str">
        <f>IF(NOT(ISBLANK(B9)), LOOKUP(B9, FacilitiesBackend!$A$3:$A$315, FacilitiesBackend!$C$3:$C$315), "")</f>
        <v/>
      </c>
      <c r="L9" s="32" t="str">
        <f>IF(NOT(ISBLANK(B9)), LOOKUP(B9, FacilitiesBackend!$A$3:$A$315, FacilitiesBackend!$D$3:$D$315), "")</f>
        <v/>
      </c>
      <c r="M9" s="17"/>
      <c r="N9" s="21"/>
    </row>
    <row r="10" spans="2:14" x14ac:dyDescent="0.25">
      <c r="B10" s="21"/>
      <c r="C10" s="21"/>
      <c r="D10" s="22"/>
      <c r="E10" s="23"/>
      <c r="F10" s="22"/>
      <c r="G10" s="9"/>
      <c r="H10" s="24" t="b">
        <v>0</v>
      </c>
      <c r="J10" s="5" t="str">
        <f>IF(NOT(ISBLANK(B10)), LOOKUP(B10, FacilitiesBackend!$A$3:$A$315, FacilitiesBackend!$B$3:$B$315), "")</f>
        <v/>
      </c>
      <c r="K10" s="5" t="str">
        <f>IF(NOT(ISBLANK(B10)), LOOKUP(B10, FacilitiesBackend!$A$3:$A$315, FacilitiesBackend!$C$3:$C$315), "")</f>
        <v/>
      </c>
      <c r="L10" s="32" t="str">
        <f>IF(NOT(ISBLANK(B10)), LOOKUP(B10, FacilitiesBackend!$A$3:$A$315, FacilitiesBackend!$D$3:$D$315), "")</f>
        <v/>
      </c>
      <c r="M10" s="17"/>
      <c r="N10" s="21"/>
    </row>
    <row r="11" spans="2:14" x14ac:dyDescent="0.25">
      <c r="B11" s="21"/>
      <c r="C11" s="21"/>
      <c r="D11" s="22"/>
      <c r="E11" s="23"/>
      <c r="F11" s="22"/>
      <c r="G11" s="9"/>
      <c r="H11" s="24" t="b">
        <v>0</v>
      </c>
      <c r="J11" s="5" t="str">
        <f>IF(NOT(ISBLANK(B11)), LOOKUP(B11, FacilitiesBackend!$A$3:$A$315, FacilitiesBackend!$B$3:$B$315), "")</f>
        <v/>
      </c>
      <c r="K11" s="5" t="str">
        <f>IF(NOT(ISBLANK(B11)), LOOKUP(B11, FacilitiesBackend!$A$3:$A$315, FacilitiesBackend!$C$3:$C$315), "")</f>
        <v/>
      </c>
      <c r="L11" s="32" t="str">
        <f>IF(NOT(ISBLANK(B11)), LOOKUP(B11, FacilitiesBackend!$A$3:$A$315, FacilitiesBackend!$D$3:$D$315), "")</f>
        <v/>
      </c>
      <c r="M11" s="17"/>
      <c r="N11" s="21"/>
    </row>
    <row r="12" spans="2:14" x14ac:dyDescent="0.25">
      <c r="B12" s="21"/>
      <c r="C12" s="21"/>
      <c r="D12" s="22"/>
      <c r="E12" s="23"/>
      <c r="F12" s="22"/>
      <c r="G12" s="9"/>
      <c r="H12" s="24" t="b">
        <v>0</v>
      </c>
      <c r="J12" s="5" t="str">
        <f>IF(NOT(ISBLANK(B12)), LOOKUP(B12, FacilitiesBackend!$A$3:$A$315, FacilitiesBackend!$B$3:$B$315), "")</f>
        <v/>
      </c>
      <c r="K12" s="5" t="str">
        <f>IF(NOT(ISBLANK(B12)), LOOKUP(B12, FacilitiesBackend!$A$3:$A$315, FacilitiesBackend!$C$3:$C$315), "")</f>
        <v/>
      </c>
      <c r="L12" s="32" t="str">
        <f>IF(NOT(ISBLANK(B12)), LOOKUP(B12, FacilitiesBackend!$A$3:$A$315, FacilitiesBackend!$D$3:$D$315), "")</f>
        <v/>
      </c>
      <c r="M12" s="17"/>
      <c r="N12" s="21"/>
    </row>
    <row r="13" spans="2:14" x14ac:dyDescent="0.25">
      <c r="B13" s="21"/>
      <c r="C13" s="21"/>
      <c r="D13" s="22"/>
      <c r="E13" s="23"/>
      <c r="F13" s="22"/>
      <c r="G13" s="9"/>
      <c r="H13" s="24" t="b">
        <v>0</v>
      </c>
      <c r="J13" s="5" t="str">
        <f>IF(NOT(ISBLANK(B13)), LOOKUP(B13, FacilitiesBackend!$A$3:$A$315, FacilitiesBackend!$B$3:$B$315), "")</f>
        <v/>
      </c>
      <c r="K13" s="5" t="str">
        <f>IF(NOT(ISBLANK(B13)), LOOKUP(B13, FacilitiesBackend!$A$3:$A$315, FacilitiesBackend!$C$3:$C$315), "")</f>
        <v/>
      </c>
      <c r="L13" s="32" t="str">
        <f>IF(NOT(ISBLANK(B13)), LOOKUP(B13, FacilitiesBackend!$A$3:$A$315, FacilitiesBackend!$D$3:$D$315), "")</f>
        <v/>
      </c>
      <c r="M13" s="17"/>
      <c r="N13" s="21"/>
    </row>
    <row r="14" spans="2:14" x14ac:dyDescent="0.25">
      <c r="B14" s="21"/>
      <c r="C14" s="21"/>
      <c r="D14" s="22"/>
      <c r="E14" s="23"/>
      <c r="F14" s="22"/>
      <c r="G14" s="9"/>
      <c r="H14" s="24" t="b">
        <v>0</v>
      </c>
      <c r="J14" s="5" t="str">
        <f>IF(NOT(ISBLANK(B14)), LOOKUP(B14, FacilitiesBackend!$A$3:$A$315, FacilitiesBackend!$B$3:$B$315), "")</f>
        <v/>
      </c>
      <c r="K14" s="5" t="str">
        <f>IF(NOT(ISBLANK(B14)), LOOKUP(B14, FacilitiesBackend!$A$3:$A$315, FacilitiesBackend!$C$3:$C$315), "")</f>
        <v/>
      </c>
      <c r="L14" s="32" t="str">
        <f>IF(NOT(ISBLANK(B14)), LOOKUP(B14, FacilitiesBackend!$A$3:$A$315, FacilitiesBackend!$D$3:$D$315), "")</f>
        <v/>
      </c>
      <c r="M14" s="17"/>
      <c r="N14" s="21"/>
    </row>
    <row r="15" spans="2:14" x14ac:dyDescent="0.25">
      <c r="B15" s="21"/>
      <c r="C15" s="21"/>
      <c r="D15" s="22"/>
      <c r="E15" s="23"/>
      <c r="F15" s="22"/>
      <c r="G15" s="9"/>
      <c r="H15" s="24" t="b">
        <v>0</v>
      </c>
      <c r="J15" s="5" t="str">
        <f>IF(NOT(ISBLANK(B15)), LOOKUP(B15, FacilitiesBackend!$A$3:$A$315, FacilitiesBackend!$B$3:$B$315), "")</f>
        <v/>
      </c>
      <c r="K15" s="5" t="str">
        <f>IF(NOT(ISBLANK(B15)), LOOKUP(B15, FacilitiesBackend!$A$3:$A$315, FacilitiesBackend!$C$3:$C$315), "")</f>
        <v/>
      </c>
      <c r="L15" s="32" t="str">
        <f>IF(NOT(ISBLANK(B15)), LOOKUP(B15, FacilitiesBackend!$A$3:$A$315, FacilitiesBackend!$D$3:$D$315), "")</f>
        <v/>
      </c>
      <c r="M15" s="17"/>
      <c r="N15" s="21"/>
    </row>
    <row r="16" spans="2:14" x14ac:dyDescent="0.25">
      <c r="B16" s="21"/>
      <c r="C16" s="21"/>
      <c r="D16" s="22"/>
      <c r="E16" s="23"/>
      <c r="F16" s="22"/>
      <c r="G16" s="9"/>
      <c r="H16" s="24" t="b">
        <v>0</v>
      </c>
      <c r="J16" s="5" t="str">
        <f>IF(NOT(ISBLANK(B16)), LOOKUP(B16, FacilitiesBackend!$A$3:$A$315, FacilitiesBackend!$B$3:$B$315), "")</f>
        <v/>
      </c>
      <c r="K16" s="5" t="str">
        <f>IF(NOT(ISBLANK(B16)), LOOKUP(B16, FacilitiesBackend!$A$3:$A$315, FacilitiesBackend!$C$3:$C$315), "")</f>
        <v/>
      </c>
      <c r="L16" s="32" t="str">
        <f>IF(NOT(ISBLANK(B16)), LOOKUP(B16, FacilitiesBackend!$A$3:$A$315, FacilitiesBackend!$D$3:$D$315), "")</f>
        <v/>
      </c>
      <c r="M16" s="17"/>
      <c r="N16" s="21"/>
    </row>
    <row r="17" spans="2:14" x14ac:dyDescent="0.25">
      <c r="B17" s="21"/>
      <c r="C17" s="21"/>
      <c r="D17" s="22"/>
      <c r="E17" s="23"/>
      <c r="F17" s="22"/>
      <c r="G17" s="9"/>
      <c r="H17" s="24" t="b">
        <v>0</v>
      </c>
      <c r="J17" s="5" t="str">
        <f>IF(NOT(ISBLANK(B17)), LOOKUP(B17, FacilitiesBackend!$A$3:$A$315, FacilitiesBackend!$B$3:$B$315), "")</f>
        <v/>
      </c>
      <c r="K17" s="5" t="str">
        <f>IF(NOT(ISBLANK(B17)), LOOKUP(B17, FacilitiesBackend!$A$3:$A$315, FacilitiesBackend!$C$3:$C$315), "")</f>
        <v/>
      </c>
      <c r="L17" s="32" t="str">
        <f>IF(NOT(ISBLANK(B17)), LOOKUP(B17, FacilitiesBackend!$A$3:$A$315, FacilitiesBackend!$D$3:$D$315), "")</f>
        <v/>
      </c>
      <c r="M17" s="17"/>
      <c r="N17" s="21"/>
    </row>
    <row r="18" spans="2:14" x14ac:dyDescent="0.25">
      <c r="B18" s="21"/>
      <c r="C18" s="21"/>
      <c r="D18" s="22"/>
      <c r="E18" s="23"/>
      <c r="F18" s="22"/>
      <c r="G18" s="9"/>
      <c r="H18" s="24" t="b">
        <v>0</v>
      </c>
      <c r="J18" s="5" t="str">
        <f>IF(NOT(ISBLANK(B18)), LOOKUP(B18, FacilitiesBackend!$A$3:$A$315, FacilitiesBackend!$B$3:$B$315), "")</f>
        <v/>
      </c>
      <c r="K18" s="5" t="str">
        <f>IF(NOT(ISBLANK(B18)), LOOKUP(B18, FacilitiesBackend!$A$3:$A$315, FacilitiesBackend!$C$3:$C$315), "")</f>
        <v/>
      </c>
      <c r="L18" s="32" t="str">
        <f>IF(NOT(ISBLANK(B18)), LOOKUP(B18, FacilitiesBackend!$A$3:$A$315, FacilitiesBackend!$D$3:$D$315), "")</f>
        <v/>
      </c>
      <c r="M18" s="17"/>
      <c r="N18" s="21"/>
    </row>
    <row r="19" spans="2:14" x14ac:dyDescent="0.25">
      <c r="B19" s="21"/>
      <c r="C19" s="21"/>
      <c r="D19" s="22"/>
      <c r="E19" s="23"/>
      <c r="F19" s="22"/>
      <c r="G19" s="9"/>
      <c r="H19" s="24" t="b">
        <v>0</v>
      </c>
      <c r="J19" s="5" t="str">
        <f>IF(NOT(ISBLANK(B19)), LOOKUP(B19, FacilitiesBackend!$A$3:$A$315, FacilitiesBackend!$B$3:$B$315), "")</f>
        <v/>
      </c>
      <c r="K19" s="5" t="str">
        <f>IF(NOT(ISBLANK(B19)), LOOKUP(B19, FacilitiesBackend!$A$3:$A$315, FacilitiesBackend!$C$3:$C$315), "")</f>
        <v/>
      </c>
      <c r="L19" s="32" t="str">
        <f>IF(NOT(ISBLANK(B19)), LOOKUP(B19, FacilitiesBackend!$A$3:$A$315, FacilitiesBackend!$D$3:$D$315), "")</f>
        <v/>
      </c>
      <c r="M19" s="17"/>
      <c r="N19" s="21"/>
    </row>
  </sheetData>
  <sheetProtection sheet="1" selectLockedCells="1"/>
  <mergeCells count="6">
    <mergeCell ref="B6:G6"/>
    <mergeCell ref="B2:G2"/>
    <mergeCell ref="B4:G4"/>
    <mergeCell ref="J2:N2"/>
    <mergeCell ref="J4:N4"/>
    <mergeCell ref="J6:N6"/>
  </mergeCells>
  <dataValidations count="4">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8:C19" xr:uid="{2EB49008-9C98-4FA0-8C65-772FA29C6D17}">
      <formula1>CareerLvls</formula1>
    </dataValidation>
    <dataValidation type="whole" allowBlank="1" showInputMessage="1" showErrorMessage="1" sqref="N8:N19" xr:uid="{121D3433-8A7A-4672-B9C0-0F9911658D8D}">
      <formula1>1</formula1>
      <formula2>12</formula2>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76207D37-AE12-44DF-A10C-F1CDC6361C68}">
          <x14:formula1>
            <xm:f>Backend!$J$3:$J$8</xm:f>
          </x14:formula1>
          <xm:sqref>M8:M19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Information'!G37)), UPPER('1. Personal Information'!G37),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Information'!G38)), UPPER('1. Personal Information'!G38),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Information'!G39)), UPPER('1. Personal Information'!G39),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Information'!G40)), UPPER('1. Personal Information'!G40),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Information'!G41)), UPPER('1. Personal Information'!G41),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Information'!G42)), UPPER('1. Personal Information'!G42),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dimension ref="A2:Q319"/>
  <sheetViews>
    <sheetView workbookViewId="0">
      <selection activeCell="A6" sqref="A6"/>
    </sheetView>
  </sheetViews>
  <sheetFormatPr defaultRowHeight="15" x14ac:dyDescent="0.25"/>
  <cols>
    <col min="1" max="1" width="11.28515625" customWidth="1"/>
    <col min="2" max="2" width="35" customWidth="1"/>
    <col min="3" max="3" width="27.85546875" customWidth="1"/>
    <col min="4"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2" spans="1:17" x14ac:dyDescent="0.25">
      <c r="B2" s="33" t="s">
        <v>1338</v>
      </c>
      <c r="C2" s="48" t="s">
        <v>1340</v>
      </c>
      <c r="D2" s="49"/>
      <c r="E2" s="49"/>
      <c r="F2" s="49"/>
      <c r="G2" s="50"/>
    </row>
    <row r="3" spans="1:17" x14ac:dyDescent="0.25">
      <c r="C3" s="51" t="s">
        <v>1339</v>
      </c>
      <c r="D3" s="52"/>
      <c r="E3" s="52"/>
      <c r="F3" s="52"/>
      <c r="G3" s="53"/>
    </row>
    <row r="4" spans="1:17" x14ac:dyDescent="0.25">
      <c r="C4" s="31"/>
      <c r="D4" s="31"/>
      <c r="E4" s="31"/>
      <c r="F4" s="31"/>
      <c r="G4" s="31"/>
    </row>
    <row r="5" spans="1:17" ht="17.25" customHeight="1" x14ac:dyDescent="0.25">
      <c r="A5" t="s">
        <v>0</v>
      </c>
      <c r="B5" t="s">
        <v>1</v>
      </c>
      <c r="C5" t="s">
        <v>2</v>
      </c>
      <c r="D5" s="1" t="s">
        <v>3</v>
      </c>
      <c r="E5" s="1" t="s">
        <v>825</v>
      </c>
      <c r="F5" s="1" t="s">
        <v>751</v>
      </c>
      <c r="G5" t="s">
        <v>7</v>
      </c>
      <c r="H5" t="s">
        <v>1335</v>
      </c>
      <c r="I5" t="s">
        <v>4</v>
      </c>
      <c r="J5" t="s">
        <v>5</v>
      </c>
      <c r="K5" t="s">
        <v>6</v>
      </c>
      <c r="L5" t="s">
        <v>8</v>
      </c>
      <c r="M5" t="s">
        <v>9</v>
      </c>
      <c r="N5" t="s">
        <v>10</v>
      </c>
      <c r="O5" t="s">
        <v>457</v>
      </c>
      <c r="P5" t="s">
        <v>749</v>
      </c>
      <c r="Q5" t="s">
        <v>750</v>
      </c>
    </row>
    <row r="6" spans="1:17" ht="17.25" customHeight="1" x14ac:dyDescent="0.25">
      <c r="Q6" s="16"/>
    </row>
    <row r="7" spans="1:17" ht="17.25" customHeight="1" x14ac:dyDescent="0.25">
      <c r="A7" t="s">
        <v>11</v>
      </c>
      <c r="B7" t="s">
        <v>12</v>
      </c>
      <c r="C7" t="s">
        <v>13</v>
      </c>
      <c r="D7" s="1">
        <v>8</v>
      </c>
      <c r="E7" s="1" t="s">
        <v>826</v>
      </c>
      <c r="F7" s="1" t="s">
        <v>762</v>
      </c>
      <c r="G7" t="s">
        <v>1221</v>
      </c>
      <c r="H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7" t="s">
        <v>14</v>
      </c>
      <c r="J7" t="s">
        <v>15</v>
      </c>
      <c r="K7" t="s">
        <v>16</v>
      </c>
      <c r="L7" t="str">
        <f>HYPERLINK("https://ksn2.faa.gov/ajg/ajg-r/_layouts/userdisp.aspx?ID=7","Northwest Mountain Regional Human Resource Services Division")</f>
        <v>Northwest Mountain Regional Human Resource Services Division</v>
      </c>
      <c r="M7" t="s">
        <v>17</v>
      </c>
      <c r="O7" t="str">
        <f>LOOKUP(Table13[[#This Row],[FacilityLevel]], Backend!$E$3:$E$11, Backend!$F$3:$F$11)</f>
        <v>H</v>
      </c>
      <c r="P7">
        <f>LOOKUP(Table13[[#This Row],[FacilityType]], Backend!$J$4:$J$8, Backend!$K$4:$K$8)</f>
        <v>2</v>
      </c>
      <c r="Q7" t="str">
        <f>LOOKUP(Table13[[#This Row],[RegionIDByDistrict]], Backend!$P$1:$P$9, Backend!$Q$1:$Q$9)</f>
        <v>AAL</v>
      </c>
    </row>
    <row r="8" spans="1:17" ht="13.5" customHeight="1" x14ac:dyDescent="0.25">
      <c r="A8" t="s">
        <v>18</v>
      </c>
      <c r="B8" t="s">
        <v>19</v>
      </c>
      <c r="C8" t="s">
        <v>13</v>
      </c>
      <c r="D8" s="1">
        <v>12</v>
      </c>
      <c r="E8" s="1" t="s">
        <v>833</v>
      </c>
      <c r="F8" s="1" t="s">
        <v>764</v>
      </c>
      <c r="G8" t="str">
        <f>HYPERLINK("https://ksn2.faa.gov/ajg/ajg-r/_layouts/userdisp.aspx?ID=2","Southern")</f>
        <v>Southern</v>
      </c>
      <c r="H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8" t="s">
        <v>20</v>
      </c>
      <c r="J8" t="s">
        <v>21</v>
      </c>
      <c r="K8" t="s">
        <v>22</v>
      </c>
      <c r="L8" t="str">
        <f>HYPERLINK("https://ksn2.faa.gov/ajg/ajg-r/_layouts/userdisp.aspx?ID=2","Southern Regional Human Resource Services Division")</f>
        <v>Southern Regional Human Resource Services Division</v>
      </c>
      <c r="M8" t="s">
        <v>17</v>
      </c>
      <c r="O8" t="str">
        <f>LOOKUP(Table13[[#This Row],[FacilityLevel]], Backend!$E$3:$E$11, Backend!$F$3:$F$11)</f>
        <v>L</v>
      </c>
      <c r="P8">
        <f>LOOKUP(Table13[[#This Row],[FacilityType]], Backend!$J$4:$J$8, Backend!$K$4:$K$8)</f>
        <v>2</v>
      </c>
      <c r="Q8" t="str">
        <f>LOOKUP(Table13[[#This Row],[RegionIDByDistrict]], Backend!$P$1:$P$9, Backend!$Q$1:$Q$9)</f>
        <v>ASO</v>
      </c>
    </row>
    <row r="9" spans="1:17" x14ac:dyDescent="0.25">
      <c r="A9" t="s">
        <v>23</v>
      </c>
      <c r="B9" t="s">
        <v>24</v>
      </c>
      <c r="C9" t="s">
        <v>13</v>
      </c>
      <c r="D9" s="1">
        <v>11</v>
      </c>
      <c r="E9" s="1" t="s">
        <v>834</v>
      </c>
      <c r="F9" s="1" t="s">
        <v>784</v>
      </c>
      <c r="G9" t="str">
        <f>HYPERLINK("https://ksn2.faa.gov/ajg/ajg-r/_layouts/userdisp.aspx?ID=3","New England")</f>
        <v>New England</v>
      </c>
      <c r="H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9" t="s">
        <v>25</v>
      </c>
      <c r="J9" t="s">
        <v>21</v>
      </c>
      <c r="K9" t="s">
        <v>26</v>
      </c>
      <c r="L9" t="str">
        <f>HYPERLINK("https://ksn2.faa.gov/ajg/ajg-r/_layouts/userdisp.aspx?ID=3","New England Regional Human Resource Services Division")</f>
        <v>New England Regional Human Resource Services Division</v>
      </c>
      <c r="M9" t="s">
        <v>17</v>
      </c>
      <c r="O9" t="str">
        <f>LOOKUP(Table13[[#This Row],[FacilityLevel]], Backend!$E$3:$E$11, Backend!$F$3:$F$11)</f>
        <v>K</v>
      </c>
      <c r="P9">
        <f>LOOKUP(Table13[[#This Row],[FacilityType]], Backend!$J$4:$J$8, Backend!$K$4:$K$8)</f>
        <v>2</v>
      </c>
      <c r="Q9" t="str">
        <f>LOOKUP(Table13[[#This Row],[RegionIDByDistrict]], Backend!$P$1:$P$9, Backend!$Q$1:$Q$9)</f>
        <v>ANE</v>
      </c>
    </row>
    <row r="10" spans="1:17" x14ac:dyDescent="0.25">
      <c r="A10" t="s">
        <v>27</v>
      </c>
      <c r="B10" t="s">
        <v>458</v>
      </c>
      <c r="C10" t="s">
        <v>28</v>
      </c>
      <c r="D10" s="1">
        <v>7</v>
      </c>
      <c r="E10" s="1" t="s">
        <v>850</v>
      </c>
      <c r="F10" s="1" t="s">
        <v>759</v>
      </c>
      <c r="G10" t="str">
        <f>HYPERLINK("https://ksn2.faa.gov/ajg/ajg-r/_layouts/userdisp.aspx?ID=4","Eastern")</f>
        <v>Eastern</v>
      </c>
      <c r="H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0" t="s">
        <v>29</v>
      </c>
      <c r="J10" t="s">
        <v>21</v>
      </c>
      <c r="K10" t="s">
        <v>30</v>
      </c>
      <c r="L10" t="str">
        <f>HYPERLINK("https://ksn2.faa.gov/ajg/ajg-r/_layouts/userdisp.aspx?ID=4","Eastern Regional Human Resource Services Division")</f>
        <v>Eastern Regional Human Resource Services Division</v>
      </c>
      <c r="M10" t="s">
        <v>17</v>
      </c>
      <c r="O10" t="str">
        <f>LOOKUP(Table13[[#This Row],[FacilityLevel]], Backend!$E$3:$E$11, Backend!$F$3:$F$11)</f>
        <v>G</v>
      </c>
      <c r="P10">
        <f>LOOKUP(Table13[[#This Row],[FacilityType]], Backend!$J$4:$J$8, Backend!$K$4:$K$8)</f>
        <v>3</v>
      </c>
      <c r="Q10" t="str">
        <f>LOOKUP(Table13[[#This Row],[RegionIDByDistrict]], Backend!$P$1:$P$9, Backend!$Q$1:$Q$9)</f>
        <v>AEA</v>
      </c>
    </row>
    <row r="11" spans="1:17" x14ac:dyDescent="0.25">
      <c r="A11" t="s">
        <v>31</v>
      </c>
      <c r="B11" t="s">
        <v>459</v>
      </c>
      <c r="C11" t="s">
        <v>28</v>
      </c>
      <c r="D11" s="1">
        <v>6</v>
      </c>
      <c r="E11" s="1" t="s">
        <v>851</v>
      </c>
      <c r="F11" s="1" t="s">
        <v>758</v>
      </c>
      <c r="G11" t="str">
        <f>HYPERLINK("https://ksn2.faa.gov/ajg/ajg-r/_layouts/userdisp.aspx?ID=5","Southwest")</f>
        <v>Southwest</v>
      </c>
      <c r="H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 t="s">
        <v>32</v>
      </c>
      <c r="J11" t="s">
        <v>33</v>
      </c>
      <c r="K11" t="s">
        <v>34</v>
      </c>
      <c r="L11" t="str">
        <f>HYPERLINK("https://ksn2.faa.gov/ajg/ajg-r/_layouts/userdisp.aspx?ID=5","Southwest Regional Human Resource Services Division")</f>
        <v>Southwest Regional Human Resource Services Division</v>
      </c>
      <c r="M11" t="s">
        <v>17</v>
      </c>
      <c r="O11" t="str">
        <f>LOOKUP(Table13[[#This Row],[FacilityLevel]], Backend!$E$3:$E$11, Backend!$F$3:$F$11)</f>
        <v>F</v>
      </c>
      <c r="P11">
        <f>LOOKUP(Table13[[#This Row],[FacilityType]], Backend!$J$4:$J$8, Backend!$K$4:$K$8)</f>
        <v>3</v>
      </c>
      <c r="Q11" t="str">
        <f>LOOKUP(Table13[[#This Row],[RegionIDByDistrict]], Backend!$P$1:$P$9, Backend!$Q$1:$Q$9)</f>
        <v>ASW</v>
      </c>
    </row>
    <row r="12" spans="1:17" x14ac:dyDescent="0.25">
      <c r="A12" t="s">
        <v>35</v>
      </c>
      <c r="B12" t="s">
        <v>460</v>
      </c>
      <c r="C12" t="s">
        <v>28</v>
      </c>
      <c r="D12" s="1">
        <v>8</v>
      </c>
      <c r="E12" s="1" t="s">
        <v>37</v>
      </c>
      <c r="F12" s="1" t="s">
        <v>789</v>
      </c>
      <c r="G12" t="str">
        <f>HYPERLINK("https://ksn2.faa.gov/ajg/ajg-r/_layouts/userdisp.aspx?ID=8","Western Pacific")</f>
        <v>Western Pacific</v>
      </c>
      <c r="H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2" t="s">
        <v>36</v>
      </c>
      <c r="J12" t="s">
        <v>33</v>
      </c>
      <c r="K12" t="s">
        <v>37</v>
      </c>
      <c r="L12" t="str">
        <f>HYPERLINK("https://ksn2.faa.gov/ajg/ajg-r/_layouts/userdisp.aspx?ID=8","Western Pacific Regional Human Resource Services Division")</f>
        <v>Western Pacific Regional Human Resource Services Division</v>
      </c>
      <c r="M12" t="s">
        <v>17</v>
      </c>
      <c r="O12" t="str">
        <f>LOOKUP(Table13[[#This Row],[FacilityLevel]], Backend!$E$3:$E$11, Backend!$F$3:$F$11)</f>
        <v>H</v>
      </c>
      <c r="P12">
        <f>LOOKUP(Table13[[#This Row],[FacilityType]], Backend!$J$4:$J$8, Backend!$K$4:$K$8)</f>
        <v>3</v>
      </c>
      <c r="Q12" t="str">
        <f>LOOKUP(Table13[[#This Row],[RegionIDByDistrict]], Backend!$P$1:$P$9, Backend!$Q$1:$Q$9)</f>
        <v>AWP</v>
      </c>
    </row>
    <row r="13" spans="1:17" x14ac:dyDescent="0.25">
      <c r="A13" t="s">
        <v>38</v>
      </c>
      <c r="B13" t="s">
        <v>461</v>
      </c>
      <c r="C13" t="s">
        <v>39</v>
      </c>
      <c r="D13" s="1">
        <v>5</v>
      </c>
      <c r="E13" s="1" t="s">
        <v>979</v>
      </c>
      <c r="F13" s="1" t="s">
        <v>752</v>
      </c>
      <c r="G13" t="str">
        <f>HYPERLINK("https://ksn2.faa.gov/ajg/ajg-r/_layouts/userdisp.aspx?ID=3","New England")</f>
        <v>New England</v>
      </c>
      <c r="H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13" t="s">
        <v>25</v>
      </c>
      <c r="J13" t="s">
        <v>21</v>
      </c>
      <c r="K13" t="s">
        <v>26</v>
      </c>
      <c r="L13" t="str">
        <f>HYPERLINK("https://ksn2.faa.gov/ajg/ajg-r/_layouts/userdisp.aspx?ID=3","New England Regional Human Resource Services Division")</f>
        <v>New England Regional Human Resource Services Division</v>
      </c>
      <c r="M13" t="s">
        <v>40</v>
      </c>
      <c r="O13" t="str">
        <f>LOOKUP(Table13[[#This Row],[FacilityLevel]], Backend!$E$3:$E$11, Backend!$F$3:$F$11)</f>
        <v>E</v>
      </c>
      <c r="P13">
        <f>LOOKUP(Table13[[#This Row],[FacilityType]], Backend!$J$4:$J$8, Backend!$K$4:$K$8)</f>
        <v>7</v>
      </c>
      <c r="Q13" t="str">
        <f>LOOKUP(Table13[[#This Row],[RegionIDByDistrict]], Backend!$P$1:$P$9, Backend!$Q$1:$Q$9)</f>
        <v>ANE</v>
      </c>
    </row>
    <row r="14" spans="1:17" x14ac:dyDescent="0.25">
      <c r="A14" t="s">
        <v>41</v>
      </c>
      <c r="B14" t="s">
        <v>462</v>
      </c>
      <c r="C14" t="s">
        <v>28</v>
      </c>
      <c r="D14" s="1">
        <v>6</v>
      </c>
      <c r="E14" s="1" t="s">
        <v>852</v>
      </c>
      <c r="F14" s="1" t="s">
        <v>758</v>
      </c>
      <c r="G14" t="str">
        <f>HYPERLINK("https://ksn2.faa.gov/ajg/ajg-r/_layouts/userdisp.aspx?ID=5","Southwest")</f>
        <v>Southwest</v>
      </c>
      <c r="H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4" t="s">
        <v>32</v>
      </c>
      <c r="J14" t="s">
        <v>33</v>
      </c>
      <c r="K14" t="s">
        <v>34</v>
      </c>
      <c r="L14" t="str">
        <f>HYPERLINK("https://ksn2.faa.gov/ajg/ajg-r/_layouts/userdisp.aspx?ID=5","Southwest Regional Human Resource Services Division")</f>
        <v>Southwest Regional Human Resource Services Division</v>
      </c>
      <c r="M14" t="s">
        <v>42</v>
      </c>
      <c r="O14" t="str">
        <f>LOOKUP(Table13[[#This Row],[FacilityLevel]], Backend!$E$3:$E$11, Backend!$F$3:$F$11)</f>
        <v>F</v>
      </c>
      <c r="P14">
        <f>LOOKUP(Table13[[#This Row],[FacilityType]], Backend!$J$4:$J$8, Backend!$K$4:$K$8)</f>
        <v>3</v>
      </c>
      <c r="Q14" t="str">
        <f>LOOKUP(Table13[[#This Row],[RegionIDByDistrict]], Backend!$P$1:$P$9, Backend!$Q$1:$Q$9)</f>
        <v>ASW</v>
      </c>
    </row>
    <row r="15" spans="1:17" x14ac:dyDescent="0.25">
      <c r="A15" t="s">
        <v>43</v>
      </c>
      <c r="B15" t="s">
        <v>463</v>
      </c>
      <c r="C15" t="s">
        <v>28</v>
      </c>
      <c r="D15" s="1">
        <v>6</v>
      </c>
      <c r="E15" s="1" t="s">
        <v>911</v>
      </c>
      <c r="F15" s="1" t="s">
        <v>772</v>
      </c>
      <c r="G15" t="str">
        <f>HYPERLINK("https://ksn2.faa.gov/ajg/ajg-r/_layouts/userdisp.aspx?ID=4","Eastern")</f>
        <v>Eastern</v>
      </c>
      <c r="H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5" t="s">
        <v>44</v>
      </c>
      <c r="J15" t="s">
        <v>21</v>
      </c>
      <c r="K15" t="s">
        <v>45</v>
      </c>
      <c r="L15" t="str">
        <f>HYPERLINK("https://ksn2.faa.gov/ajg/ajg-r/_layouts/userdisp.aspx?ID=4","Eastern Regional Human Resource Services Division")</f>
        <v>Eastern Regional Human Resource Services Division</v>
      </c>
      <c r="M15" t="s">
        <v>17</v>
      </c>
      <c r="O15" t="str">
        <f>LOOKUP(Table13[[#This Row],[FacilityLevel]], Backend!$E$3:$E$11, Backend!$F$3:$F$11)</f>
        <v>F</v>
      </c>
      <c r="P15">
        <f>LOOKUP(Table13[[#This Row],[FacilityType]], Backend!$J$4:$J$8, Backend!$K$4:$K$8)</f>
        <v>3</v>
      </c>
      <c r="Q15" t="str">
        <f>LOOKUP(Table13[[#This Row],[RegionIDByDistrict]], Backend!$P$1:$P$9, Backend!$Q$1:$Q$9)</f>
        <v>AEA</v>
      </c>
    </row>
    <row r="16" spans="1:17" x14ac:dyDescent="0.25">
      <c r="A16" t="s">
        <v>46</v>
      </c>
      <c r="B16" t="s">
        <v>464</v>
      </c>
      <c r="C16" t="s">
        <v>39</v>
      </c>
      <c r="D16" s="1">
        <v>6</v>
      </c>
      <c r="E16" s="1" t="s">
        <v>980</v>
      </c>
      <c r="F16" s="1" t="s">
        <v>758</v>
      </c>
      <c r="G16" t="str">
        <f>HYPERLINK("https://ksn2.faa.gov/ajg/ajg-r/_layouts/userdisp.aspx?ID=5","Southwest")</f>
        <v>Southwest</v>
      </c>
      <c r="H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 t="s">
        <v>32</v>
      </c>
      <c r="J16" t="s">
        <v>33</v>
      </c>
      <c r="K16" t="s">
        <v>34</v>
      </c>
      <c r="L16" t="str">
        <f>HYPERLINK("https://ksn2.faa.gov/ajg/ajg-r/_layouts/userdisp.aspx?ID=5","Southwest Regional Human Resource Services Division")</f>
        <v>Southwest Regional Human Resource Services Division</v>
      </c>
      <c r="M16" t="s">
        <v>47</v>
      </c>
      <c r="O16" t="str">
        <f>LOOKUP(Table13[[#This Row],[FacilityLevel]], Backend!$E$3:$E$11, Backend!$F$3:$F$11)</f>
        <v>F</v>
      </c>
      <c r="P16">
        <f>LOOKUP(Table13[[#This Row],[FacilityType]], Backend!$J$4:$J$8, Backend!$K$4:$K$8)</f>
        <v>7</v>
      </c>
      <c r="Q16" t="str">
        <f>LOOKUP(Table13[[#This Row],[RegionIDByDistrict]], Backend!$P$1:$P$9, Backend!$Q$1:$Q$9)</f>
        <v>ASW</v>
      </c>
    </row>
    <row r="17" spans="1:17" x14ac:dyDescent="0.25">
      <c r="A17" t="s">
        <v>48</v>
      </c>
      <c r="B17" t="s">
        <v>465</v>
      </c>
      <c r="C17" t="s">
        <v>39</v>
      </c>
      <c r="D17" s="1">
        <v>5</v>
      </c>
      <c r="E17" s="1" t="s">
        <v>1018</v>
      </c>
      <c r="F17" s="1" t="s">
        <v>757</v>
      </c>
      <c r="G17" t="str">
        <f>HYPERLINK("https://ksn2.faa.gov/ajg/ajg-r/_layouts/userdisp.aspx?ID=4","Eastern")</f>
        <v>Eastern</v>
      </c>
      <c r="H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7" t="s">
        <v>44</v>
      </c>
      <c r="J17" t="s">
        <v>21</v>
      </c>
      <c r="K17" t="s">
        <v>45</v>
      </c>
      <c r="L17" t="str">
        <f>HYPERLINK("https://ksn2.faa.gov/ajg/ajg-r/_layouts/userdisp.aspx?ID=4","Eastern Regional Human Resource Services Division")</f>
        <v>Eastern Regional Human Resource Services Division</v>
      </c>
      <c r="M17" t="s">
        <v>17</v>
      </c>
      <c r="O17" t="str">
        <f>LOOKUP(Table13[[#This Row],[FacilityLevel]], Backend!$E$3:$E$11, Backend!$F$3:$F$11)</f>
        <v>E</v>
      </c>
      <c r="P17">
        <f>LOOKUP(Table13[[#This Row],[FacilityType]], Backend!$J$4:$J$8, Backend!$K$4:$K$8)</f>
        <v>7</v>
      </c>
      <c r="Q17" t="str">
        <f>LOOKUP(Table13[[#This Row],[RegionIDByDistrict]], Backend!$P$1:$P$9, Backend!$Q$1:$Q$9)</f>
        <v>AEA</v>
      </c>
    </row>
    <row r="18" spans="1:17" x14ac:dyDescent="0.25">
      <c r="A18" t="s">
        <v>49</v>
      </c>
      <c r="B18" t="s">
        <v>466</v>
      </c>
      <c r="C18" t="s">
        <v>39</v>
      </c>
      <c r="D18" s="1">
        <v>6</v>
      </c>
      <c r="E18" s="1" t="s">
        <v>34</v>
      </c>
      <c r="F18" s="1" t="s">
        <v>758</v>
      </c>
      <c r="G18" t="str">
        <f>HYPERLINK("https://ksn2.faa.gov/ajg/ajg-r/_layouts/userdisp.aspx?ID=5","Southwest")</f>
        <v>Southwest</v>
      </c>
      <c r="H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8" t="s">
        <v>32</v>
      </c>
      <c r="J18" t="s">
        <v>33</v>
      </c>
      <c r="K18" t="s">
        <v>34</v>
      </c>
      <c r="L18" t="str">
        <f>HYPERLINK("https://ksn2.faa.gov/ajg/ajg-r/_layouts/userdisp.aspx?ID=5","Southwest Regional Human Resource Services Division")</f>
        <v>Southwest Regional Human Resource Services Division</v>
      </c>
      <c r="M18" t="s">
        <v>17</v>
      </c>
      <c r="O18" t="str">
        <f>LOOKUP(Table13[[#This Row],[FacilityLevel]], Backend!$E$3:$E$11, Backend!$F$3:$F$11)</f>
        <v>F</v>
      </c>
      <c r="P18">
        <f>LOOKUP(Table13[[#This Row],[FacilityType]], Backend!$J$4:$J$8, Backend!$K$4:$K$8)</f>
        <v>7</v>
      </c>
      <c r="Q18" t="str">
        <f>LOOKUP(Table13[[#This Row],[RegionIDByDistrict]], Backend!$P$1:$P$9, Backend!$Q$1:$Q$9)</f>
        <v>ASW</v>
      </c>
    </row>
    <row r="19" spans="1:17" x14ac:dyDescent="0.25">
      <c r="A19" t="s">
        <v>50</v>
      </c>
      <c r="B19" t="s">
        <v>467</v>
      </c>
      <c r="C19" t="s">
        <v>39</v>
      </c>
      <c r="D19" s="1">
        <v>4</v>
      </c>
      <c r="E19" s="1" t="s">
        <v>1019</v>
      </c>
      <c r="F19" s="1" t="s">
        <v>759</v>
      </c>
      <c r="G19" t="str">
        <f>HYPERLINK("https://ksn2.faa.gov/ajg/ajg-r/_layouts/userdisp.aspx?ID=4","Eastern")</f>
        <v>Eastern</v>
      </c>
      <c r="H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9" t="s">
        <v>51</v>
      </c>
      <c r="J19" t="s">
        <v>33</v>
      </c>
      <c r="K19" t="s">
        <v>52</v>
      </c>
      <c r="L19" t="str">
        <f>HYPERLINK("https://ksn2.faa.gov/ajg/ajg-r/_layouts/userdisp.aspx?ID=4","Eastern Regional Human Resource Services Division")</f>
        <v>Eastern Regional Human Resource Services Division</v>
      </c>
      <c r="M19" t="s">
        <v>17</v>
      </c>
      <c r="O19" t="str">
        <f>LOOKUP(Table13[[#This Row],[FacilityLevel]], Backend!$E$3:$E$11, Backend!$F$3:$F$11)</f>
        <v>D</v>
      </c>
      <c r="P19">
        <f>LOOKUP(Table13[[#This Row],[FacilityType]], Backend!$J$4:$J$8, Backend!$K$4:$K$8)</f>
        <v>7</v>
      </c>
      <c r="Q19" t="str">
        <f>LOOKUP(Table13[[#This Row],[RegionIDByDistrict]], Backend!$P$1:$P$9, Backend!$Q$1:$Q$9)</f>
        <v>AGL</v>
      </c>
    </row>
    <row r="20" spans="1:17" x14ac:dyDescent="0.25">
      <c r="A20" t="s">
        <v>53</v>
      </c>
      <c r="B20" t="s">
        <v>468</v>
      </c>
      <c r="C20" t="s">
        <v>28</v>
      </c>
      <c r="D20" s="1">
        <v>5</v>
      </c>
      <c r="E20" s="1" t="s">
        <v>853</v>
      </c>
      <c r="F20" s="1" t="s">
        <v>764</v>
      </c>
      <c r="G20" t="str">
        <f>HYPERLINK("https://ksn2.faa.gov/ajg/ajg-r/_layouts/userdisp.aspx?ID=2","Southern")</f>
        <v>Southern</v>
      </c>
      <c r="H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 t="s">
        <v>20</v>
      </c>
      <c r="J20" t="s">
        <v>21</v>
      </c>
      <c r="K20" t="s">
        <v>22</v>
      </c>
      <c r="L20" t="str">
        <f>HYPERLINK("https://ksn2.faa.gov/ajg/ajg-r/_layouts/userdisp.aspx?ID=2","Southern Regional Human Resource Services Division")</f>
        <v>Southern Regional Human Resource Services Division</v>
      </c>
      <c r="M20" t="s">
        <v>54</v>
      </c>
      <c r="O20" t="str">
        <f>LOOKUP(Table13[[#This Row],[FacilityLevel]], Backend!$E$3:$E$11, Backend!$F$3:$F$11)</f>
        <v>E</v>
      </c>
      <c r="P20">
        <f>LOOKUP(Table13[[#This Row],[FacilityType]], Backend!$J$4:$J$8, Backend!$K$4:$K$8)</f>
        <v>3</v>
      </c>
      <c r="Q20" t="str">
        <f>LOOKUP(Table13[[#This Row],[RegionIDByDistrict]], Backend!$P$1:$P$9, Backend!$Q$1:$Q$9)</f>
        <v>ASO</v>
      </c>
    </row>
    <row r="21" spans="1:17" x14ac:dyDescent="0.25">
      <c r="A21" t="s">
        <v>55</v>
      </c>
      <c r="B21" t="s">
        <v>469</v>
      </c>
      <c r="C21" t="s">
        <v>28</v>
      </c>
      <c r="D21" s="1">
        <v>6</v>
      </c>
      <c r="E21" s="1" t="s">
        <v>934</v>
      </c>
      <c r="F21" s="1" t="s">
        <v>776</v>
      </c>
      <c r="G21" t="str">
        <f>HYPERLINK("https://ksn2.faa.gov/ajg/ajg-r/_layouts/userdisp.aspx?ID=3","New England")</f>
        <v>New England</v>
      </c>
      <c r="H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1" t="s">
        <v>25</v>
      </c>
      <c r="J21" t="s">
        <v>21</v>
      </c>
      <c r="K21" t="s">
        <v>26</v>
      </c>
      <c r="L21" t="str">
        <f>HYPERLINK("https://ksn2.faa.gov/ajg/ajg-r/_layouts/userdisp.aspx?ID=3","New England Regional Human Resource Services Division")</f>
        <v>New England Regional Human Resource Services Division</v>
      </c>
      <c r="M21" t="s">
        <v>17</v>
      </c>
      <c r="O21" t="str">
        <f>LOOKUP(Table13[[#This Row],[FacilityLevel]], Backend!$E$3:$E$11, Backend!$F$3:$F$11)</f>
        <v>F</v>
      </c>
      <c r="P21">
        <f>LOOKUP(Table13[[#This Row],[FacilityType]], Backend!$J$4:$J$8, Backend!$K$4:$K$8)</f>
        <v>3</v>
      </c>
      <c r="Q21" t="str">
        <f>LOOKUP(Table13[[#This Row],[RegionIDByDistrict]], Backend!$P$1:$P$9, Backend!$Q$1:$Q$9)</f>
        <v>ANE</v>
      </c>
    </row>
    <row r="22" spans="1:17" x14ac:dyDescent="0.25">
      <c r="A22" t="s">
        <v>56</v>
      </c>
      <c r="B22" t="s">
        <v>470</v>
      </c>
      <c r="C22" t="s">
        <v>28</v>
      </c>
      <c r="D22" s="1">
        <v>5</v>
      </c>
      <c r="E22" s="1" t="s">
        <v>854</v>
      </c>
      <c r="F22" s="1" t="s">
        <v>790</v>
      </c>
      <c r="G22" t="str">
        <f>HYPERLINK("https://ksn2.faa.gov/ajg/ajg-r/_layouts/userdisp.aspx?ID=9","Great Lakes")</f>
        <v>Great Lakes</v>
      </c>
      <c r="H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2" t="s">
        <v>57</v>
      </c>
      <c r="J22" t="s">
        <v>33</v>
      </c>
      <c r="K22" t="s">
        <v>58</v>
      </c>
      <c r="L22" t="str">
        <f>HYPERLINK("https://ksn2.faa.gov/ajg/ajg-r/_layouts/userdisp.aspx?ID=9","Great Lakes Regional Human Resource Services Division")</f>
        <v>Great Lakes Regional Human Resource Services Division</v>
      </c>
      <c r="M22" t="s">
        <v>59</v>
      </c>
      <c r="O22" t="str">
        <f>LOOKUP(Table13[[#This Row],[FacilityLevel]], Backend!$E$3:$E$11, Backend!$F$3:$F$11)</f>
        <v>E</v>
      </c>
      <c r="P22">
        <f>LOOKUP(Table13[[#This Row],[FacilityType]], Backend!$J$4:$J$8, Backend!$K$4:$K$8)</f>
        <v>3</v>
      </c>
      <c r="Q22" t="str">
        <f>LOOKUP(Table13[[#This Row],[RegionIDByDistrict]], Backend!$P$1:$P$9, Backend!$Q$1:$Q$9)</f>
        <v>AGL</v>
      </c>
    </row>
    <row r="23" spans="1:17" x14ac:dyDescent="0.25">
      <c r="A23" t="s">
        <v>60</v>
      </c>
      <c r="B23" t="s">
        <v>471</v>
      </c>
      <c r="C23" t="s">
        <v>28</v>
      </c>
      <c r="D23" s="1">
        <v>6</v>
      </c>
      <c r="E23" s="1" t="s">
        <v>855</v>
      </c>
      <c r="F23" s="1" t="s">
        <v>758</v>
      </c>
      <c r="G23" t="str">
        <f>HYPERLINK("https://ksn2.faa.gov/ajg/ajg-r/_layouts/userdisp.aspx?ID=8","Western Pacific")</f>
        <v>Western Pacific</v>
      </c>
      <c r="H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 t="s">
        <v>61</v>
      </c>
      <c r="J23" t="s">
        <v>33</v>
      </c>
      <c r="K23" t="s">
        <v>37</v>
      </c>
      <c r="L23" t="str">
        <f>HYPERLINK("https://ksn2.faa.gov/ajg/ajg-r/_layouts/userdisp.aspx?ID=8","Western Pacific Regional Human Resource Services Division")</f>
        <v>Western Pacific Regional Human Resource Services Division</v>
      </c>
      <c r="M23" t="s">
        <v>62</v>
      </c>
      <c r="O23" t="str">
        <f>LOOKUP(Table13[[#This Row],[FacilityLevel]], Backend!$E$3:$E$11, Backend!$F$3:$F$11)</f>
        <v>F</v>
      </c>
      <c r="P23">
        <f>LOOKUP(Table13[[#This Row],[FacilityType]], Backend!$J$4:$J$8, Backend!$K$4:$K$8)</f>
        <v>3</v>
      </c>
      <c r="Q23" t="str">
        <f>LOOKUP(Table13[[#This Row],[RegionIDByDistrict]], Backend!$P$1:$P$9, Backend!$Q$1:$Q$9)</f>
        <v>AWP</v>
      </c>
    </row>
    <row r="24" spans="1:17" x14ac:dyDescent="0.25">
      <c r="A24" t="s">
        <v>63</v>
      </c>
      <c r="B24" t="s">
        <v>472</v>
      </c>
      <c r="C24" t="s">
        <v>39</v>
      </c>
      <c r="D24" s="1">
        <v>8</v>
      </c>
      <c r="E24" s="1" t="s">
        <v>826</v>
      </c>
      <c r="F24" s="1" t="s">
        <v>762</v>
      </c>
      <c r="G24" t="s">
        <v>1221</v>
      </c>
      <c r="H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24" t="s">
        <v>14</v>
      </c>
      <c r="J24" t="s">
        <v>15</v>
      </c>
      <c r="K24" t="s">
        <v>16</v>
      </c>
      <c r="L24" t="str">
        <f>HYPERLINK("https://ksn2.faa.gov/ajg/ajg-r/_layouts/userdisp.aspx?ID=7","Northwest Mountain Regional Human Resource Services Division")</f>
        <v>Northwest Mountain Regional Human Resource Services Division</v>
      </c>
      <c r="M24" t="s">
        <v>17</v>
      </c>
      <c r="O24" t="str">
        <f>LOOKUP(Table13[[#This Row],[FacilityLevel]], Backend!$E$3:$E$11, Backend!$F$3:$F$11)</f>
        <v>H</v>
      </c>
      <c r="P24">
        <f>LOOKUP(Table13[[#This Row],[FacilityType]], Backend!$J$4:$J$8, Backend!$K$4:$K$8)</f>
        <v>7</v>
      </c>
      <c r="Q24" t="str">
        <f>LOOKUP(Table13[[#This Row],[RegionIDByDistrict]], Backend!$P$1:$P$9, Backend!$Q$1:$Q$9)</f>
        <v>AAL</v>
      </c>
    </row>
    <row r="25" spans="1:17" x14ac:dyDescent="0.25">
      <c r="A25" t="s">
        <v>64</v>
      </c>
      <c r="B25" t="s">
        <v>473</v>
      </c>
      <c r="C25" t="s">
        <v>39</v>
      </c>
      <c r="D25" s="1">
        <v>8</v>
      </c>
      <c r="E25" s="1" t="s">
        <v>1020</v>
      </c>
      <c r="F25" s="1" t="s">
        <v>765</v>
      </c>
      <c r="G25" t="str">
        <f>HYPERLINK("https://ksn2.faa.gov/ajg/ajg-r/_layouts/userdisp.aspx?ID=7","Northwest Mountain")</f>
        <v>Northwest Mountain</v>
      </c>
      <c r="H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5" t="s">
        <v>65</v>
      </c>
      <c r="J25" t="s">
        <v>15</v>
      </c>
      <c r="K25" t="s">
        <v>66</v>
      </c>
      <c r="L25" t="str">
        <f>HYPERLINK("https://ksn2.faa.gov/ajg/ajg-r/_layouts/userdisp.aspx?ID=7","Northwest Mountain Regional Human Resource Services Division")</f>
        <v>Northwest Mountain Regional Human Resource Services Division</v>
      </c>
      <c r="M25" t="s">
        <v>17</v>
      </c>
      <c r="O25" t="str">
        <f>LOOKUP(Table13[[#This Row],[FacilityLevel]], Backend!$E$3:$E$11, Backend!$F$3:$F$11)</f>
        <v>H</v>
      </c>
      <c r="P25">
        <f>LOOKUP(Table13[[#This Row],[FacilityType]], Backend!$J$4:$J$8, Backend!$K$4:$K$8)</f>
        <v>7</v>
      </c>
      <c r="Q25" t="str">
        <f>LOOKUP(Table13[[#This Row],[RegionIDByDistrict]], Backend!$P$1:$P$9, Backend!$Q$1:$Q$9)</f>
        <v>ANM</v>
      </c>
    </row>
    <row r="26" spans="1:17" x14ac:dyDescent="0.25">
      <c r="A26" t="s">
        <v>67</v>
      </c>
      <c r="B26" t="s">
        <v>474</v>
      </c>
      <c r="C26" t="s">
        <v>39</v>
      </c>
      <c r="D26" s="1">
        <v>4</v>
      </c>
      <c r="E26" s="1" t="s">
        <v>981</v>
      </c>
      <c r="F26" s="1" t="s">
        <v>753</v>
      </c>
      <c r="G26" t="str">
        <f>HYPERLINK("https://ksn2.faa.gov/ajg/ajg-r/_layouts/userdisp.aspx?ID=8","Western Pacific")</f>
        <v>Western Pacific</v>
      </c>
      <c r="H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 t="s">
        <v>68</v>
      </c>
      <c r="J26" t="s">
        <v>15</v>
      </c>
      <c r="K26" t="s">
        <v>69</v>
      </c>
      <c r="L26" t="str">
        <f>HYPERLINK("https://ksn2.faa.gov/ajg/ajg-r/_layouts/userdisp.aspx?ID=8","Western Pacific Regional Human Resource Services Division")</f>
        <v>Western Pacific Regional Human Resource Services Division</v>
      </c>
      <c r="M26" t="s">
        <v>70</v>
      </c>
      <c r="O26" t="str">
        <f>LOOKUP(Table13[[#This Row],[FacilityLevel]], Backend!$E$3:$E$11, Backend!$F$3:$F$11)</f>
        <v>D</v>
      </c>
      <c r="P26">
        <f>LOOKUP(Table13[[#This Row],[FacilityType]], Backend!$J$4:$J$8, Backend!$K$4:$K$8)</f>
        <v>7</v>
      </c>
      <c r="Q26" t="str">
        <f>LOOKUP(Table13[[#This Row],[RegionIDByDistrict]], Backend!$P$1:$P$9, Backend!$Q$1:$Q$9)</f>
        <v>AWP</v>
      </c>
    </row>
    <row r="27" spans="1:17" x14ac:dyDescent="0.25">
      <c r="A27" t="s">
        <v>71</v>
      </c>
      <c r="B27" t="s">
        <v>475</v>
      </c>
      <c r="C27" t="s">
        <v>39</v>
      </c>
      <c r="D27" s="1">
        <v>5</v>
      </c>
      <c r="E27" s="1" t="s">
        <v>1021</v>
      </c>
      <c r="F27" s="1" t="s">
        <v>766</v>
      </c>
      <c r="G27" t="str">
        <f>HYPERLINK("https://ksn2.faa.gov/ajg/ajg-r/_layouts/userdisp.aspx?ID=9","Great Lakes")</f>
        <v>Great Lakes</v>
      </c>
      <c r="H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7" t="s">
        <v>51</v>
      </c>
      <c r="J27" t="s">
        <v>33</v>
      </c>
      <c r="K27" t="s">
        <v>52</v>
      </c>
      <c r="L27" t="str">
        <f>HYPERLINK("https://ksn2.faa.gov/ajg/ajg-r/_layouts/userdisp.aspx?ID=9","Great Lakes Regional Human Resource Services Division")</f>
        <v>Great Lakes Regional Human Resource Services Division</v>
      </c>
      <c r="M27" t="s">
        <v>72</v>
      </c>
      <c r="O27" t="str">
        <f>LOOKUP(Table13[[#This Row],[FacilityLevel]], Backend!$E$3:$E$11, Backend!$F$3:$F$11)</f>
        <v>E</v>
      </c>
      <c r="P27">
        <f>LOOKUP(Table13[[#This Row],[FacilityType]], Backend!$J$4:$J$8, Backend!$K$4:$K$8)</f>
        <v>7</v>
      </c>
      <c r="Q27" t="str">
        <f>LOOKUP(Table13[[#This Row],[RegionIDByDistrict]], Backend!$P$1:$P$9, Backend!$Q$1:$Q$9)</f>
        <v>AGL</v>
      </c>
    </row>
    <row r="28" spans="1:17" x14ac:dyDescent="0.25">
      <c r="A28" t="s">
        <v>73</v>
      </c>
      <c r="B28" t="s">
        <v>476</v>
      </c>
      <c r="C28" t="s">
        <v>39</v>
      </c>
      <c r="D28" s="1">
        <v>5</v>
      </c>
      <c r="E28" s="1" t="s">
        <v>1022</v>
      </c>
      <c r="F28" s="1" t="s">
        <v>768</v>
      </c>
      <c r="G28" t="str">
        <f>HYPERLINK("https://ksn2.faa.gov/ajg/ajg-r/_layouts/userdisp.aspx?ID=9","Great Lakes")</f>
        <v>Great Lakes</v>
      </c>
      <c r="H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 t="s">
        <v>57</v>
      </c>
      <c r="J28" t="s">
        <v>33</v>
      </c>
      <c r="K28" t="s">
        <v>58</v>
      </c>
      <c r="L28" t="str">
        <f>HYPERLINK("https://ksn2.faa.gov/ajg/ajg-r/_layouts/userdisp.aspx?ID=9","Great Lakes Regional Human Resource Services Division")</f>
        <v>Great Lakes Regional Human Resource Services Division</v>
      </c>
      <c r="M28" t="s">
        <v>74</v>
      </c>
      <c r="O28" t="str">
        <f>LOOKUP(Table13[[#This Row],[FacilityLevel]], Backend!$E$3:$E$11, Backend!$F$3:$F$11)</f>
        <v>E</v>
      </c>
      <c r="P28">
        <f>LOOKUP(Table13[[#This Row],[FacilityType]], Backend!$J$4:$J$8, Backend!$K$4:$K$8)</f>
        <v>7</v>
      </c>
      <c r="Q28" t="str">
        <f>LOOKUP(Table13[[#This Row],[RegionIDByDistrict]], Backend!$P$1:$P$9, Backend!$Q$1:$Q$9)</f>
        <v>AGL</v>
      </c>
    </row>
    <row r="29" spans="1:17" x14ac:dyDescent="0.25">
      <c r="A29" t="s">
        <v>75</v>
      </c>
      <c r="B29" t="s">
        <v>477</v>
      </c>
      <c r="C29" t="s">
        <v>28</v>
      </c>
      <c r="D29" s="1">
        <v>6</v>
      </c>
      <c r="E29" s="1" t="s">
        <v>856</v>
      </c>
      <c r="F29" s="1" t="s">
        <v>765</v>
      </c>
      <c r="G29" t="str">
        <f>HYPERLINK("https://ksn2.faa.gov/ajg/ajg-r/_layouts/userdisp.aspx?ID=7","Northwest Mountain")</f>
        <v>Northwest Mountain</v>
      </c>
      <c r="H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9" t="s">
        <v>65</v>
      </c>
      <c r="J29" t="s">
        <v>15</v>
      </c>
      <c r="K29" t="s">
        <v>66</v>
      </c>
      <c r="L29" t="str">
        <f>HYPERLINK("https://ksn2.faa.gov/ajg/ajg-r/_layouts/userdisp.aspx?ID=7","Northwest Mountain Regional Human Resource Services Division")</f>
        <v>Northwest Mountain Regional Human Resource Services Division</v>
      </c>
      <c r="M29" t="s">
        <v>76</v>
      </c>
      <c r="O29" t="str">
        <f>LOOKUP(Table13[[#This Row],[FacilityLevel]], Backend!$E$3:$E$11, Backend!$F$3:$F$11)</f>
        <v>F</v>
      </c>
      <c r="P29">
        <f>LOOKUP(Table13[[#This Row],[FacilityType]], Backend!$J$4:$J$8, Backend!$K$4:$K$8)</f>
        <v>3</v>
      </c>
      <c r="Q29" t="str">
        <f>LOOKUP(Table13[[#This Row],[RegionIDByDistrict]], Backend!$P$1:$P$9, Backend!$Q$1:$Q$9)</f>
        <v>ANM</v>
      </c>
    </row>
    <row r="30" spans="1:17" x14ac:dyDescent="0.25">
      <c r="A30" t="s">
        <v>77</v>
      </c>
      <c r="B30" t="s">
        <v>478</v>
      </c>
      <c r="C30" t="s">
        <v>39</v>
      </c>
      <c r="D30" s="1">
        <v>12</v>
      </c>
      <c r="E30" s="1" t="s">
        <v>22</v>
      </c>
      <c r="F30" s="1" t="s">
        <v>764</v>
      </c>
      <c r="G30" t="str">
        <f>HYPERLINK("https://ksn2.faa.gov/ajg/ajg-r/_layouts/userdisp.aspx?ID=2","Southern")</f>
        <v>Southern</v>
      </c>
      <c r="H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0" t="s">
        <v>20</v>
      </c>
      <c r="J30" t="s">
        <v>21</v>
      </c>
      <c r="K30" t="s">
        <v>22</v>
      </c>
      <c r="L30" t="str">
        <f>HYPERLINK("https://ksn2.faa.gov/ajg/ajg-r/_layouts/userdisp.aspx?ID=2","Southern Regional Human Resource Services Division")</f>
        <v>Southern Regional Human Resource Services Division</v>
      </c>
      <c r="M30" t="s">
        <v>17</v>
      </c>
      <c r="O30" t="str">
        <f>LOOKUP(Table13[[#This Row],[FacilityLevel]], Backend!$E$3:$E$11, Backend!$F$3:$F$11)</f>
        <v>L</v>
      </c>
      <c r="P30">
        <f>LOOKUP(Table13[[#This Row],[FacilityType]], Backend!$J$4:$J$8, Backend!$K$4:$K$8)</f>
        <v>7</v>
      </c>
      <c r="Q30" t="str">
        <f>LOOKUP(Table13[[#This Row],[RegionIDByDistrict]], Backend!$P$1:$P$9, Backend!$Q$1:$Q$9)</f>
        <v>ASO</v>
      </c>
    </row>
    <row r="31" spans="1:17" x14ac:dyDescent="0.25">
      <c r="A31" t="s">
        <v>78</v>
      </c>
      <c r="B31" t="s">
        <v>479</v>
      </c>
      <c r="C31" t="s">
        <v>28</v>
      </c>
      <c r="D31" s="1">
        <v>9</v>
      </c>
      <c r="E31" s="1" t="s">
        <v>857</v>
      </c>
      <c r="F31" s="1" t="s">
        <v>758</v>
      </c>
      <c r="G31" t="str">
        <f>HYPERLINK("https://ksn2.faa.gov/ajg/ajg-r/_layouts/userdisp.aspx?ID=2","Southern")</f>
        <v>Southern</v>
      </c>
      <c r="H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1" t="s">
        <v>79</v>
      </c>
      <c r="J31" t="s">
        <v>33</v>
      </c>
      <c r="K31" t="s">
        <v>80</v>
      </c>
      <c r="L31" t="str">
        <f>HYPERLINK("https://ksn2.faa.gov/ajg/ajg-r/_layouts/userdisp.aspx?ID=2","Southern Regional Human Resource Services Division")</f>
        <v>Southern Regional Human Resource Services Division</v>
      </c>
      <c r="M31" t="s">
        <v>17</v>
      </c>
      <c r="O31" t="str">
        <f>LOOKUP(Table13[[#This Row],[FacilityLevel]], Backend!$E$3:$E$11, Backend!$F$3:$F$11)</f>
        <v>I</v>
      </c>
      <c r="P31">
        <f>LOOKUP(Table13[[#This Row],[FacilityType]], Backend!$J$4:$J$8, Backend!$K$4:$K$8)</f>
        <v>3</v>
      </c>
      <c r="Q31" t="str">
        <f>LOOKUP(Table13[[#This Row],[RegionIDByDistrict]], Backend!$P$1:$P$9, Backend!$Q$1:$Q$9)</f>
        <v>ASO</v>
      </c>
    </row>
    <row r="32" spans="1:17" x14ac:dyDescent="0.25">
      <c r="A32" t="s">
        <v>81</v>
      </c>
      <c r="B32" t="s">
        <v>480</v>
      </c>
      <c r="C32" t="s">
        <v>28</v>
      </c>
      <c r="D32" s="1">
        <v>6</v>
      </c>
      <c r="E32" s="1" t="s">
        <v>935</v>
      </c>
      <c r="F32" s="1" t="s">
        <v>791</v>
      </c>
      <c r="G32" t="str">
        <f>HYPERLINK("https://ksn2.faa.gov/ajg/ajg-r/_layouts/userdisp.aspx?ID=2","Southern")</f>
        <v>Southern</v>
      </c>
      <c r="H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2" t="s">
        <v>20</v>
      </c>
      <c r="J32" t="s">
        <v>21</v>
      </c>
      <c r="K32" t="s">
        <v>22</v>
      </c>
      <c r="L32" t="str">
        <f>HYPERLINK("https://ksn2.faa.gov/ajg/ajg-r/_layouts/userdisp.aspx?ID=2","Southern Regional Human Resource Services Division")</f>
        <v>Southern Regional Human Resource Services Division</v>
      </c>
      <c r="M32" t="s">
        <v>82</v>
      </c>
      <c r="O32" t="str">
        <f>LOOKUP(Table13[[#This Row],[FacilityLevel]], Backend!$E$3:$E$11, Backend!$F$3:$F$11)</f>
        <v>F</v>
      </c>
      <c r="P32">
        <f>LOOKUP(Table13[[#This Row],[FacilityType]], Backend!$J$4:$J$8, Backend!$K$4:$K$8)</f>
        <v>3</v>
      </c>
      <c r="Q32" t="str">
        <f>LOOKUP(Table13[[#This Row],[RegionIDByDistrict]], Backend!$P$1:$P$9, Backend!$Q$1:$Q$9)</f>
        <v>ASO</v>
      </c>
    </row>
    <row r="33" spans="1:17" x14ac:dyDescent="0.25">
      <c r="A33" t="s">
        <v>83</v>
      </c>
      <c r="B33" t="s">
        <v>481</v>
      </c>
      <c r="C33" t="s">
        <v>28</v>
      </c>
      <c r="D33" s="1">
        <v>6</v>
      </c>
      <c r="E33" s="1" t="s">
        <v>936</v>
      </c>
      <c r="F33" s="1" t="s">
        <v>759</v>
      </c>
      <c r="G33" t="str">
        <f>HYPERLINK("https://ksn2.faa.gov/ajg/ajg-r/_layouts/userdisp.aspx?ID=4","Eastern")</f>
        <v>Eastern</v>
      </c>
      <c r="H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33" t="s">
        <v>29</v>
      </c>
      <c r="J33" t="s">
        <v>21</v>
      </c>
      <c r="K33" t="s">
        <v>30</v>
      </c>
      <c r="L33" t="str">
        <f>HYPERLINK("https://ksn2.faa.gov/ajg/ajg-r/_layouts/userdisp.aspx?ID=4","Eastern Regional Human Resource Services Division")</f>
        <v>Eastern Regional Human Resource Services Division</v>
      </c>
      <c r="M33" t="s">
        <v>17</v>
      </c>
      <c r="O33" t="str">
        <f>LOOKUP(Table13[[#This Row],[FacilityLevel]], Backend!$E$3:$E$11, Backend!$F$3:$F$11)</f>
        <v>F</v>
      </c>
      <c r="P33">
        <f>LOOKUP(Table13[[#This Row],[FacilityType]], Backend!$J$4:$J$8, Backend!$K$4:$K$8)</f>
        <v>3</v>
      </c>
      <c r="Q33" t="str">
        <f>LOOKUP(Table13[[#This Row],[RegionIDByDistrict]], Backend!$P$1:$P$9, Backend!$Q$1:$Q$9)</f>
        <v>AEA</v>
      </c>
    </row>
    <row r="34" spans="1:17" x14ac:dyDescent="0.25">
      <c r="A34" t="s">
        <v>84</v>
      </c>
      <c r="B34" t="s">
        <v>482</v>
      </c>
      <c r="C34" t="s">
        <v>28</v>
      </c>
      <c r="D34" s="1">
        <v>8</v>
      </c>
      <c r="E34" s="1" t="s">
        <v>937</v>
      </c>
      <c r="F34" s="1" t="s">
        <v>766</v>
      </c>
      <c r="G34" t="str">
        <f>HYPERLINK("https://ksn2.faa.gov/ajg/ajg-r/_layouts/userdisp.aspx?ID=9","Great Lakes")</f>
        <v>Great Lakes</v>
      </c>
      <c r="H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34" t="s">
        <v>57</v>
      </c>
      <c r="J34" t="s">
        <v>33</v>
      </c>
      <c r="K34" t="s">
        <v>58</v>
      </c>
      <c r="L34" t="str">
        <f>HYPERLINK("https://ksn2.faa.gov/ajg/ajg-r/_layouts/userdisp.aspx?ID=9","Great Lakes Regional Human Resource Services Division")</f>
        <v>Great Lakes Regional Human Resource Services Division</v>
      </c>
      <c r="M34" t="s">
        <v>85</v>
      </c>
      <c r="O34" t="str">
        <f>LOOKUP(Table13[[#This Row],[FacilityLevel]], Backend!$E$3:$E$11, Backend!$F$3:$F$11)</f>
        <v>H</v>
      </c>
      <c r="P34">
        <f>LOOKUP(Table13[[#This Row],[FacilityType]], Backend!$J$4:$J$8, Backend!$K$4:$K$8)</f>
        <v>3</v>
      </c>
      <c r="Q34" t="str">
        <f>LOOKUP(Table13[[#This Row],[RegionIDByDistrict]], Backend!$P$1:$P$9, Backend!$Q$1:$Q$9)</f>
        <v>AGL</v>
      </c>
    </row>
    <row r="35" spans="1:17" x14ac:dyDescent="0.25">
      <c r="A35" t="s">
        <v>86</v>
      </c>
      <c r="B35" t="s">
        <v>483</v>
      </c>
      <c r="C35" t="s">
        <v>39</v>
      </c>
      <c r="D35" s="1">
        <v>5</v>
      </c>
      <c r="E35" s="1" t="s">
        <v>849</v>
      </c>
      <c r="F35" s="1" t="s">
        <v>769</v>
      </c>
      <c r="G35" t="str">
        <f>HYPERLINK("https://ksn2.faa.gov/ajg/ajg-r/_layouts/userdisp.aspx?ID=3","New England")</f>
        <v>New England</v>
      </c>
      <c r="H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35" t="s">
        <v>25</v>
      </c>
      <c r="J35" t="s">
        <v>21</v>
      </c>
      <c r="K35" t="s">
        <v>26</v>
      </c>
      <c r="L35" t="str">
        <f>HYPERLINK("https://ksn2.faa.gov/ajg/ajg-r/_layouts/userdisp.aspx?ID=3","New England Regional Human Resource Services Division")</f>
        <v>New England Regional Human Resource Services Division</v>
      </c>
      <c r="M35" t="s">
        <v>17</v>
      </c>
      <c r="O35" t="str">
        <f>LOOKUP(Table13[[#This Row],[FacilityLevel]], Backend!$E$3:$E$11, Backend!$F$3:$F$11)</f>
        <v>E</v>
      </c>
      <c r="P35">
        <f>LOOKUP(Table13[[#This Row],[FacilityType]], Backend!$J$4:$J$8, Backend!$K$4:$K$8)</f>
        <v>7</v>
      </c>
      <c r="Q35" t="str">
        <f>LOOKUP(Table13[[#This Row],[RegionIDByDistrict]], Backend!$P$1:$P$9, Backend!$Q$1:$Q$9)</f>
        <v>ANE</v>
      </c>
    </row>
    <row r="36" spans="1:17" x14ac:dyDescent="0.25">
      <c r="A36" t="s">
        <v>87</v>
      </c>
      <c r="B36" t="s">
        <v>484</v>
      </c>
      <c r="C36" t="s">
        <v>39</v>
      </c>
      <c r="D36" s="1">
        <v>6</v>
      </c>
      <c r="E36" s="1" t="s">
        <v>1023</v>
      </c>
      <c r="F36" s="1" t="s">
        <v>752</v>
      </c>
      <c r="G36" t="str">
        <f>HYPERLINK("https://ksn2.faa.gov/ajg/ajg-r/_layouts/userdisp.aspx?ID=3","New England")</f>
        <v>New England</v>
      </c>
      <c r="H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36" t="s">
        <v>25</v>
      </c>
      <c r="J36" t="s">
        <v>21</v>
      </c>
      <c r="K36" t="s">
        <v>26</v>
      </c>
      <c r="L36" t="str">
        <f>HYPERLINK("https://ksn2.faa.gov/ajg/ajg-r/_layouts/userdisp.aspx?ID=3","New England Regional Human Resource Services Division")</f>
        <v>New England Regional Human Resource Services Division</v>
      </c>
      <c r="M36" t="s">
        <v>88</v>
      </c>
      <c r="O36" t="str">
        <f>LOOKUP(Table13[[#This Row],[FacilityLevel]], Backend!$E$3:$E$11, Backend!$F$3:$F$11)</f>
        <v>F</v>
      </c>
      <c r="P36">
        <f>LOOKUP(Table13[[#This Row],[FacilityType]], Backend!$J$4:$J$8, Backend!$K$4:$K$8)</f>
        <v>7</v>
      </c>
      <c r="Q36" t="str">
        <f>LOOKUP(Table13[[#This Row],[RegionIDByDistrict]], Backend!$P$1:$P$9, Backend!$Q$1:$Q$9)</f>
        <v>ANE</v>
      </c>
    </row>
    <row r="37" spans="1:17" x14ac:dyDescent="0.25">
      <c r="A37" t="s">
        <v>89</v>
      </c>
      <c r="B37" t="s">
        <v>485</v>
      </c>
      <c r="C37" t="s">
        <v>39</v>
      </c>
      <c r="D37" s="1">
        <v>7</v>
      </c>
      <c r="E37" s="1" t="s">
        <v>91</v>
      </c>
      <c r="F37" s="1" t="s">
        <v>770</v>
      </c>
      <c r="G37" t="str">
        <f>HYPERLINK("https://ksn2.faa.gov/ajg/ajg-r/_layouts/userdisp.aspx?ID=7","Northwest Mountain")</f>
        <v>Northwest Mountain</v>
      </c>
      <c r="H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37" t="s">
        <v>90</v>
      </c>
      <c r="J37" t="s">
        <v>15</v>
      </c>
      <c r="K37" t="s">
        <v>91</v>
      </c>
      <c r="L37" t="str">
        <f>HYPERLINK("https://ksn2.faa.gov/ajg/ajg-r/_layouts/userdisp.aspx?ID=7","Northwest Mountain Regional Human Resource Services Division")</f>
        <v>Northwest Mountain Regional Human Resource Services Division</v>
      </c>
      <c r="M37" t="s">
        <v>17</v>
      </c>
      <c r="O37" t="str">
        <f>LOOKUP(Table13[[#This Row],[FacilityLevel]], Backend!$E$3:$E$11, Backend!$F$3:$F$11)</f>
        <v>G</v>
      </c>
      <c r="P37">
        <f>LOOKUP(Table13[[#This Row],[FacilityType]], Backend!$J$4:$J$8, Backend!$K$4:$K$8)</f>
        <v>7</v>
      </c>
      <c r="Q37" t="str">
        <f>LOOKUP(Table13[[#This Row],[RegionIDByDistrict]], Backend!$P$1:$P$9, Backend!$Q$1:$Q$9)</f>
        <v>ANM</v>
      </c>
    </row>
    <row r="38" spans="1:17" x14ac:dyDescent="0.25">
      <c r="A38" t="s">
        <v>92</v>
      </c>
      <c r="B38" t="s">
        <v>486</v>
      </c>
      <c r="C38" t="s">
        <v>28</v>
      </c>
      <c r="D38" s="1">
        <v>6</v>
      </c>
      <c r="E38" s="1" t="s">
        <v>858</v>
      </c>
      <c r="F38" s="1" t="s">
        <v>753</v>
      </c>
      <c r="G38" t="str">
        <f>HYPERLINK("https://ksn2.faa.gov/ajg/ajg-r/_layouts/userdisp.aspx?ID=8","Western Pacific")</f>
        <v>Western Pacific</v>
      </c>
      <c r="H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38" t="s">
        <v>93</v>
      </c>
      <c r="J38" t="s">
        <v>15</v>
      </c>
      <c r="K38" t="s">
        <v>94</v>
      </c>
      <c r="L38" t="str">
        <f>HYPERLINK("https://ksn2.faa.gov/ajg/ajg-r/_layouts/userdisp.aspx?ID=8","Western Pacific Regional Human Resource Services Division")</f>
        <v>Western Pacific Regional Human Resource Services Division</v>
      </c>
      <c r="M38" t="s">
        <v>85</v>
      </c>
      <c r="O38" t="str">
        <f>LOOKUP(Table13[[#This Row],[FacilityLevel]], Backend!$E$3:$E$11, Backend!$F$3:$F$11)</f>
        <v>F</v>
      </c>
      <c r="P38">
        <f>LOOKUP(Table13[[#This Row],[FacilityType]], Backend!$J$4:$J$8, Backend!$K$4:$K$8)</f>
        <v>3</v>
      </c>
      <c r="Q38" t="str">
        <f>LOOKUP(Table13[[#This Row],[RegionIDByDistrict]], Backend!$P$1:$P$9, Backend!$Q$1:$Q$9)</f>
        <v>AWP</v>
      </c>
    </row>
    <row r="39" spans="1:17" x14ac:dyDescent="0.25">
      <c r="A39" t="s">
        <v>95</v>
      </c>
      <c r="B39" t="s">
        <v>487</v>
      </c>
      <c r="C39" t="s">
        <v>28</v>
      </c>
      <c r="D39" s="1">
        <v>5</v>
      </c>
      <c r="E39" s="1" t="s">
        <v>938</v>
      </c>
      <c r="F39" s="1" t="s">
        <v>776</v>
      </c>
      <c r="G39" t="str">
        <f>HYPERLINK("https://ksn2.faa.gov/ajg/ajg-r/_layouts/userdisp.aspx?ID=3","New England")</f>
        <v>New England</v>
      </c>
      <c r="H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39" t="s">
        <v>29</v>
      </c>
      <c r="J39" t="s">
        <v>21</v>
      </c>
      <c r="K39" t="s">
        <v>30</v>
      </c>
      <c r="L39" t="str">
        <f>HYPERLINK("https://ksn2.faa.gov/ajg/ajg-r/_layouts/userdisp.aspx?ID=3","New England Regional Human Resource Services Division")</f>
        <v>New England Regional Human Resource Services Division</v>
      </c>
      <c r="M39" t="s">
        <v>62</v>
      </c>
      <c r="O39" t="str">
        <f>LOOKUP(Table13[[#This Row],[FacilityLevel]], Backend!$E$3:$E$11, Backend!$F$3:$F$11)</f>
        <v>E</v>
      </c>
      <c r="P39">
        <f>LOOKUP(Table13[[#This Row],[FacilityType]], Backend!$J$4:$J$8, Backend!$K$4:$K$8)</f>
        <v>3</v>
      </c>
      <c r="Q39" t="str">
        <f>LOOKUP(Table13[[#This Row],[RegionIDByDistrict]], Backend!$P$1:$P$9, Backend!$Q$1:$Q$9)</f>
        <v>AEA</v>
      </c>
    </row>
    <row r="40" spans="1:17" x14ac:dyDescent="0.25">
      <c r="A40" t="s">
        <v>96</v>
      </c>
      <c r="B40" t="s">
        <v>488</v>
      </c>
      <c r="C40" t="s">
        <v>28</v>
      </c>
      <c r="D40" s="1">
        <v>5</v>
      </c>
      <c r="E40" s="1" t="s">
        <v>859</v>
      </c>
      <c r="F40" s="1" t="s">
        <v>792</v>
      </c>
      <c r="G40" t="str">
        <f>HYPERLINK("https://ksn2.faa.gov/ajg/ajg-r/_layouts/userdisp.aspx?ID=3","New England")</f>
        <v>New England</v>
      </c>
      <c r="H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40" t="s">
        <v>25</v>
      </c>
      <c r="J40" t="s">
        <v>21</v>
      </c>
      <c r="K40" t="s">
        <v>26</v>
      </c>
      <c r="L40" t="str">
        <f>HYPERLINK("https://ksn2.faa.gov/ajg/ajg-r/_layouts/userdisp.aspx?ID=3","New England Regional Human Resource Services Division")</f>
        <v>New England Regional Human Resource Services Division</v>
      </c>
      <c r="M40" t="s">
        <v>17</v>
      </c>
      <c r="O40" t="str">
        <f>LOOKUP(Table13[[#This Row],[FacilityLevel]], Backend!$E$3:$E$11, Backend!$F$3:$F$11)</f>
        <v>E</v>
      </c>
      <c r="P40">
        <f>LOOKUP(Table13[[#This Row],[FacilityType]], Backend!$J$4:$J$8, Backend!$K$4:$K$8)</f>
        <v>3</v>
      </c>
      <c r="Q40" t="str">
        <f>LOOKUP(Table13[[#This Row],[RegionIDByDistrict]], Backend!$P$1:$P$9, Backend!$Q$1:$Q$9)</f>
        <v>ANE</v>
      </c>
    </row>
    <row r="41" spans="1:17" x14ac:dyDescent="0.25">
      <c r="A41" t="s">
        <v>97</v>
      </c>
      <c r="B41" t="s">
        <v>489</v>
      </c>
      <c r="C41" t="s">
        <v>28</v>
      </c>
      <c r="D41" s="1">
        <v>8</v>
      </c>
      <c r="E41" s="1" t="s">
        <v>860</v>
      </c>
      <c r="F41" s="1" t="s">
        <v>793</v>
      </c>
      <c r="G41" t="str">
        <f>HYPERLINK("https://ksn2.faa.gov/ajg/ajg-r/_layouts/userdisp.aspx?ID=2","Southern")</f>
        <v>Southern</v>
      </c>
      <c r="H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1" t="s">
        <v>20</v>
      </c>
      <c r="J41" t="s">
        <v>21</v>
      </c>
      <c r="K41" t="s">
        <v>22</v>
      </c>
      <c r="L41" t="str">
        <f>HYPERLINK("https://ksn2.faa.gov/ajg/ajg-r/_layouts/userdisp.aspx?ID=2","Southern Regional Human Resource Services Division")</f>
        <v>Southern Regional Human Resource Services Division</v>
      </c>
      <c r="M41" t="s">
        <v>17</v>
      </c>
      <c r="O41" t="str">
        <f>LOOKUP(Table13[[#This Row],[FacilityLevel]], Backend!$E$3:$E$11, Backend!$F$3:$F$11)</f>
        <v>H</v>
      </c>
      <c r="P41">
        <f>LOOKUP(Table13[[#This Row],[FacilityType]], Backend!$J$4:$J$8, Backend!$K$4:$K$8)</f>
        <v>3</v>
      </c>
      <c r="Q41" t="str">
        <f>LOOKUP(Table13[[#This Row],[RegionIDByDistrict]], Backend!$P$1:$P$9, Backend!$Q$1:$Q$9)</f>
        <v>ASO</v>
      </c>
    </row>
    <row r="42" spans="1:17" x14ac:dyDescent="0.25">
      <c r="A42" t="s">
        <v>98</v>
      </c>
      <c r="B42" t="s">
        <v>490</v>
      </c>
      <c r="C42" t="s">
        <v>28</v>
      </c>
      <c r="D42" s="1">
        <v>6</v>
      </c>
      <c r="E42" s="1" t="s">
        <v>861</v>
      </c>
      <c r="F42" s="1" t="s">
        <v>794</v>
      </c>
      <c r="G42" t="str">
        <f>HYPERLINK("https://ksn2.faa.gov/ajg/ajg-r/_layouts/userdisp.aspx?ID=7","Northwest Mountain")</f>
        <v>Northwest Mountain</v>
      </c>
      <c r="H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2" t="s">
        <v>99</v>
      </c>
      <c r="J42" t="s">
        <v>15</v>
      </c>
      <c r="K42" t="s">
        <v>100</v>
      </c>
      <c r="L42" t="str">
        <f>HYPERLINK("https://ksn2.faa.gov/ajg/ajg-r/_layouts/userdisp.aspx?ID=7","Northwest Mountain Regional Human Resource Services Division")</f>
        <v>Northwest Mountain Regional Human Resource Services Division</v>
      </c>
      <c r="M42" t="s">
        <v>17</v>
      </c>
      <c r="O42" t="str">
        <f>LOOKUP(Table13[[#This Row],[FacilityLevel]], Backend!$E$3:$E$11, Backend!$F$3:$F$11)</f>
        <v>F</v>
      </c>
      <c r="P42">
        <f>LOOKUP(Table13[[#This Row],[FacilityType]], Backend!$J$4:$J$8, Backend!$K$4:$K$8)</f>
        <v>3</v>
      </c>
      <c r="Q42" t="str">
        <f>LOOKUP(Table13[[#This Row],[RegionIDByDistrict]], Backend!$P$1:$P$9, Backend!$Q$1:$Q$9)</f>
        <v>ANM</v>
      </c>
    </row>
    <row r="43" spans="1:17" x14ac:dyDescent="0.25">
      <c r="A43" t="s">
        <v>101</v>
      </c>
      <c r="B43" t="s">
        <v>491</v>
      </c>
      <c r="C43" t="s">
        <v>28</v>
      </c>
      <c r="D43" s="1">
        <v>5</v>
      </c>
      <c r="E43" s="1" t="s">
        <v>862</v>
      </c>
      <c r="F43" s="1" t="s">
        <v>777</v>
      </c>
      <c r="G43" t="str">
        <f>HYPERLINK("https://ksn2.faa.gov/ajg/ajg-r/_layouts/userdisp.aspx?ID=9","Great Lakes")</f>
        <v>Great Lakes</v>
      </c>
      <c r="H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43" t="s">
        <v>102</v>
      </c>
      <c r="J43" t="s">
        <v>33</v>
      </c>
      <c r="K43" t="s">
        <v>103</v>
      </c>
      <c r="L43" t="str">
        <f>HYPERLINK("https://ksn2.faa.gov/ajg/ajg-r/_layouts/userdisp.aspx?ID=9","Great Lakes Regional Human Resource Services Division")</f>
        <v>Great Lakes Regional Human Resource Services Division</v>
      </c>
      <c r="M43" t="s">
        <v>62</v>
      </c>
      <c r="O43" t="str">
        <f>LOOKUP(Table13[[#This Row],[FacilityLevel]], Backend!$E$3:$E$11, Backend!$F$3:$F$11)</f>
        <v>E</v>
      </c>
      <c r="P43">
        <f>LOOKUP(Table13[[#This Row],[FacilityType]], Backend!$J$4:$J$8, Backend!$K$4:$K$8)</f>
        <v>3</v>
      </c>
      <c r="Q43" t="str">
        <f>LOOKUP(Table13[[#This Row],[RegionIDByDistrict]], Backend!$P$1:$P$9, Backend!$Q$1:$Q$9)</f>
        <v>AGL</v>
      </c>
    </row>
    <row r="44" spans="1:17" x14ac:dyDescent="0.25">
      <c r="A44" t="s">
        <v>104</v>
      </c>
      <c r="B44" t="s">
        <v>492</v>
      </c>
      <c r="C44" t="s">
        <v>39</v>
      </c>
      <c r="D44" s="1">
        <v>7</v>
      </c>
      <c r="E44" s="1" t="s">
        <v>1024</v>
      </c>
      <c r="F44" s="1" t="s">
        <v>765</v>
      </c>
      <c r="G44" t="str">
        <f>HYPERLINK("https://ksn2.faa.gov/ajg/ajg-r/_layouts/userdisp.aspx?ID=7","Northwest Mountain")</f>
        <v>Northwest Mountain</v>
      </c>
      <c r="H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4" t="s">
        <v>65</v>
      </c>
      <c r="J44" t="s">
        <v>15</v>
      </c>
      <c r="K44" t="s">
        <v>66</v>
      </c>
      <c r="L44" t="str">
        <f>HYPERLINK("https://ksn2.faa.gov/ajg/ajg-r/_layouts/userdisp.aspx?ID=7","Northwest Mountain Regional Human Resource Services Division")</f>
        <v>Northwest Mountain Regional Human Resource Services Division</v>
      </c>
      <c r="M44" t="s">
        <v>47</v>
      </c>
      <c r="O44" t="str">
        <f>LOOKUP(Table13[[#This Row],[FacilityLevel]], Backend!$E$3:$E$11, Backend!$F$3:$F$11)</f>
        <v>G</v>
      </c>
      <c r="P44">
        <f>LOOKUP(Table13[[#This Row],[FacilityType]], Backend!$J$4:$J$8, Backend!$K$4:$K$8)</f>
        <v>7</v>
      </c>
      <c r="Q44" t="str">
        <f>LOOKUP(Table13[[#This Row],[RegionIDByDistrict]], Backend!$P$1:$P$9, Backend!$Q$1:$Q$9)</f>
        <v>ANM</v>
      </c>
    </row>
    <row r="45" spans="1:17" x14ac:dyDescent="0.25">
      <c r="A45" t="s">
        <v>105</v>
      </c>
      <c r="B45" t="s">
        <v>493</v>
      </c>
      <c r="C45" t="s">
        <v>28</v>
      </c>
      <c r="D45" s="1">
        <v>9</v>
      </c>
      <c r="E45" s="1" t="s">
        <v>863</v>
      </c>
      <c r="F45" s="1" t="s">
        <v>783</v>
      </c>
      <c r="G45" t="str">
        <f>HYPERLINK("https://ksn2.faa.gov/ajg/ajg-r/_layouts/userdisp.aspx?ID=5","Southwest")</f>
        <v>Southwest</v>
      </c>
      <c r="H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5" t="s">
        <v>106</v>
      </c>
      <c r="J45" t="s">
        <v>21</v>
      </c>
      <c r="K45" t="s">
        <v>107</v>
      </c>
      <c r="L45" t="str">
        <f>HYPERLINK("https://ksn2.faa.gov/ajg/ajg-r/_layouts/userdisp.aspx?ID=5","Southwest Regional Human Resource Services Division")</f>
        <v>Southwest Regional Human Resource Services Division</v>
      </c>
      <c r="M45" t="s">
        <v>17</v>
      </c>
      <c r="O45" t="str">
        <f>LOOKUP(Table13[[#This Row],[FacilityLevel]], Backend!$E$3:$E$11, Backend!$F$3:$F$11)</f>
        <v>I</v>
      </c>
      <c r="P45">
        <f>LOOKUP(Table13[[#This Row],[FacilityType]], Backend!$J$4:$J$8, Backend!$K$4:$K$8)</f>
        <v>3</v>
      </c>
      <c r="Q45" t="str">
        <f>LOOKUP(Table13[[#This Row],[RegionIDByDistrict]], Backend!$P$1:$P$9, Backend!$Q$1:$Q$9)</f>
        <v>ASO</v>
      </c>
    </row>
    <row r="46" spans="1:17" x14ac:dyDescent="0.25">
      <c r="A46" t="s">
        <v>108</v>
      </c>
      <c r="B46" t="s">
        <v>494</v>
      </c>
      <c r="C46" t="s">
        <v>28</v>
      </c>
      <c r="D46" s="1">
        <v>8</v>
      </c>
      <c r="E46" s="1" t="s">
        <v>939</v>
      </c>
      <c r="F46" s="1" t="s">
        <v>795</v>
      </c>
      <c r="G46" t="str">
        <f>HYPERLINK("https://ksn2.faa.gov/ajg/ajg-r/_layouts/userdisp.aspx?ID=7","Northwest Mountain")</f>
        <v>Northwest Mountain</v>
      </c>
      <c r="H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6" t="s">
        <v>99</v>
      </c>
      <c r="J46" t="s">
        <v>15</v>
      </c>
      <c r="K46" t="s">
        <v>100</v>
      </c>
      <c r="L46" t="str">
        <f>HYPERLINK("https://ksn2.faa.gov/ajg/ajg-r/_layouts/userdisp.aspx?ID=7","Northwest Mountain Regional Human Resource Services Division")</f>
        <v>Northwest Mountain Regional Human Resource Services Division</v>
      </c>
      <c r="M46" t="s">
        <v>17</v>
      </c>
      <c r="O46" t="str">
        <f>LOOKUP(Table13[[#This Row],[FacilityLevel]], Backend!$E$3:$E$11, Backend!$F$3:$F$11)</f>
        <v>H</v>
      </c>
      <c r="P46">
        <f>LOOKUP(Table13[[#This Row],[FacilityType]], Backend!$J$4:$J$8, Backend!$K$4:$K$8)</f>
        <v>3</v>
      </c>
      <c r="Q46" t="str">
        <f>LOOKUP(Table13[[#This Row],[RegionIDByDistrict]], Backend!$P$1:$P$9, Backend!$Q$1:$Q$9)</f>
        <v>ANM</v>
      </c>
    </row>
    <row r="47" spans="1:17" x14ac:dyDescent="0.25">
      <c r="A47" t="s">
        <v>109</v>
      </c>
      <c r="B47" t="s">
        <v>495</v>
      </c>
      <c r="C47" t="s">
        <v>39</v>
      </c>
      <c r="D47" s="1">
        <v>10</v>
      </c>
      <c r="E47" s="1" t="s">
        <v>1025</v>
      </c>
      <c r="F47" s="1" t="s">
        <v>752</v>
      </c>
      <c r="G47" t="str">
        <f>HYPERLINK("https://ksn2.faa.gov/ajg/ajg-r/_layouts/userdisp.aspx?ID=3","New England")</f>
        <v>New England</v>
      </c>
      <c r="H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47" t="s">
        <v>25</v>
      </c>
      <c r="J47" t="s">
        <v>21</v>
      </c>
      <c r="K47" t="s">
        <v>26</v>
      </c>
      <c r="L47" t="str">
        <f>HYPERLINK("https://ksn2.faa.gov/ajg/ajg-r/_layouts/userdisp.aspx?ID=3","New England Regional Human Resource Services Division")</f>
        <v>New England Regional Human Resource Services Division</v>
      </c>
      <c r="M47" t="s">
        <v>17</v>
      </c>
      <c r="O47" t="str">
        <f>LOOKUP(Table13[[#This Row],[FacilityLevel]], Backend!$E$3:$E$11, Backend!$F$3:$F$11)</f>
        <v>J</v>
      </c>
      <c r="P47">
        <f>LOOKUP(Table13[[#This Row],[FacilityType]], Backend!$J$4:$J$8, Backend!$K$4:$K$8)</f>
        <v>7</v>
      </c>
      <c r="Q47" t="str">
        <f>LOOKUP(Table13[[#This Row],[RegionIDByDistrict]], Backend!$P$1:$P$9, Backend!$Q$1:$Q$9)</f>
        <v>ANE</v>
      </c>
    </row>
    <row r="48" spans="1:17" x14ac:dyDescent="0.25">
      <c r="A48" t="s">
        <v>110</v>
      </c>
      <c r="B48" t="s">
        <v>496</v>
      </c>
      <c r="C48" t="s">
        <v>39</v>
      </c>
      <c r="D48" s="1">
        <v>4</v>
      </c>
      <c r="E48" s="1" t="s">
        <v>982</v>
      </c>
      <c r="F48" s="1" t="s">
        <v>758</v>
      </c>
      <c r="G48" t="str">
        <f>HYPERLINK("https://ksn2.faa.gov/ajg/ajg-r/_layouts/userdisp.aspx?ID=2","Southern")</f>
        <v>Southern</v>
      </c>
      <c r="H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8" t="s">
        <v>79</v>
      </c>
      <c r="J48" t="s">
        <v>33</v>
      </c>
      <c r="K48" t="s">
        <v>80</v>
      </c>
      <c r="L48" t="str">
        <f>HYPERLINK("https://ksn2.faa.gov/ajg/ajg-r/_layouts/userdisp.aspx?ID=2","Southern Regional Human Resource Services Division")</f>
        <v>Southern Regional Human Resource Services Division</v>
      </c>
      <c r="M48" t="s">
        <v>47</v>
      </c>
      <c r="O48" t="str">
        <f>LOOKUP(Table13[[#This Row],[FacilityLevel]], Backend!$E$3:$E$11, Backend!$F$3:$F$11)</f>
        <v>D</v>
      </c>
      <c r="P48">
        <f>LOOKUP(Table13[[#This Row],[FacilityType]], Backend!$J$4:$J$8, Backend!$K$4:$K$8)</f>
        <v>7</v>
      </c>
      <c r="Q48" t="str">
        <f>LOOKUP(Table13[[#This Row],[RegionIDByDistrict]], Backend!$P$1:$P$9, Backend!$Q$1:$Q$9)</f>
        <v>ASO</v>
      </c>
    </row>
    <row r="49" spans="1:17" x14ac:dyDescent="0.25">
      <c r="A49" t="s">
        <v>111</v>
      </c>
      <c r="B49" t="s">
        <v>497</v>
      </c>
      <c r="C49" t="s">
        <v>28</v>
      </c>
      <c r="D49" s="1">
        <v>6</v>
      </c>
      <c r="E49" s="1" t="s">
        <v>912</v>
      </c>
      <c r="F49" s="1" t="s">
        <v>754</v>
      </c>
      <c r="G49" t="str">
        <f>HYPERLINK("https://ksn2.faa.gov/ajg/ajg-r/_layouts/userdisp.aspx?ID=2","Southern")</f>
        <v>Southern</v>
      </c>
      <c r="H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9" t="s">
        <v>79</v>
      </c>
      <c r="J49" t="s">
        <v>33</v>
      </c>
      <c r="K49" t="s">
        <v>80</v>
      </c>
      <c r="L49" t="str">
        <f>HYPERLINK("https://ksn2.faa.gov/ajg/ajg-r/_layouts/userdisp.aspx?ID=2","Southern Regional Human Resource Services Division")</f>
        <v>Southern Regional Human Resource Services Division</v>
      </c>
      <c r="M49" t="s">
        <v>112</v>
      </c>
      <c r="O49" t="str">
        <f>LOOKUP(Table13[[#This Row],[FacilityLevel]], Backend!$E$3:$E$11, Backend!$F$3:$F$11)</f>
        <v>F</v>
      </c>
      <c r="P49">
        <f>LOOKUP(Table13[[#This Row],[FacilityType]], Backend!$J$4:$J$8, Backend!$K$4:$K$8)</f>
        <v>3</v>
      </c>
      <c r="Q49" t="str">
        <f>LOOKUP(Table13[[#This Row],[RegionIDByDistrict]], Backend!$P$1:$P$9, Backend!$Q$1:$Q$9)</f>
        <v>ASO</v>
      </c>
    </row>
    <row r="50" spans="1:17" x14ac:dyDescent="0.25">
      <c r="A50" t="s">
        <v>113</v>
      </c>
      <c r="B50" t="s">
        <v>498</v>
      </c>
      <c r="C50" t="s">
        <v>28</v>
      </c>
      <c r="D50" s="1">
        <v>6</v>
      </c>
      <c r="E50" s="1" t="s">
        <v>940</v>
      </c>
      <c r="F50" s="1" t="s">
        <v>796</v>
      </c>
      <c r="G50" t="str">
        <f>HYPERLINK("https://ksn2.faa.gov/ajg/ajg-r/_layouts/userdisp.aspx?ID=3","New England")</f>
        <v>New England</v>
      </c>
      <c r="H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50" t="s">
        <v>25</v>
      </c>
      <c r="J50" t="s">
        <v>21</v>
      </c>
      <c r="K50" t="s">
        <v>26</v>
      </c>
      <c r="L50" t="str">
        <f>HYPERLINK("https://ksn2.faa.gov/ajg/ajg-r/_layouts/userdisp.aspx?ID=3","New England Regional Human Resource Services Division")</f>
        <v>New England Regional Human Resource Services Division</v>
      </c>
      <c r="M50" t="s">
        <v>114</v>
      </c>
      <c r="O50" t="str">
        <f>LOOKUP(Table13[[#This Row],[FacilityLevel]], Backend!$E$3:$E$11, Backend!$F$3:$F$11)</f>
        <v>F</v>
      </c>
      <c r="P50">
        <f>LOOKUP(Table13[[#This Row],[FacilityType]], Backend!$J$4:$J$8, Backend!$K$4:$K$8)</f>
        <v>3</v>
      </c>
      <c r="Q50" t="str">
        <f>LOOKUP(Table13[[#This Row],[RegionIDByDistrict]], Backend!$P$1:$P$9, Backend!$Q$1:$Q$9)</f>
        <v>ANE</v>
      </c>
    </row>
    <row r="51" spans="1:17" x14ac:dyDescent="0.25">
      <c r="A51" t="s">
        <v>115</v>
      </c>
      <c r="B51" t="s">
        <v>499</v>
      </c>
      <c r="C51" t="s">
        <v>28</v>
      </c>
      <c r="D51" s="1">
        <v>7</v>
      </c>
      <c r="E51" s="1" t="s">
        <v>941</v>
      </c>
      <c r="F51" s="1" t="s">
        <v>776</v>
      </c>
      <c r="G51" t="str">
        <f>HYPERLINK("https://ksn2.faa.gov/ajg/ajg-r/_layouts/userdisp.aspx?ID=9","Great Lakes")</f>
        <v>Great Lakes</v>
      </c>
      <c r="H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1" t="s">
        <v>51</v>
      </c>
      <c r="J51" t="s">
        <v>33</v>
      </c>
      <c r="K51" t="s">
        <v>52</v>
      </c>
      <c r="L51" t="str">
        <f>HYPERLINK("https://ksn2.faa.gov/ajg/ajg-r/_layouts/userdisp.aspx?ID=9","Great Lakes Regional Human Resource Services Division")</f>
        <v>Great Lakes Regional Human Resource Services Division</v>
      </c>
      <c r="M51" t="s">
        <v>17</v>
      </c>
      <c r="O51" t="str">
        <f>LOOKUP(Table13[[#This Row],[FacilityLevel]], Backend!$E$3:$E$11, Backend!$F$3:$F$11)</f>
        <v>G</v>
      </c>
      <c r="P51">
        <f>LOOKUP(Table13[[#This Row],[FacilityType]], Backend!$J$4:$J$8, Backend!$K$4:$K$8)</f>
        <v>3</v>
      </c>
      <c r="Q51" t="str">
        <f>LOOKUP(Table13[[#This Row],[RegionIDByDistrict]], Backend!$P$1:$P$9, Backend!$Q$1:$Q$9)</f>
        <v>AGL</v>
      </c>
    </row>
    <row r="52" spans="1:17" x14ac:dyDescent="0.25">
      <c r="A52" t="s">
        <v>116</v>
      </c>
      <c r="B52" t="s">
        <v>500</v>
      </c>
      <c r="C52" t="s">
        <v>39</v>
      </c>
      <c r="D52" s="1">
        <v>7</v>
      </c>
      <c r="E52" s="1" t="s">
        <v>983</v>
      </c>
      <c r="F52" s="1" t="s">
        <v>753</v>
      </c>
      <c r="G52" t="str">
        <f>HYPERLINK("https://ksn2.faa.gov/ajg/ajg-r/_layouts/userdisp.aspx?ID=8","Western Pacific")</f>
        <v>Western Pacific</v>
      </c>
      <c r="H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52" t="s">
        <v>93</v>
      </c>
      <c r="J52" t="s">
        <v>15</v>
      </c>
      <c r="K52" t="s">
        <v>94</v>
      </c>
      <c r="L52" t="str">
        <f>HYPERLINK("https://ksn2.faa.gov/ajg/ajg-r/_layouts/userdisp.aspx?ID=8","Western Pacific Regional Human Resource Services Division")</f>
        <v>Western Pacific Regional Human Resource Services Division</v>
      </c>
      <c r="M52" t="s">
        <v>17</v>
      </c>
      <c r="O52" t="str">
        <f>LOOKUP(Table13[[#This Row],[FacilityLevel]], Backend!$E$3:$E$11, Backend!$F$3:$F$11)</f>
        <v>G</v>
      </c>
      <c r="P52">
        <f>LOOKUP(Table13[[#This Row],[FacilityType]], Backend!$J$4:$J$8, Backend!$K$4:$K$8)</f>
        <v>7</v>
      </c>
      <c r="Q52" t="str">
        <f>LOOKUP(Table13[[#This Row],[RegionIDByDistrict]], Backend!$P$1:$P$9, Backend!$Q$1:$Q$9)</f>
        <v>AWP</v>
      </c>
    </row>
    <row r="53" spans="1:17" x14ac:dyDescent="0.25">
      <c r="A53" t="s">
        <v>117</v>
      </c>
      <c r="B53" t="s">
        <v>501</v>
      </c>
      <c r="C53" t="s">
        <v>39</v>
      </c>
      <c r="D53" s="1">
        <v>8</v>
      </c>
      <c r="E53" s="1" t="s">
        <v>984</v>
      </c>
      <c r="F53" s="1" t="s">
        <v>757</v>
      </c>
      <c r="G53" t="str">
        <f>HYPERLINK("https://ksn2.faa.gov/ajg/ajg-r/_layouts/userdisp.aspx?ID=4","Eastern")</f>
        <v>Eastern</v>
      </c>
      <c r="H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53" t="s">
        <v>44</v>
      </c>
      <c r="J53" t="s">
        <v>21</v>
      </c>
      <c r="K53" t="s">
        <v>45</v>
      </c>
      <c r="L53" t="str">
        <f>HYPERLINK("https://ksn2.faa.gov/ajg/ajg-r/_layouts/userdisp.aspx?ID=4","Eastern Regional Human Resource Services Division")</f>
        <v>Eastern Regional Human Resource Services Division</v>
      </c>
      <c r="M53" t="s">
        <v>17</v>
      </c>
      <c r="O53" t="str">
        <f>LOOKUP(Table13[[#This Row],[FacilityLevel]], Backend!$E$3:$E$11, Backend!$F$3:$F$11)</f>
        <v>H</v>
      </c>
      <c r="P53">
        <f>LOOKUP(Table13[[#This Row],[FacilityType]], Backend!$J$4:$J$8, Backend!$K$4:$K$8)</f>
        <v>7</v>
      </c>
      <c r="Q53" t="str">
        <f>LOOKUP(Table13[[#This Row],[RegionIDByDistrict]], Backend!$P$1:$P$9, Backend!$Q$1:$Q$9)</f>
        <v>AEA</v>
      </c>
    </row>
    <row r="54" spans="1:17" x14ac:dyDescent="0.25">
      <c r="A54" t="s">
        <v>118</v>
      </c>
      <c r="B54" t="s">
        <v>119</v>
      </c>
      <c r="C54" t="s">
        <v>13</v>
      </c>
      <c r="D54" s="1">
        <v>12</v>
      </c>
      <c r="E54" s="1" t="s">
        <v>835</v>
      </c>
      <c r="F54" s="1" t="s">
        <v>768</v>
      </c>
      <c r="G54" t="str">
        <f>HYPERLINK("https://ksn2.faa.gov/ajg/ajg-r/_layouts/userdisp.aspx?ID=9","Great Lakes")</f>
        <v>Great Lakes</v>
      </c>
      <c r="H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4" t="s">
        <v>57</v>
      </c>
      <c r="J54" t="s">
        <v>33</v>
      </c>
      <c r="K54" t="s">
        <v>58</v>
      </c>
      <c r="L54" t="str">
        <f>HYPERLINK("https://ksn2.faa.gov/ajg/ajg-r/_layouts/userdisp.aspx?ID=9","Great Lakes Regional Human Resource Services Division")</f>
        <v>Great Lakes Regional Human Resource Services Division</v>
      </c>
      <c r="M54" t="s">
        <v>17</v>
      </c>
      <c r="O54" t="str">
        <f>LOOKUP(Table13[[#This Row],[FacilityLevel]], Backend!$E$3:$E$11, Backend!$F$3:$F$11)</f>
        <v>L</v>
      </c>
      <c r="P54">
        <f>LOOKUP(Table13[[#This Row],[FacilityType]], Backend!$J$4:$J$8, Backend!$K$4:$K$8)</f>
        <v>2</v>
      </c>
      <c r="Q54" t="str">
        <f>LOOKUP(Table13[[#This Row],[RegionIDByDistrict]], Backend!$P$1:$P$9, Backend!$Q$1:$Q$9)</f>
        <v>AGL</v>
      </c>
    </row>
    <row r="55" spans="1:17" x14ac:dyDescent="0.25">
      <c r="A55" t="s">
        <v>120</v>
      </c>
      <c r="B55" t="s">
        <v>502</v>
      </c>
      <c r="C55" t="s">
        <v>28</v>
      </c>
      <c r="D55" s="1">
        <v>6</v>
      </c>
      <c r="E55" s="1" t="s">
        <v>942</v>
      </c>
      <c r="F55" s="1" t="s">
        <v>755</v>
      </c>
      <c r="G55" t="str">
        <f>HYPERLINK("https://ksn2.faa.gov/ajg/ajg-r/_layouts/userdisp.aspx?ID=2","Southern")</f>
        <v>Southern</v>
      </c>
      <c r="H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55" t="s">
        <v>121</v>
      </c>
      <c r="J55" t="s">
        <v>21</v>
      </c>
      <c r="K55" t="s">
        <v>122</v>
      </c>
      <c r="L55" t="str">
        <f>HYPERLINK("https://ksn2.faa.gov/ajg/ajg-r/_layouts/userdisp.aspx?ID=2","Southern Regional Human Resource Services Division")</f>
        <v>Southern Regional Human Resource Services Division</v>
      </c>
      <c r="M55" t="s">
        <v>17</v>
      </c>
      <c r="O55" t="str">
        <f>LOOKUP(Table13[[#This Row],[FacilityLevel]], Backend!$E$3:$E$11, Backend!$F$3:$F$11)</f>
        <v>F</v>
      </c>
      <c r="P55">
        <f>LOOKUP(Table13[[#This Row],[FacilityType]], Backend!$J$4:$J$8, Backend!$K$4:$K$8)</f>
        <v>3</v>
      </c>
      <c r="Q55" t="str">
        <f>LOOKUP(Table13[[#This Row],[RegionIDByDistrict]], Backend!$P$1:$P$9, Backend!$Q$1:$Q$9)</f>
        <v>ASO</v>
      </c>
    </row>
    <row r="56" spans="1:17" x14ac:dyDescent="0.25">
      <c r="A56" t="s">
        <v>123</v>
      </c>
      <c r="B56" t="s">
        <v>503</v>
      </c>
      <c r="C56" t="s">
        <v>39</v>
      </c>
      <c r="D56" s="1">
        <v>4</v>
      </c>
      <c r="E56" s="1" t="s">
        <v>1026</v>
      </c>
      <c r="F56" s="1" t="s">
        <v>771</v>
      </c>
      <c r="G56" t="str">
        <f>HYPERLINK("https://ksn2.faa.gov/ajg/ajg-r/_layouts/userdisp.aspx?ID=9","Great Lakes")</f>
        <v>Great Lakes</v>
      </c>
      <c r="H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6" t="s">
        <v>51</v>
      </c>
      <c r="J56" t="s">
        <v>33</v>
      </c>
      <c r="K56" t="s">
        <v>52</v>
      </c>
      <c r="L56" t="str">
        <f>HYPERLINK("https://ksn2.faa.gov/ajg/ajg-r/_layouts/userdisp.aspx?ID=9","Great Lakes Regional Human Resource Services Division")</f>
        <v>Great Lakes Regional Human Resource Services Division</v>
      </c>
      <c r="M56" t="s">
        <v>124</v>
      </c>
      <c r="O56" t="str">
        <f>LOOKUP(Table13[[#This Row],[FacilityLevel]], Backend!$E$3:$E$11, Backend!$F$3:$F$11)</f>
        <v>D</v>
      </c>
      <c r="P56">
        <f>LOOKUP(Table13[[#This Row],[FacilityType]], Backend!$J$4:$J$8, Backend!$K$4:$K$8)</f>
        <v>7</v>
      </c>
      <c r="Q56" t="str">
        <f>LOOKUP(Table13[[#This Row],[RegionIDByDistrict]], Backend!$P$1:$P$9, Backend!$Q$1:$Q$9)</f>
        <v>AGL</v>
      </c>
    </row>
    <row r="57" spans="1:17" x14ac:dyDescent="0.25">
      <c r="A57" t="s">
        <v>125</v>
      </c>
      <c r="B57" t="s">
        <v>504</v>
      </c>
      <c r="C57" t="s">
        <v>39</v>
      </c>
      <c r="D57" s="1">
        <v>5</v>
      </c>
      <c r="E57" s="1" t="s">
        <v>985</v>
      </c>
      <c r="F57" s="1" t="s">
        <v>753</v>
      </c>
      <c r="G57" t="str">
        <f>HYPERLINK("https://ksn2.faa.gov/ajg/ajg-r/_layouts/userdisp.aspx?ID=8","Western Pacific")</f>
        <v>Western Pacific</v>
      </c>
      <c r="H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57" t="s">
        <v>68</v>
      </c>
      <c r="J57" t="s">
        <v>15</v>
      </c>
      <c r="K57" t="s">
        <v>69</v>
      </c>
      <c r="L57" t="str">
        <f>HYPERLINK("https://ksn2.faa.gov/ajg/ajg-r/_layouts/userdisp.aspx?ID=8","Western Pacific Regional Human Resource Services Division")</f>
        <v>Western Pacific Regional Human Resource Services Division</v>
      </c>
      <c r="M57" t="s">
        <v>76</v>
      </c>
      <c r="O57" t="str">
        <f>LOOKUP(Table13[[#This Row],[FacilityLevel]], Backend!$E$3:$E$11, Backend!$F$3:$F$11)</f>
        <v>E</v>
      </c>
      <c r="P57">
        <f>LOOKUP(Table13[[#This Row],[FacilityType]], Backend!$J$4:$J$8, Backend!$K$4:$K$8)</f>
        <v>7</v>
      </c>
      <c r="Q57" t="str">
        <f>LOOKUP(Table13[[#This Row],[RegionIDByDistrict]], Backend!$P$1:$P$9, Backend!$Q$1:$Q$9)</f>
        <v>AWP</v>
      </c>
    </row>
    <row r="58" spans="1:17" x14ac:dyDescent="0.25">
      <c r="A58" t="s">
        <v>126</v>
      </c>
      <c r="B58" t="s">
        <v>505</v>
      </c>
      <c r="C58" t="s">
        <v>39</v>
      </c>
      <c r="D58" s="1">
        <v>5</v>
      </c>
      <c r="E58" s="1" t="s">
        <v>1027</v>
      </c>
      <c r="F58" s="1" t="s">
        <v>772</v>
      </c>
      <c r="G58" t="str">
        <f>HYPERLINK("https://ksn2.faa.gov/ajg/ajg-r/_layouts/userdisp.aspx?ID=4","Eastern")</f>
        <v>Eastern</v>
      </c>
      <c r="H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58" t="s">
        <v>29</v>
      </c>
      <c r="J58" t="s">
        <v>21</v>
      </c>
      <c r="K58" t="s">
        <v>30</v>
      </c>
      <c r="L58" t="str">
        <f>HYPERLINK("https://ksn2.faa.gov/ajg/ajg-r/_layouts/userdisp.aspx?ID=4","Eastern Regional Human Resource Services Division")</f>
        <v>Eastern Regional Human Resource Services Division</v>
      </c>
      <c r="M58" t="s">
        <v>88</v>
      </c>
      <c r="O58" t="str">
        <f>LOOKUP(Table13[[#This Row],[FacilityLevel]], Backend!$E$3:$E$11, Backend!$F$3:$F$11)</f>
        <v>E</v>
      </c>
      <c r="P58">
        <f>LOOKUP(Table13[[#This Row],[FacilityType]], Backend!$J$4:$J$8, Backend!$K$4:$K$8)</f>
        <v>7</v>
      </c>
      <c r="Q58" t="str">
        <f>LOOKUP(Table13[[#This Row],[RegionIDByDistrict]], Backend!$P$1:$P$9, Backend!$Q$1:$Q$9)</f>
        <v>AEA</v>
      </c>
    </row>
    <row r="59" spans="1:17" x14ac:dyDescent="0.25">
      <c r="A59" t="s">
        <v>127</v>
      </c>
      <c r="B59" t="s">
        <v>506</v>
      </c>
      <c r="C59" t="s">
        <v>28</v>
      </c>
      <c r="D59" s="1">
        <v>7</v>
      </c>
      <c r="E59" s="1" t="s">
        <v>864</v>
      </c>
      <c r="F59" s="1" t="s">
        <v>783</v>
      </c>
      <c r="G59" t="str">
        <f>HYPERLINK("https://ksn2.faa.gov/ajg/ajg-r/_layouts/userdisp.aspx?ID=2","Southern")</f>
        <v>Southern</v>
      </c>
      <c r="H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59" t="s">
        <v>20</v>
      </c>
      <c r="J59" t="s">
        <v>21</v>
      </c>
      <c r="K59" t="s">
        <v>22</v>
      </c>
      <c r="L59" t="str">
        <f>HYPERLINK("https://ksn2.faa.gov/ajg/ajg-r/_layouts/userdisp.aspx?ID=2","Southern Regional Human Resource Services Division")</f>
        <v>Southern Regional Human Resource Services Division</v>
      </c>
      <c r="M59" t="s">
        <v>128</v>
      </c>
      <c r="O59" t="str">
        <f>LOOKUP(Table13[[#This Row],[FacilityLevel]], Backend!$E$3:$E$11, Backend!$F$3:$F$11)</f>
        <v>G</v>
      </c>
      <c r="P59">
        <f>LOOKUP(Table13[[#This Row],[FacilityType]], Backend!$J$4:$J$8, Backend!$K$4:$K$8)</f>
        <v>3</v>
      </c>
      <c r="Q59" t="str">
        <f>LOOKUP(Table13[[#This Row],[RegionIDByDistrict]], Backend!$P$1:$P$9, Backend!$Q$1:$Q$9)</f>
        <v>ASO</v>
      </c>
    </row>
    <row r="60" spans="1:17" x14ac:dyDescent="0.25">
      <c r="A60" t="s">
        <v>129</v>
      </c>
      <c r="B60" t="s">
        <v>507</v>
      </c>
      <c r="C60" t="s">
        <v>28</v>
      </c>
      <c r="D60" s="1">
        <v>8</v>
      </c>
      <c r="E60" s="1" t="s">
        <v>865</v>
      </c>
      <c r="F60" s="1" t="s">
        <v>755</v>
      </c>
      <c r="G60" t="str">
        <f>HYPERLINK("https://ksn2.faa.gov/ajg/ajg-r/_layouts/userdisp.aspx?ID=2","Southern")</f>
        <v>Southern</v>
      </c>
      <c r="H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60" t="s">
        <v>121</v>
      </c>
      <c r="J60" t="s">
        <v>21</v>
      </c>
      <c r="K60" t="s">
        <v>122</v>
      </c>
      <c r="L60" t="str">
        <f>HYPERLINK("https://ksn2.faa.gov/ajg/ajg-r/_layouts/userdisp.aspx?ID=2","Southern Regional Human Resource Services Division")</f>
        <v>Southern Regional Human Resource Services Division</v>
      </c>
      <c r="M60" t="s">
        <v>17</v>
      </c>
      <c r="O60" t="str">
        <f>LOOKUP(Table13[[#This Row],[FacilityLevel]], Backend!$E$3:$E$11, Backend!$F$3:$F$11)</f>
        <v>H</v>
      </c>
      <c r="P60">
        <f>LOOKUP(Table13[[#This Row],[FacilityType]], Backend!$J$4:$J$8, Backend!$K$4:$K$8)</f>
        <v>3</v>
      </c>
      <c r="Q60" t="str">
        <f>LOOKUP(Table13[[#This Row],[RegionIDByDistrict]], Backend!$P$1:$P$9, Backend!$Q$1:$Q$9)</f>
        <v>ASO</v>
      </c>
    </row>
    <row r="61" spans="1:17" x14ac:dyDescent="0.25">
      <c r="A61" t="s">
        <v>130</v>
      </c>
      <c r="B61" t="s">
        <v>508</v>
      </c>
      <c r="C61" t="s">
        <v>28</v>
      </c>
      <c r="D61" s="1">
        <v>5</v>
      </c>
      <c r="E61" s="1" t="s">
        <v>913</v>
      </c>
      <c r="F61" s="1" t="s">
        <v>790</v>
      </c>
      <c r="G61" t="str">
        <f>HYPERLINK("https://ksn2.faa.gov/ajg/ajg-r/_layouts/userdisp.aspx?ID=6","Central")</f>
        <v>Central</v>
      </c>
      <c r="H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61" t="s">
        <v>57</v>
      </c>
      <c r="J61" t="s">
        <v>33</v>
      </c>
      <c r="K61" t="s">
        <v>58</v>
      </c>
      <c r="L61" t="str">
        <f>HYPERLINK("https://ksn2.faa.gov/ajg/ajg-r/_layouts/userdisp.aspx?ID=6","Central Regional Human Resource Services Division")</f>
        <v>Central Regional Human Resource Services Division</v>
      </c>
      <c r="M61" t="s">
        <v>131</v>
      </c>
      <c r="O61" t="str">
        <f>LOOKUP(Table13[[#This Row],[FacilityLevel]], Backend!$E$3:$E$11, Backend!$F$3:$F$11)</f>
        <v>E</v>
      </c>
      <c r="P61">
        <f>LOOKUP(Table13[[#This Row],[FacilityType]], Backend!$J$4:$J$8, Backend!$K$4:$K$8)</f>
        <v>3</v>
      </c>
      <c r="Q61" t="str">
        <f>LOOKUP(Table13[[#This Row],[RegionIDByDistrict]], Backend!$P$1:$P$9, Backend!$Q$1:$Q$9)</f>
        <v>ACE</v>
      </c>
    </row>
    <row r="62" spans="1:17" x14ac:dyDescent="0.25">
      <c r="A62" t="s">
        <v>132</v>
      </c>
      <c r="B62" t="s">
        <v>509</v>
      </c>
      <c r="C62" t="s">
        <v>28</v>
      </c>
      <c r="D62" s="1">
        <v>5</v>
      </c>
      <c r="E62" s="1" t="s">
        <v>943</v>
      </c>
      <c r="F62" s="1" t="s">
        <v>797</v>
      </c>
      <c r="G62" t="str">
        <f>HYPERLINK("https://ksn2.faa.gov/ajg/ajg-r/_layouts/userdisp.aspx?ID=9","Great Lakes")</f>
        <v>Great Lakes</v>
      </c>
      <c r="H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2" t="s">
        <v>51</v>
      </c>
      <c r="J62" t="s">
        <v>33</v>
      </c>
      <c r="K62" t="s">
        <v>52</v>
      </c>
      <c r="L62" t="str">
        <f>HYPERLINK("https://ksn2.faa.gov/ajg/ajg-r/_layouts/userdisp.aspx?ID=9","Great Lakes Regional Human Resource Services Division")</f>
        <v>Great Lakes Regional Human Resource Services Division</v>
      </c>
      <c r="M62" t="s">
        <v>85</v>
      </c>
      <c r="O62" t="str">
        <f>LOOKUP(Table13[[#This Row],[FacilityLevel]], Backend!$E$3:$E$11, Backend!$F$3:$F$11)</f>
        <v>E</v>
      </c>
      <c r="P62">
        <f>LOOKUP(Table13[[#This Row],[FacilityType]], Backend!$J$4:$J$8, Backend!$K$4:$K$8)</f>
        <v>3</v>
      </c>
      <c r="Q62" t="str">
        <f>LOOKUP(Table13[[#This Row],[RegionIDByDistrict]], Backend!$P$1:$P$9, Backend!$Q$1:$Q$9)</f>
        <v>AGL</v>
      </c>
    </row>
    <row r="63" spans="1:17" x14ac:dyDescent="0.25">
      <c r="A63" t="s">
        <v>133</v>
      </c>
      <c r="B63" t="s">
        <v>510</v>
      </c>
      <c r="C63" t="s">
        <v>28</v>
      </c>
      <c r="D63" s="1">
        <v>8</v>
      </c>
      <c r="E63" s="1" t="s">
        <v>52</v>
      </c>
      <c r="F63" s="1" t="s">
        <v>771</v>
      </c>
      <c r="G63" t="str">
        <f>HYPERLINK("https://ksn2.faa.gov/ajg/ajg-r/_layouts/userdisp.aspx?ID=9","Great Lakes")</f>
        <v>Great Lakes</v>
      </c>
      <c r="H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3" t="s">
        <v>51</v>
      </c>
      <c r="J63" t="s">
        <v>33</v>
      </c>
      <c r="K63" t="s">
        <v>52</v>
      </c>
      <c r="L63" t="str">
        <f>HYPERLINK("https://ksn2.faa.gov/ajg/ajg-r/_layouts/userdisp.aspx?ID=9","Great Lakes Regional Human Resource Services Division")</f>
        <v>Great Lakes Regional Human Resource Services Division</v>
      </c>
      <c r="M63" t="s">
        <v>17</v>
      </c>
      <c r="O63" t="str">
        <f>LOOKUP(Table13[[#This Row],[FacilityLevel]], Backend!$E$3:$E$11, Backend!$F$3:$F$11)</f>
        <v>H</v>
      </c>
      <c r="P63">
        <f>LOOKUP(Table13[[#This Row],[FacilityType]], Backend!$J$4:$J$8, Backend!$K$4:$K$8)</f>
        <v>3</v>
      </c>
      <c r="Q63" t="str">
        <f>LOOKUP(Table13[[#This Row],[RegionIDByDistrict]], Backend!$P$1:$P$9, Backend!$Q$1:$Q$9)</f>
        <v>AGL</v>
      </c>
    </row>
    <row r="64" spans="1:17" x14ac:dyDescent="0.25">
      <c r="A64" t="s">
        <v>134</v>
      </c>
      <c r="B64" t="s">
        <v>511</v>
      </c>
      <c r="C64" t="s">
        <v>28</v>
      </c>
      <c r="D64" s="1">
        <v>12</v>
      </c>
      <c r="E64" s="1" t="s">
        <v>866</v>
      </c>
      <c r="F64" s="1" t="s">
        <v>791</v>
      </c>
      <c r="G64" t="str">
        <f>HYPERLINK("https://ksn2.faa.gov/ajg/ajg-r/_layouts/userdisp.aspx?ID=2","Southern")</f>
        <v>Southern</v>
      </c>
      <c r="H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64" t="s">
        <v>20</v>
      </c>
      <c r="J64" t="s">
        <v>21</v>
      </c>
      <c r="K64" t="s">
        <v>22</v>
      </c>
      <c r="L64" t="str">
        <f>HYPERLINK("https://ksn2.faa.gov/ajg/ajg-r/_layouts/userdisp.aspx?ID=2","Southern Regional Human Resource Services Division")</f>
        <v>Southern Regional Human Resource Services Division</v>
      </c>
      <c r="M64" t="s">
        <v>17</v>
      </c>
      <c r="O64" t="str">
        <f>LOOKUP(Table13[[#This Row],[FacilityLevel]], Backend!$E$3:$E$11, Backend!$F$3:$F$11)</f>
        <v>L</v>
      </c>
      <c r="P64">
        <f>LOOKUP(Table13[[#This Row],[FacilityType]], Backend!$J$4:$J$8, Backend!$K$4:$K$8)</f>
        <v>3</v>
      </c>
      <c r="Q64" t="str">
        <f>LOOKUP(Table13[[#This Row],[RegionIDByDistrict]], Backend!$P$1:$P$9, Backend!$Q$1:$Q$9)</f>
        <v>ASO</v>
      </c>
    </row>
    <row r="65" spans="1:17" x14ac:dyDescent="0.25">
      <c r="A65" t="s">
        <v>135</v>
      </c>
      <c r="B65" t="s">
        <v>512</v>
      </c>
      <c r="C65" t="s">
        <v>39</v>
      </c>
      <c r="D65" s="1">
        <v>6</v>
      </c>
      <c r="E65" s="1" t="s">
        <v>986</v>
      </c>
      <c r="F65" s="1" t="s">
        <v>753</v>
      </c>
      <c r="G65" t="str">
        <f>HYPERLINK("https://ksn2.faa.gov/ajg/ajg-r/_layouts/userdisp.aspx?ID=8","Western Pacific")</f>
        <v>Western Pacific</v>
      </c>
      <c r="H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65" t="s">
        <v>93</v>
      </c>
      <c r="J65" t="s">
        <v>15</v>
      </c>
      <c r="K65" t="s">
        <v>94</v>
      </c>
      <c r="L65" t="str">
        <f>HYPERLINK("https://ksn2.faa.gov/ajg/ajg-r/_layouts/userdisp.aspx?ID=8","Western Pacific Regional Human Resource Services Division")</f>
        <v>Western Pacific Regional Human Resource Services Division</v>
      </c>
      <c r="M65" t="s">
        <v>74</v>
      </c>
      <c r="O65" t="str">
        <f>LOOKUP(Table13[[#This Row],[FacilityLevel]], Backend!$E$3:$E$11, Backend!$F$3:$F$11)</f>
        <v>F</v>
      </c>
      <c r="P65">
        <f>LOOKUP(Table13[[#This Row],[FacilityType]], Backend!$J$4:$J$8, Backend!$K$4:$K$8)</f>
        <v>7</v>
      </c>
      <c r="Q65" t="str">
        <f>LOOKUP(Table13[[#This Row],[RegionIDByDistrict]], Backend!$P$1:$P$9, Backend!$Q$1:$Q$9)</f>
        <v>AWP</v>
      </c>
    </row>
    <row r="66" spans="1:17" x14ac:dyDescent="0.25">
      <c r="A66" t="s">
        <v>136</v>
      </c>
      <c r="B66" t="s">
        <v>513</v>
      </c>
      <c r="C66" t="s">
        <v>28</v>
      </c>
      <c r="D66" s="1">
        <v>8</v>
      </c>
      <c r="E66" s="1" t="s">
        <v>867</v>
      </c>
      <c r="F66" s="1" t="s">
        <v>771</v>
      </c>
      <c r="G66" t="str">
        <f>HYPERLINK("https://ksn2.faa.gov/ajg/ajg-r/_layouts/userdisp.aspx?ID=5","Southwest")</f>
        <v>Southwest</v>
      </c>
      <c r="H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66" t="s">
        <v>137</v>
      </c>
      <c r="J66" t="s">
        <v>33</v>
      </c>
      <c r="K66" t="s">
        <v>138</v>
      </c>
      <c r="L66" t="str">
        <f>HYPERLINK("https://ksn2.faa.gov/ajg/ajg-r/_layouts/userdisp.aspx?ID=5","Southwest Regional Human Resource Services Division")</f>
        <v>Southwest Regional Human Resource Services Division</v>
      </c>
      <c r="M66" t="s">
        <v>17</v>
      </c>
      <c r="O66" t="str">
        <f>LOOKUP(Table13[[#This Row],[FacilityLevel]], Backend!$E$3:$E$11, Backend!$F$3:$F$11)</f>
        <v>H</v>
      </c>
      <c r="P66">
        <f>LOOKUP(Table13[[#This Row],[FacilityType]], Backend!$J$4:$J$8, Backend!$K$4:$K$8)</f>
        <v>3</v>
      </c>
      <c r="Q66" t="str">
        <f>LOOKUP(Table13[[#This Row],[RegionIDByDistrict]], Backend!$P$1:$P$9, Backend!$Q$1:$Q$9)</f>
        <v>ASW</v>
      </c>
    </row>
    <row r="67" spans="1:17" x14ac:dyDescent="0.25">
      <c r="A67" t="s">
        <v>139</v>
      </c>
      <c r="B67" t="s">
        <v>514</v>
      </c>
      <c r="C67" t="s">
        <v>28</v>
      </c>
      <c r="D67" s="1">
        <v>5</v>
      </c>
      <c r="E67" s="1" t="s">
        <v>944</v>
      </c>
      <c r="F67" s="1" t="s">
        <v>768</v>
      </c>
      <c r="G67" t="str">
        <f>HYPERLINK("https://ksn2.faa.gov/ajg/ajg-r/_layouts/userdisp.aspx?ID=9","Great Lakes")</f>
        <v>Great Lakes</v>
      </c>
      <c r="H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7" t="s">
        <v>57</v>
      </c>
      <c r="J67" t="s">
        <v>33</v>
      </c>
      <c r="K67" t="s">
        <v>58</v>
      </c>
      <c r="L67" t="str">
        <f>HYPERLINK("https://ksn2.faa.gov/ajg/ajg-r/_layouts/userdisp.aspx?ID=9","Great Lakes Regional Human Resource Services Division")</f>
        <v>Great Lakes Regional Human Resource Services Division</v>
      </c>
      <c r="M67" t="s">
        <v>85</v>
      </c>
      <c r="O67" t="str">
        <f>LOOKUP(Table13[[#This Row],[FacilityLevel]], Backend!$E$3:$E$11, Backend!$F$3:$F$11)</f>
        <v>E</v>
      </c>
      <c r="P67">
        <f>LOOKUP(Table13[[#This Row],[FacilityType]], Backend!$J$4:$J$8, Backend!$K$4:$K$8)</f>
        <v>3</v>
      </c>
      <c r="Q67" t="str">
        <f>LOOKUP(Table13[[#This Row],[RegionIDByDistrict]], Backend!$P$1:$P$9, Backend!$Q$1:$Q$9)</f>
        <v>AGL</v>
      </c>
    </row>
    <row r="68" spans="1:17" x14ac:dyDescent="0.25">
      <c r="A68" t="s">
        <v>140</v>
      </c>
      <c r="B68" t="s">
        <v>515</v>
      </c>
      <c r="C68" t="s">
        <v>39</v>
      </c>
      <c r="D68" s="1">
        <v>7</v>
      </c>
      <c r="E68" s="1" t="s">
        <v>987</v>
      </c>
      <c r="F68" s="1" t="s">
        <v>753</v>
      </c>
      <c r="G68" t="str">
        <f>HYPERLINK("https://ksn2.faa.gov/ajg/ajg-r/_layouts/userdisp.aspx?ID=8","Western Pacific")</f>
        <v>Western Pacific</v>
      </c>
      <c r="H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68" t="s">
        <v>93</v>
      </c>
      <c r="J68" t="s">
        <v>15</v>
      </c>
      <c r="K68" t="s">
        <v>94</v>
      </c>
      <c r="L68" t="str">
        <f>HYPERLINK("https://ksn2.faa.gov/ajg/ajg-r/_layouts/userdisp.aspx?ID=8","Western Pacific Regional Human Resource Services Division")</f>
        <v>Western Pacific Regional Human Resource Services Division</v>
      </c>
      <c r="M68" t="s">
        <v>74</v>
      </c>
      <c r="O68" t="str">
        <f>LOOKUP(Table13[[#This Row],[FacilityLevel]], Backend!$E$3:$E$11, Backend!$F$3:$F$11)</f>
        <v>G</v>
      </c>
      <c r="P68">
        <f>LOOKUP(Table13[[#This Row],[FacilityType]], Backend!$J$4:$J$8, Backend!$K$4:$K$8)</f>
        <v>7</v>
      </c>
      <c r="Q68" t="str">
        <f>LOOKUP(Table13[[#This Row],[RegionIDByDistrict]], Backend!$P$1:$P$9, Backend!$Q$1:$Q$9)</f>
        <v>AWP</v>
      </c>
    </row>
    <row r="69" spans="1:17" x14ac:dyDescent="0.25">
      <c r="A69" t="s">
        <v>141</v>
      </c>
      <c r="B69" t="s">
        <v>516</v>
      </c>
      <c r="C69" t="s">
        <v>28</v>
      </c>
      <c r="D69" s="1">
        <v>8</v>
      </c>
      <c r="E69" s="1" t="s">
        <v>945</v>
      </c>
      <c r="F69" s="1" t="s">
        <v>765</v>
      </c>
      <c r="G69" t="str">
        <f>HYPERLINK("https://ksn2.faa.gov/ajg/ajg-r/_layouts/userdisp.aspx?ID=7","Northwest Mountain")</f>
        <v>Northwest Mountain</v>
      </c>
      <c r="H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69" t="s">
        <v>65</v>
      </c>
      <c r="J69" t="s">
        <v>15</v>
      </c>
      <c r="K69" t="s">
        <v>66</v>
      </c>
      <c r="L69" t="str">
        <f>HYPERLINK("https://ksn2.faa.gov/ajg/ajg-r/_layouts/userdisp.aspx?ID=7","Northwest Mountain Regional Human Resource Services Division")</f>
        <v>Northwest Mountain Regional Human Resource Services Division</v>
      </c>
      <c r="M69" t="s">
        <v>17</v>
      </c>
      <c r="O69" t="str">
        <f>LOOKUP(Table13[[#This Row],[FacilityLevel]], Backend!$E$3:$E$11, Backend!$F$3:$F$11)</f>
        <v>H</v>
      </c>
      <c r="P69">
        <f>LOOKUP(Table13[[#This Row],[FacilityType]], Backend!$J$4:$J$8, Backend!$K$4:$K$8)</f>
        <v>3</v>
      </c>
      <c r="Q69" t="str">
        <f>LOOKUP(Table13[[#This Row],[RegionIDByDistrict]], Backend!$P$1:$P$9, Backend!$Q$1:$Q$9)</f>
        <v>ANM</v>
      </c>
    </row>
    <row r="70" spans="1:17" x14ac:dyDescent="0.25">
      <c r="A70" t="s">
        <v>142</v>
      </c>
      <c r="B70" t="s">
        <v>517</v>
      </c>
      <c r="C70" t="s">
        <v>28</v>
      </c>
      <c r="D70" s="1">
        <v>5</v>
      </c>
      <c r="E70" s="1" t="s">
        <v>868</v>
      </c>
      <c r="F70" s="1" t="s">
        <v>798</v>
      </c>
      <c r="G70" t="str">
        <f>HYPERLINK("https://ksn2.faa.gov/ajg/ajg-r/_layouts/userdisp.aspx?ID=7","Northwest Mountain")</f>
        <v>Northwest Mountain</v>
      </c>
      <c r="H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70" t="s">
        <v>65</v>
      </c>
      <c r="J70" t="s">
        <v>15</v>
      </c>
      <c r="K70" t="s">
        <v>66</v>
      </c>
      <c r="L70" t="str">
        <f>HYPERLINK("https://ksn2.faa.gov/ajg/ajg-r/_layouts/userdisp.aspx?ID=7","Northwest Mountain Regional Human Resource Services Division")</f>
        <v>Northwest Mountain Regional Human Resource Services Division</v>
      </c>
      <c r="M70" t="s">
        <v>143</v>
      </c>
      <c r="O70" t="str">
        <f>LOOKUP(Table13[[#This Row],[FacilityLevel]], Backend!$E$3:$E$11, Backend!$F$3:$F$11)</f>
        <v>E</v>
      </c>
      <c r="P70">
        <f>LOOKUP(Table13[[#This Row],[FacilityType]], Backend!$J$4:$J$8, Backend!$K$4:$K$8)</f>
        <v>3</v>
      </c>
      <c r="Q70" t="str">
        <f>LOOKUP(Table13[[#This Row],[RegionIDByDistrict]], Backend!$P$1:$P$9, Backend!$Q$1:$Q$9)</f>
        <v>ANM</v>
      </c>
    </row>
    <row r="71" spans="1:17" x14ac:dyDescent="0.25">
      <c r="A71" t="s">
        <v>144</v>
      </c>
      <c r="B71" t="s">
        <v>518</v>
      </c>
      <c r="C71" t="s">
        <v>39</v>
      </c>
      <c r="D71" s="1">
        <v>5</v>
      </c>
      <c r="E71" s="1" t="s">
        <v>1028</v>
      </c>
      <c r="F71" s="1" t="s">
        <v>768</v>
      </c>
      <c r="G71" t="str">
        <f>HYPERLINK("https://ksn2.faa.gov/ajg/ajg-r/_layouts/userdisp.aspx?ID=9","Great Lakes")</f>
        <v>Great Lakes</v>
      </c>
      <c r="H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71" t="s">
        <v>145</v>
      </c>
      <c r="J71" t="s">
        <v>33</v>
      </c>
      <c r="K71" t="s">
        <v>146</v>
      </c>
      <c r="L71" t="str">
        <f>HYPERLINK("https://ksn2.faa.gov/ajg/ajg-r/_layouts/userdisp.aspx?ID=9","Great Lakes Regional Human Resource Services Division")</f>
        <v>Great Lakes Regional Human Resource Services Division</v>
      </c>
      <c r="M71" t="s">
        <v>147</v>
      </c>
      <c r="O71" t="str">
        <f>LOOKUP(Table13[[#This Row],[FacilityLevel]], Backend!$E$3:$E$11, Backend!$F$3:$F$11)</f>
        <v>E</v>
      </c>
      <c r="P71">
        <f>LOOKUP(Table13[[#This Row],[FacilityType]], Backend!$J$4:$J$8, Backend!$K$4:$K$8)</f>
        <v>7</v>
      </c>
      <c r="Q71" t="str">
        <f>LOOKUP(Table13[[#This Row],[RegionIDByDistrict]], Backend!$P$1:$P$9, Backend!$Q$1:$Q$9)</f>
        <v>AGL</v>
      </c>
    </row>
    <row r="72" spans="1:17" x14ac:dyDescent="0.25">
      <c r="A72" t="s">
        <v>148</v>
      </c>
      <c r="B72" t="s">
        <v>519</v>
      </c>
      <c r="C72" t="s">
        <v>28</v>
      </c>
      <c r="D72" s="1">
        <v>9</v>
      </c>
      <c r="E72" s="1" t="s">
        <v>914</v>
      </c>
      <c r="F72" s="1" t="s">
        <v>758</v>
      </c>
      <c r="G72" t="str">
        <f>HYPERLINK("https://ksn2.faa.gov/ajg/ajg-r/_layouts/userdisp.aspx?ID=2","Southern")</f>
        <v>Southern</v>
      </c>
      <c r="H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72" t="s">
        <v>79</v>
      </c>
      <c r="J72" t="s">
        <v>33</v>
      </c>
      <c r="K72" t="s">
        <v>80</v>
      </c>
      <c r="L72" t="str">
        <f>HYPERLINK("https://ksn2.faa.gov/ajg/ajg-r/_layouts/userdisp.aspx?ID=2","Southern Regional Human Resource Services Division")</f>
        <v>Southern Regional Human Resource Services Division</v>
      </c>
      <c r="M72" t="s">
        <v>17</v>
      </c>
      <c r="O72" t="str">
        <f>LOOKUP(Table13[[#This Row],[FacilityLevel]], Backend!$E$3:$E$11, Backend!$F$3:$F$11)</f>
        <v>I</v>
      </c>
      <c r="P72">
        <f>LOOKUP(Table13[[#This Row],[FacilityType]], Backend!$J$4:$J$8, Backend!$K$4:$K$8)</f>
        <v>3</v>
      </c>
      <c r="Q72" t="str">
        <f>LOOKUP(Table13[[#This Row],[RegionIDByDistrict]], Backend!$P$1:$P$9, Backend!$Q$1:$Q$9)</f>
        <v>ASO</v>
      </c>
    </row>
    <row r="73" spans="1:17" x14ac:dyDescent="0.25">
      <c r="A73" t="s">
        <v>149</v>
      </c>
      <c r="B73" t="s">
        <v>520</v>
      </c>
      <c r="C73" t="s">
        <v>39</v>
      </c>
      <c r="D73" s="1">
        <v>6</v>
      </c>
      <c r="E73" s="1" t="s">
        <v>1029</v>
      </c>
      <c r="F73" s="1" t="s">
        <v>753</v>
      </c>
      <c r="G73" t="str">
        <f>HYPERLINK("https://ksn2.faa.gov/ajg/ajg-r/_layouts/userdisp.aspx?ID=5","Southwest")</f>
        <v>Southwest</v>
      </c>
      <c r="H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73" t="s">
        <v>93</v>
      </c>
      <c r="J73" t="s">
        <v>15</v>
      </c>
      <c r="K73" t="s">
        <v>94</v>
      </c>
      <c r="L73" t="str">
        <f>HYPERLINK("https://ksn2.faa.gov/ajg/ajg-r/_layouts/userdisp.aspx?ID=8","Western Pacific Regional Human Resource Services Division")</f>
        <v>Western Pacific Regional Human Resource Services Division</v>
      </c>
      <c r="M73" t="s">
        <v>76</v>
      </c>
      <c r="O73" t="str">
        <f>LOOKUP(Table13[[#This Row],[FacilityLevel]], Backend!$E$3:$E$11, Backend!$F$3:$F$11)</f>
        <v>F</v>
      </c>
      <c r="P73">
        <f>LOOKUP(Table13[[#This Row],[FacilityType]], Backend!$J$4:$J$8, Backend!$K$4:$K$8)</f>
        <v>7</v>
      </c>
      <c r="Q73" t="str">
        <f>LOOKUP(Table13[[#This Row],[RegionIDByDistrict]], Backend!$P$1:$P$9, Backend!$Q$1:$Q$9)</f>
        <v>AWP</v>
      </c>
    </row>
    <row r="74" spans="1:17" x14ac:dyDescent="0.25">
      <c r="A74" t="s">
        <v>150</v>
      </c>
      <c r="B74" t="s">
        <v>507</v>
      </c>
      <c r="C74" t="s">
        <v>28</v>
      </c>
      <c r="D74" s="1">
        <v>5</v>
      </c>
      <c r="E74" s="1" t="s">
        <v>865</v>
      </c>
      <c r="F74" s="1" t="s">
        <v>797</v>
      </c>
      <c r="G74" t="str">
        <f>HYPERLINK("https://ksn2.faa.gov/ajg/ajg-r/_layouts/userdisp.aspx?ID=5","Southwest")</f>
        <v>Southwest</v>
      </c>
      <c r="H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4" t="s">
        <v>137</v>
      </c>
      <c r="J74" t="s">
        <v>33</v>
      </c>
      <c r="K74" t="s">
        <v>138</v>
      </c>
      <c r="L74" t="str">
        <f>HYPERLINK("https://ksn2.faa.gov/ajg/ajg-r/_layouts/userdisp.aspx?ID=5","Southwest Regional Human Resource Services Division")</f>
        <v>Southwest Regional Human Resource Services Division</v>
      </c>
      <c r="M74" t="s">
        <v>17</v>
      </c>
      <c r="O74" t="str">
        <f>LOOKUP(Table13[[#This Row],[FacilityLevel]], Backend!$E$3:$E$11, Backend!$F$3:$F$11)</f>
        <v>E</v>
      </c>
      <c r="P74">
        <f>LOOKUP(Table13[[#This Row],[FacilityType]], Backend!$J$4:$J$8, Backend!$K$4:$K$8)</f>
        <v>3</v>
      </c>
      <c r="Q74" t="str">
        <f>LOOKUP(Table13[[#This Row],[RegionIDByDistrict]], Backend!$P$1:$P$9, Backend!$Q$1:$Q$9)</f>
        <v>ASW</v>
      </c>
    </row>
    <row r="75" spans="1:17" x14ac:dyDescent="0.25">
      <c r="A75" t="s">
        <v>151</v>
      </c>
      <c r="B75" t="s">
        <v>513</v>
      </c>
      <c r="C75" t="s">
        <v>39</v>
      </c>
      <c r="D75" s="1">
        <v>4</v>
      </c>
      <c r="E75" s="1" t="s">
        <v>867</v>
      </c>
      <c r="F75" s="1" t="s">
        <v>764</v>
      </c>
      <c r="G75" t="str">
        <f>HYPERLINK("https://ksn2.faa.gov/ajg/ajg-r/_layouts/userdisp.aspx?ID=2","Southern")</f>
        <v>Southern</v>
      </c>
      <c r="H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75" t="s">
        <v>20</v>
      </c>
      <c r="J75" t="s">
        <v>21</v>
      </c>
      <c r="K75" t="s">
        <v>22</v>
      </c>
      <c r="L75" t="str">
        <f>HYPERLINK("https://ksn2.faa.gov/ajg/ajg-r/_layouts/userdisp.aspx?ID=2","Southern Regional Human Resource Services Division")</f>
        <v>Southern Regional Human Resource Services Division</v>
      </c>
      <c r="M75" t="s">
        <v>152</v>
      </c>
      <c r="O75" t="str">
        <f>LOOKUP(Table13[[#This Row],[FacilityLevel]], Backend!$E$3:$E$11, Backend!$F$3:$F$11)</f>
        <v>D</v>
      </c>
      <c r="P75">
        <f>LOOKUP(Table13[[#This Row],[FacilityType]], Backend!$J$4:$J$8, Backend!$K$4:$K$8)</f>
        <v>7</v>
      </c>
      <c r="Q75" t="str">
        <f>LOOKUP(Table13[[#This Row],[RegionIDByDistrict]], Backend!$P$1:$P$9, Backend!$Q$1:$Q$9)</f>
        <v>ASO</v>
      </c>
    </row>
    <row r="76" spans="1:17" x14ac:dyDescent="0.25">
      <c r="A76" t="s">
        <v>153</v>
      </c>
      <c r="B76" t="s">
        <v>521</v>
      </c>
      <c r="C76" t="s">
        <v>28</v>
      </c>
      <c r="D76" s="1">
        <v>9</v>
      </c>
      <c r="E76" s="1" t="s">
        <v>946</v>
      </c>
      <c r="F76" s="1" t="s">
        <v>782</v>
      </c>
      <c r="G76" t="str">
        <f>HYPERLINK("https://ksn2.faa.gov/ajg/ajg-r/_layouts/userdisp.aspx?ID=5","Southwest")</f>
        <v>Southwest</v>
      </c>
      <c r="H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6" t="s">
        <v>137</v>
      </c>
      <c r="J76" t="s">
        <v>33</v>
      </c>
      <c r="K76" t="s">
        <v>138</v>
      </c>
      <c r="L76" t="str">
        <f>HYPERLINK("https://ksn2.faa.gov/ajg/ajg-r/_layouts/userdisp.aspx?ID=5","Southwest Regional Human Resource Services Division")</f>
        <v>Southwest Regional Human Resource Services Division</v>
      </c>
      <c r="M76" t="s">
        <v>17</v>
      </c>
      <c r="O76" t="str">
        <f>LOOKUP(Table13[[#This Row],[FacilityLevel]], Backend!$E$3:$E$11, Backend!$F$3:$F$11)</f>
        <v>I</v>
      </c>
      <c r="P76">
        <f>LOOKUP(Table13[[#This Row],[FacilityType]], Backend!$J$4:$J$8, Backend!$K$4:$K$8)</f>
        <v>3</v>
      </c>
      <c r="Q76" t="str">
        <f>LOOKUP(Table13[[#This Row],[RegionIDByDistrict]], Backend!$P$1:$P$9, Backend!$Q$1:$Q$9)</f>
        <v>ASW</v>
      </c>
    </row>
    <row r="77" spans="1:17" x14ac:dyDescent="0.25">
      <c r="A77" t="s">
        <v>154</v>
      </c>
      <c r="B77" t="s">
        <v>155</v>
      </c>
      <c r="C77" t="s">
        <v>13</v>
      </c>
      <c r="D77" s="1">
        <v>12</v>
      </c>
      <c r="E77" s="1" t="s">
        <v>66</v>
      </c>
      <c r="F77" s="1" t="s">
        <v>765</v>
      </c>
      <c r="G77" t="str">
        <f>HYPERLINK("https://ksn2.faa.gov/ajg/ajg-r/_layouts/userdisp.aspx?ID=7","Northwest Mountain")</f>
        <v>Northwest Mountain</v>
      </c>
      <c r="H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77" t="s">
        <v>65</v>
      </c>
      <c r="J77" t="s">
        <v>15</v>
      </c>
      <c r="K77" t="s">
        <v>66</v>
      </c>
      <c r="L77" t="str">
        <f>HYPERLINK("https://ksn2.faa.gov/ajg/ajg-r/_layouts/userdisp.aspx?ID=7","Northwest Mountain Regional Human Resource Services Division")</f>
        <v>Northwest Mountain Regional Human Resource Services Division</v>
      </c>
      <c r="M77" t="s">
        <v>17</v>
      </c>
      <c r="O77" t="str">
        <f>LOOKUP(Table13[[#This Row],[FacilityLevel]], Backend!$E$3:$E$11, Backend!$F$3:$F$11)</f>
        <v>L</v>
      </c>
      <c r="P77">
        <f>LOOKUP(Table13[[#This Row],[FacilityType]], Backend!$J$4:$J$8, Backend!$K$4:$K$8)</f>
        <v>2</v>
      </c>
      <c r="Q77" t="str">
        <f>LOOKUP(Table13[[#This Row],[RegionIDByDistrict]], Backend!$P$1:$P$9, Backend!$Q$1:$Q$9)</f>
        <v>ANM</v>
      </c>
    </row>
    <row r="78" spans="1:17" x14ac:dyDescent="0.25">
      <c r="A78" t="s">
        <v>156</v>
      </c>
      <c r="B78" t="s">
        <v>157</v>
      </c>
      <c r="C78" t="s">
        <v>13</v>
      </c>
      <c r="D78" s="1">
        <v>12</v>
      </c>
      <c r="E78" s="1" t="s">
        <v>836</v>
      </c>
      <c r="F78" s="1" t="s">
        <v>758</v>
      </c>
      <c r="G78" t="str">
        <f>HYPERLINK("https://ksn2.faa.gov/ajg/ajg-r/_layouts/userdisp.aspx?ID=5","Southwest")</f>
        <v>Southwest</v>
      </c>
      <c r="H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8" t="s">
        <v>32</v>
      </c>
      <c r="J78" t="s">
        <v>33</v>
      </c>
      <c r="K78" t="s">
        <v>34</v>
      </c>
      <c r="L78" t="str">
        <f>HYPERLINK("https://ksn2.faa.gov/ajg/ajg-r/_layouts/userdisp.aspx?ID=5","Southwest Regional Human Resource Services Division")</f>
        <v>Southwest Regional Human Resource Services Division</v>
      </c>
      <c r="M78" t="s">
        <v>17</v>
      </c>
      <c r="O78" t="str">
        <f>LOOKUP(Table13[[#This Row],[FacilityLevel]], Backend!$E$3:$E$11, Backend!$F$3:$F$11)</f>
        <v>L</v>
      </c>
      <c r="P78">
        <f>LOOKUP(Table13[[#This Row],[FacilityType]], Backend!$J$4:$J$8, Backend!$K$4:$K$8)</f>
        <v>2</v>
      </c>
      <c r="Q78" t="str">
        <f>LOOKUP(Table13[[#This Row],[RegionIDByDistrict]], Backend!$P$1:$P$9, Backend!$Q$1:$Q$9)</f>
        <v>ASW</v>
      </c>
    </row>
    <row r="79" spans="1:17" x14ac:dyDescent="0.25">
      <c r="A79" t="s">
        <v>158</v>
      </c>
      <c r="B79" t="s">
        <v>159</v>
      </c>
      <c r="C79" t="s">
        <v>13</v>
      </c>
      <c r="D79" s="1">
        <v>11</v>
      </c>
      <c r="E79" s="1" t="s">
        <v>828</v>
      </c>
      <c r="F79" s="1" t="s">
        <v>766</v>
      </c>
      <c r="G79" t="str">
        <f>HYPERLINK("https://ksn2.faa.gov/ajg/ajg-r/_layouts/userdisp.aspx?ID=9","Great Lakes")</f>
        <v>Great Lakes</v>
      </c>
      <c r="H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79" t="s">
        <v>51</v>
      </c>
      <c r="J79" t="s">
        <v>33</v>
      </c>
      <c r="K79" t="s">
        <v>52</v>
      </c>
      <c r="L79" t="str">
        <f>HYPERLINK("https://ksn2.faa.gov/ajg/ajg-r/_layouts/userdisp.aspx?ID=9","Great Lakes Regional Human Resource Services Division")</f>
        <v>Great Lakes Regional Human Resource Services Division</v>
      </c>
      <c r="M79" t="s">
        <v>17</v>
      </c>
      <c r="O79" t="str">
        <f>LOOKUP(Table13[[#This Row],[FacilityLevel]], Backend!$E$3:$E$11, Backend!$F$3:$F$11)</f>
        <v>K</v>
      </c>
      <c r="P79">
        <f>LOOKUP(Table13[[#This Row],[FacilityType]], Backend!$J$4:$J$8, Backend!$K$4:$K$8)</f>
        <v>2</v>
      </c>
      <c r="Q79" t="str">
        <f>LOOKUP(Table13[[#This Row],[RegionIDByDistrict]], Backend!$P$1:$P$9, Backend!$Q$1:$Q$9)</f>
        <v>AGL</v>
      </c>
    </row>
    <row r="80" spans="1:17" x14ac:dyDescent="0.25">
      <c r="A80" t="s">
        <v>160</v>
      </c>
      <c r="B80" t="s">
        <v>522</v>
      </c>
      <c r="C80" t="s">
        <v>28</v>
      </c>
      <c r="D80" s="1">
        <v>10</v>
      </c>
      <c r="E80" s="1" t="s">
        <v>915</v>
      </c>
      <c r="F80" s="1" t="s">
        <v>775</v>
      </c>
      <c r="G80" t="str">
        <f>HYPERLINK("https://ksn2.faa.gov/ajg/ajg-r/_layouts/userdisp.aspx?ID=2","Southern")</f>
        <v>Southern</v>
      </c>
      <c r="H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80" t="s">
        <v>121</v>
      </c>
      <c r="J80" t="s">
        <v>21</v>
      </c>
      <c r="K80" t="s">
        <v>122</v>
      </c>
      <c r="L80" t="str">
        <f>HYPERLINK("https://ksn2.faa.gov/ajg/ajg-r/_layouts/userdisp.aspx?ID=2","Southern Regional Human Resource Services Division")</f>
        <v>Southern Regional Human Resource Services Division</v>
      </c>
      <c r="M80" t="s">
        <v>17</v>
      </c>
      <c r="O80" t="str">
        <f>LOOKUP(Table13[[#This Row],[FacilityLevel]], Backend!$E$3:$E$11, Backend!$F$3:$F$11)</f>
        <v>J</v>
      </c>
      <c r="P80">
        <f>LOOKUP(Table13[[#This Row],[FacilityType]], Backend!$J$4:$J$8, Backend!$K$4:$K$8)</f>
        <v>3</v>
      </c>
      <c r="Q80" t="str">
        <f>LOOKUP(Table13[[#This Row],[RegionIDByDistrict]], Backend!$P$1:$P$9, Backend!$Q$1:$Q$9)</f>
        <v>ASO</v>
      </c>
    </row>
    <row r="81" spans="1:17" x14ac:dyDescent="0.25">
      <c r="A81" t="s">
        <v>161</v>
      </c>
      <c r="B81" t="s">
        <v>523</v>
      </c>
      <c r="C81" t="s">
        <v>39</v>
      </c>
      <c r="D81" s="1">
        <v>8</v>
      </c>
      <c r="E81" s="1" t="s">
        <v>827</v>
      </c>
      <c r="F81" s="1" t="s">
        <v>758</v>
      </c>
      <c r="G81" t="str">
        <f>HYPERLINK("https://ksn2.faa.gov/ajg/ajg-r/_layouts/userdisp.aspx?ID=5","Southwest")</f>
        <v>Southwest</v>
      </c>
      <c r="H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1" t="s">
        <v>32</v>
      </c>
      <c r="J81" t="s">
        <v>33</v>
      </c>
      <c r="K81" t="s">
        <v>34</v>
      </c>
      <c r="L81" t="str">
        <f>HYPERLINK("https://ksn2.faa.gov/ajg/ajg-r/_layouts/userdisp.aspx?ID=5","Southwest Regional Human Resource Services Division")</f>
        <v>Southwest Regional Human Resource Services Division</v>
      </c>
      <c r="M81" t="s">
        <v>17</v>
      </c>
      <c r="O81" t="str">
        <f>LOOKUP(Table13[[#This Row],[FacilityLevel]], Backend!$E$3:$E$11, Backend!$F$3:$F$11)</f>
        <v>H</v>
      </c>
      <c r="P81">
        <f>LOOKUP(Table13[[#This Row],[FacilityType]], Backend!$J$4:$J$8, Backend!$K$4:$K$8)</f>
        <v>7</v>
      </c>
      <c r="Q81" t="str">
        <f>LOOKUP(Table13[[#This Row],[RegionIDByDistrict]], Backend!$P$1:$P$9, Backend!$Q$1:$Q$9)</f>
        <v>ASW</v>
      </c>
    </row>
    <row r="82" spans="1:17" x14ac:dyDescent="0.25">
      <c r="A82" t="s">
        <v>162</v>
      </c>
      <c r="B82" t="s">
        <v>524</v>
      </c>
      <c r="C82" t="s">
        <v>39</v>
      </c>
      <c r="D82" s="1">
        <v>4</v>
      </c>
      <c r="E82" s="1" t="s">
        <v>947</v>
      </c>
      <c r="F82" s="1" t="s">
        <v>771</v>
      </c>
      <c r="G82" t="str">
        <f>HYPERLINK("https://ksn2.faa.gov/ajg/ajg-r/_layouts/userdisp.aspx?ID=5","Southwest")</f>
        <v>Southwest</v>
      </c>
      <c r="H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2" t="s">
        <v>137</v>
      </c>
      <c r="J82" t="s">
        <v>33</v>
      </c>
      <c r="K82" t="s">
        <v>138</v>
      </c>
      <c r="L82" t="str">
        <f>HYPERLINK("https://ksn2.faa.gov/ajg/ajg-r/_layouts/userdisp.aspx?ID=5","Southwest Regional Human Resource Services Division")</f>
        <v>Southwest Regional Human Resource Services Division</v>
      </c>
      <c r="M82" t="s">
        <v>17</v>
      </c>
      <c r="O82" t="str">
        <f>LOOKUP(Table13[[#This Row],[FacilityLevel]], Backend!$E$3:$E$11, Backend!$F$3:$F$11)</f>
        <v>D</v>
      </c>
      <c r="P82">
        <f>LOOKUP(Table13[[#This Row],[FacilityType]], Backend!$J$4:$J$8, Backend!$K$4:$K$8)</f>
        <v>7</v>
      </c>
      <c r="Q82" t="str">
        <f>LOOKUP(Table13[[#This Row],[RegionIDByDistrict]], Backend!$P$1:$P$9, Backend!$Q$1:$Q$9)</f>
        <v>ASW</v>
      </c>
    </row>
    <row r="83" spans="1:17" x14ac:dyDescent="0.25">
      <c r="A83" t="s">
        <v>163</v>
      </c>
      <c r="B83" t="s">
        <v>525</v>
      </c>
      <c r="C83" t="s">
        <v>39</v>
      </c>
      <c r="D83" s="1">
        <v>9</v>
      </c>
      <c r="E83" s="1" t="s">
        <v>45</v>
      </c>
      <c r="F83" s="1" t="s">
        <v>756</v>
      </c>
      <c r="G83" t="str">
        <f>HYPERLINK("https://ksn2.faa.gov/ajg/ajg-r/_layouts/userdisp.aspx?ID=4","Eastern")</f>
        <v>Eastern</v>
      </c>
      <c r="H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83" t="s">
        <v>44</v>
      </c>
      <c r="J83" t="s">
        <v>21</v>
      </c>
      <c r="K83" t="s">
        <v>45</v>
      </c>
      <c r="L83" t="str">
        <f>HYPERLINK("https://ksn2.faa.gov/ajg/ajg-r/_layouts/userdisp.aspx?ID=4","Eastern Regional Human Resource Services Division")</f>
        <v>Eastern Regional Human Resource Services Division</v>
      </c>
      <c r="M83" t="s">
        <v>17</v>
      </c>
      <c r="O83" t="str">
        <f>LOOKUP(Table13[[#This Row],[FacilityLevel]], Backend!$E$3:$E$11, Backend!$F$3:$F$11)</f>
        <v>I</v>
      </c>
      <c r="P83">
        <f>LOOKUP(Table13[[#This Row],[FacilityType]], Backend!$J$4:$J$8, Backend!$K$4:$K$8)</f>
        <v>7</v>
      </c>
      <c r="Q83" t="str">
        <f>LOOKUP(Table13[[#This Row],[RegionIDByDistrict]], Backend!$P$1:$P$9, Backend!$Q$1:$Q$9)</f>
        <v>AEA</v>
      </c>
    </row>
    <row r="84" spans="1:17" x14ac:dyDescent="0.25">
      <c r="A84" t="s">
        <v>164</v>
      </c>
      <c r="B84" t="s">
        <v>526</v>
      </c>
      <c r="C84" t="s">
        <v>39</v>
      </c>
      <c r="D84" s="1">
        <v>12</v>
      </c>
      <c r="E84" s="1" t="s">
        <v>66</v>
      </c>
      <c r="F84" s="1" t="s">
        <v>765</v>
      </c>
      <c r="G84" t="str">
        <f>HYPERLINK("https://ksn2.faa.gov/ajg/ajg-r/_layouts/userdisp.aspx?ID=7","Northwest Mountain")</f>
        <v>Northwest Mountain</v>
      </c>
      <c r="H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84" t="s">
        <v>65</v>
      </c>
      <c r="J84" t="s">
        <v>15</v>
      </c>
      <c r="K84" t="s">
        <v>66</v>
      </c>
      <c r="L84" t="str">
        <f>HYPERLINK("https://ksn2.faa.gov/ajg/ajg-r/_layouts/userdisp.aspx?ID=7","Northwest Mountain Regional Human Resource Services Division")</f>
        <v>Northwest Mountain Regional Human Resource Services Division</v>
      </c>
      <c r="M84" t="s">
        <v>17</v>
      </c>
      <c r="O84" t="str">
        <f>LOOKUP(Table13[[#This Row],[FacilityLevel]], Backend!$E$3:$E$11, Backend!$F$3:$F$11)</f>
        <v>L</v>
      </c>
      <c r="P84">
        <f>LOOKUP(Table13[[#This Row],[FacilityType]], Backend!$J$4:$J$8, Backend!$K$4:$K$8)</f>
        <v>7</v>
      </c>
      <c r="Q84" t="str">
        <f>LOOKUP(Table13[[#This Row],[RegionIDByDistrict]], Backend!$P$1:$P$9, Backend!$Q$1:$Q$9)</f>
        <v>ANM</v>
      </c>
    </row>
    <row r="85" spans="1:17" x14ac:dyDescent="0.25">
      <c r="A85" t="s">
        <v>165</v>
      </c>
      <c r="B85" t="s">
        <v>527</v>
      </c>
      <c r="C85" t="s">
        <v>39</v>
      </c>
      <c r="D85" s="1">
        <v>12</v>
      </c>
      <c r="E85" s="1" t="s">
        <v>836</v>
      </c>
      <c r="F85" s="1" t="s">
        <v>758</v>
      </c>
      <c r="G85" t="str">
        <f>HYPERLINK("https://ksn2.faa.gov/ajg/ajg-r/_layouts/userdisp.aspx?ID=5","Southwest")</f>
        <v>Southwest</v>
      </c>
      <c r="H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5" t="s">
        <v>32</v>
      </c>
      <c r="J85" t="s">
        <v>33</v>
      </c>
      <c r="K85" t="s">
        <v>34</v>
      </c>
      <c r="L85" t="str">
        <f>HYPERLINK("https://ksn2.faa.gov/ajg/ajg-r/_layouts/userdisp.aspx?ID=5","Southwest Regional Human Resource Services Division")</f>
        <v>Southwest Regional Human Resource Services Division</v>
      </c>
      <c r="M85" t="s">
        <v>17</v>
      </c>
      <c r="O85" t="str">
        <f>LOOKUP(Table13[[#This Row],[FacilityLevel]], Backend!$E$3:$E$11, Backend!$F$3:$F$11)</f>
        <v>L</v>
      </c>
      <c r="P85">
        <f>LOOKUP(Table13[[#This Row],[FacilityType]], Backend!$J$4:$J$8, Backend!$K$4:$K$8)</f>
        <v>7</v>
      </c>
      <c r="Q85" t="str">
        <f>LOOKUP(Table13[[#This Row],[RegionIDByDistrict]], Backend!$P$1:$P$9, Backend!$Q$1:$Q$9)</f>
        <v>ASW</v>
      </c>
    </row>
    <row r="86" spans="1:17" x14ac:dyDescent="0.25">
      <c r="A86" t="s">
        <v>166</v>
      </c>
      <c r="B86" t="s">
        <v>528</v>
      </c>
      <c r="C86" t="s">
        <v>28</v>
      </c>
      <c r="D86" s="1">
        <v>5</v>
      </c>
      <c r="E86" s="1" t="s">
        <v>869</v>
      </c>
      <c r="F86" s="1" t="s">
        <v>774</v>
      </c>
      <c r="G86" t="str">
        <f>HYPERLINK("https://ksn2.faa.gov/ajg/ajg-r/_layouts/userdisp.aspx?ID=9","Great Lakes")</f>
        <v>Great Lakes</v>
      </c>
      <c r="H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6" t="s">
        <v>102</v>
      </c>
      <c r="J86" t="s">
        <v>33</v>
      </c>
      <c r="K86" t="s">
        <v>103</v>
      </c>
      <c r="L86" t="str">
        <f>HYPERLINK("https://ksn2.faa.gov/ajg/ajg-r/_layouts/userdisp.aspx?ID=9","Great Lakes Regional Human Resource Services Division")</f>
        <v>Great Lakes Regional Human Resource Services Division</v>
      </c>
      <c r="M86" t="s">
        <v>17</v>
      </c>
      <c r="O86" t="str">
        <f>LOOKUP(Table13[[#This Row],[FacilityLevel]], Backend!$E$3:$E$11, Backend!$F$3:$F$11)</f>
        <v>E</v>
      </c>
      <c r="P86">
        <f>LOOKUP(Table13[[#This Row],[FacilityType]], Backend!$J$4:$J$8, Backend!$K$4:$K$8)</f>
        <v>3</v>
      </c>
      <c r="Q86" t="str">
        <f>LOOKUP(Table13[[#This Row],[RegionIDByDistrict]], Backend!$P$1:$P$9, Backend!$Q$1:$Q$9)</f>
        <v>AGL</v>
      </c>
    </row>
    <row r="87" spans="1:17" x14ac:dyDescent="0.25">
      <c r="A87" t="s">
        <v>167</v>
      </c>
      <c r="B87" t="s">
        <v>529</v>
      </c>
      <c r="C87" t="s">
        <v>39</v>
      </c>
      <c r="D87" s="1">
        <v>6</v>
      </c>
      <c r="E87" s="1" t="s">
        <v>1030</v>
      </c>
      <c r="F87" s="1" t="s">
        <v>768</v>
      </c>
      <c r="G87" t="str">
        <f>HYPERLINK("https://ksn2.faa.gov/ajg/ajg-r/_layouts/userdisp.aspx?ID=9","Great Lakes")</f>
        <v>Great Lakes</v>
      </c>
      <c r="H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7" t="s">
        <v>57</v>
      </c>
      <c r="J87" t="s">
        <v>33</v>
      </c>
      <c r="K87" t="s">
        <v>58</v>
      </c>
      <c r="L87" t="str">
        <f>HYPERLINK("https://ksn2.faa.gov/ajg/ajg-r/_layouts/userdisp.aspx?ID=9","Great Lakes Regional Human Resource Services Division")</f>
        <v>Great Lakes Regional Human Resource Services Division</v>
      </c>
      <c r="M87" t="s">
        <v>17</v>
      </c>
      <c r="O87" t="str">
        <f>LOOKUP(Table13[[#This Row],[FacilityLevel]], Backend!$E$3:$E$11, Backend!$F$3:$F$11)</f>
        <v>F</v>
      </c>
      <c r="P87">
        <f>LOOKUP(Table13[[#This Row],[FacilityType]], Backend!$J$4:$J$8, Backend!$K$4:$K$8)</f>
        <v>7</v>
      </c>
      <c r="Q87" t="str">
        <f>LOOKUP(Table13[[#This Row],[RegionIDByDistrict]], Backend!$P$1:$P$9, Backend!$Q$1:$Q$9)</f>
        <v>AGL</v>
      </c>
    </row>
    <row r="88" spans="1:17" x14ac:dyDescent="0.25">
      <c r="A88" t="s">
        <v>168</v>
      </c>
      <c r="B88" t="s">
        <v>530</v>
      </c>
      <c r="C88" t="s">
        <v>28</v>
      </c>
      <c r="D88" s="1">
        <v>7</v>
      </c>
      <c r="E88" s="1" t="s">
        <v>916</v>
      </c>
      <c r="F88" s="1" t="s">
        <v>790</v>
      </c>
      <c r="G88" t="str">
        <f>HYPERLINK("https://ksn2.faa.gov/ajg/ajg-r/_layouts/userdisp.aspx?ID=6","Central")</f>
        <v>Central</v>
      </c>
      <c r="H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88" t="s">
        <v>102</v>
      </c>
      <c r="J88" t="s">
        <v>33</v>
      </c>
      <c r="K88" t="s">
        <v>103</v>
      </c>
      <c r="L88" t="str">
        <f>HYPERLINK("https://ksn2.faa.gov/ajg/ajg-r/_layouts/userdisp.aspx?ID=6","Central Regional Human Resource Services Division")</f>
        <v>Central Regional Human Resource Services Division</v>
      </c>
      <c r="M88" t="s">
        <v>17</v>
      </c>
      <c r="O88" t="str">
        <f>LOOKUP(Table13[[#This Row],[FacilityLevel]], Backend!$E$3:$E$11, Backend!$F$3:$F$11)</f>
        <v>G</v>
      </c>
      <c r="P88">
        <f>LOOKUP(Table13[[#This Row],[FacilityType]], Backend!$J$4:$J$8, Backend!$K$4:$K$8)</f>
        <v>3</v>
      </c>
      <c r="Q88" t="str">
        <f>LOOKUP(Table13[[#This Row],[RegionIDByDistrict]], Backend!$P$1:$P$9, Backend!$Q$1:$Q$9)</f>
        <v>ACE</v>
      </c>
    </row>
    <row r="89" spans="1:17" x14ac:dyDescent="0.25">
      <c r="A89" t="s">
        <v>169</v>
      </c>
      <c r="B89" t="s">
        <v>531</v>
      </c>
      <c r="C89" t="s">
        <v>39</v>
      </c>
      <c r="D89" s="1">
        <v>11</v>
      </c>
      <c r="E89" s="1" t="s">
        <v>828</v>
      </c>
      <c r="F89" s="1" t="s">
        <v>766</v>
      </c>
      <c r="G89" t="str">
        <f>HYPERLINK("https://ksn2.faa.gov/ajg/ajg-r/_layouts/userdisp.aspx?ID=9","Great Lakes")</f>
        <v>Great Lakes</v>
      </c>
      <c r="H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9" t="s">
        <v>51</v>
      </c>
      <c r="J89" t="s">
        <v>33</v>
      </c>
      <c r="K89" t="s">
        <v>52</v>
      </c>
      <c r="L89" t="str">
        <f>HYPERLINK("https://ksn2.faa.gov/ajg/ajg-r/_layouts/userdisp.aspx?ID=9","Great Lakes Regional Human Resource Services Division")</f>
        <v>Great Lakes Regional Human Resource Services Division</v>
      </c>
      <c r="M89" t="s">
        <v>17</v>
      </c>
      <c r="O89" t="str">
        <f>LOOKUP(Table13[[#This Row],[FacilityLevel]], Backend!$E$3:$E$11, Backend!$F$3:$F$11)</f>
        <v>K</v>
      </c>
      <c r="P89">
        <f>LOOKUP(Table13[[#This Row],[FacilityType]], Backend!$J$4:$J$8, Backend!$K$4:$K$8)</f>
        <v>7</v>
      </c>
      <c r="Q89" t="str">
        <f>LOOKUP(Table13[[#This Row],[RegionIDByDistrict]], Backend!$P$1:$P$9, Backend!$Q$1:$Q$9)</f>
        <v>AGL</v>
      </c>
    </row>
    <row r="90" spans="1:17" x14ac:dyDescent="0.25">
      <c r="A90" t="s">
        <v>170</v>
      </c>
      <c r="B90" t="s">
        <v>532</v>
      </c>
      <c r="C90" t="s">
        <v>39</v>
      </c>
      <c r="D90" s="1">
        <v>9</v>
      </c>
      <c r="E90" s="1" t="s">
        <v>831</v>
      </c>
      <c r="F90" s="1" t="s">
        <v>773</v>
      </c>
      <c r="G90" t="str">
        <f>HYPERLINK("https://ksn2.faa.gov/ajg/ajg-r/_layouts/userdisp.aspx?ID=8","Western Pacific")</f>
        <v>Western Pacific</v>
      </c>
      <c r="H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0" t="s">
        <v>36</v>
      </c>
      <c r="J90" t="s">
        <v>33</v>
      </c>
      <c r="K90" t="s">
        <v>37</v>
      </c>
      <c r="L90" t="str">
        <f>HYPERLINK("https://ksn2.faa.gov/ajg/ajg-r/_layouts/userdisp.aspx?ID=8","Western Pacific Regional Human Resource Services Division")</f>
        <v>Western Pacific Regional Human Resource Services Division</v>
      </c>
      <c r="M90" t="s">
        <v>62</v>
      </c>
      <c r="O90" t="str">
        <f>LOOKUP(Table13[[#This Row],[FacilityLevel]], Backend!$E$3:$E$11, Backend!$F$3:$F$11)</f>
        <v>I</v>
      </c>
      <c r="P90">
        <f>LOOKUP(Table13[[#This Row],[FacilityType]], Backend!$J$4:$J$8, Backend!$K$4:$K$8)</f>
        <v>7</v>
      </c>
      <c r="Q90" t="str">
        <f>LOOKUP(Table13[[#This Row],[RegionIDByDistrict]], Backend!$P$1:$P$9, Backend!$Q$1:$Q$9)</f>
        <v>AWP</v>
      </c>
    </row>
    <row r="91" spans="1:17" x14ac:dyDescent="0.25">
      <c r="A91" t="s">
        <v>171</v>
      </c>
      <c r="B91" t="s">
        <v>533</v>
      </c>
      <c r="C91" t="s">
        <v>39</v>
      </c>
      <c r="D91" s="1">
        <v>6</v>
      </c>
      <c r="E91" s="1" t="s">
        <v>1031</v>
      </c>
      <c r="F91" s="1" t="s">
        <v>758</v>
      </c>
      <c r="G91" t="str">
        <f>HYPERLINK("https://ksn2.faa.gov/ajg/ajg-r/_layouts/userdisp.aspx?ID=2","Southern")</f>
        <v>Southern</v>
      </c>
      <c r="H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91" t="s">
        <v>79</v>
      </c>
      <c r="J91" t="s">
        <v>33</v>
      </c>
      <c r="K91" t="s">
        <v>80</v>
      </c>
      <c r="L91" t="str">
        <f>HYPERLINK("https://ksn2.faa.gov/ajg/ajg-r/_layouts/userdisp.aspx?ID=2","Southern Regional Human Resource Services Division")</f>
        <v>Southern Regional Human Resource Services Division</v>
      </c>
      <c r="M91" t="s">
        <v>76</v>
      </c>
      <c r="O91" t="str">
        <f>LOOKUP(Table13[[#This Row],[FacilityLevel]], Backend!$E$3:$E$11, Backend!$F$3:$F$11)</f>
        <v>F</v>
      </c>
      <c r="P91">
        <f>LOOKUP(Table13[[#This Row],[FacilityType]], Backend!$J$4:$J$8, Backend!$K$4:$K$8)</f>
        <v>7</v>
      </c>
      <c r="Q91" t="str">
        <f>LOOKUP(Table13[[#This Row],[RegionIDByDistrict]], Backend!$P$1:$P$9, Backend!$Q$1:$Q$9)</f>
        <v>ASO</v>
      </c>
    </row>
    <row r="92" spans="1:17" x14ac:dyDescent="0.25">
      <c r="A92" t="s">
        <v>172</v>
      </c>
      <c r="B92" t="s">
        <v>534</v>
      </c>
      <c r="C92" t="s">
        <v>28</v>
      </c>
      <c r="D92" s="1">
        <v>5</v>
      </c>
      <c r="E92" s="1" t="s">
        <v>870</v>
      </c>
      <c r="F92" s="1" t="s">
        <v>776</v>
      </c>
      <c r="G92" t="str">
        <f>HYPERLINK("https://ksn2.faa.gov/ajg/ajg-r/_layouts/userdisp.aspx?ID=4","Eastern")</f>
        <v>Eastern</v>
      </c>
      <c r="H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92" t="s">
        <v>29</v>
      </c>
      <c r="J92" t="s">
        <v>21</v>
      </c>
      <c r="K92" t="s">
        <v>30</v>
      </c>
      <c r="L92" t="str">
        <f>HYPERLINK("https://ksn2.faa.gov/ajg/ajg-r/_layouts/userdisp.aspx?ID=4","Eastern Regional Human Resource Services Division")</f>
        <v>Eastern Regional Human Resource Services Division</v>
      </c>
      <c r="M92" t="s">
        <v>62</v>
      </c>
      <c r="O92" t="str">
        <f>LOOKUP(Table13[[#This Row],[FacilityLevel]], Backend!$E$3:$E$11, Backend!$F$3:$F$11)</f>
        <v>E</v>
      </c>
      <c r="P92">
        <f>LOOKUP(Table13[[#This Row],[FacilityType]], Backend!$J$4:$J$8, Backend!$K$4:$K$8)</f>
        <v>3</v>
      </c>
      <c r="Q92" t="str">
        <f>LOOKUP(Table13[[#This Row],[RegionIDByDistrict]], Backend!$P$1:$P$9, Backend!$Q$1:$Q$9)</f>
        <v>AEA</v>
      </c>
    </row>
    <row r="93" spans="1:17" x14ac:dyDescent="0.25">
      <c r="A93" t="s">
        <v>173</v>
      </c>
      <c r="B93" t="s">
        <v>535</v>
      </c>
      <c r="C93" t="s">
        <v>28</v>
      </c>
      <c r="D93" s="1">
        <v>7</v>
      </c>
      <c r="E93" s="1" t="s">
        <v>917</v>
      </c>
      <c r="F93" s="1" t="s">
        <v>758</v>
      </c>
      <c r="G93" t="str">
        <f>HYPERLINK("https://ksn2.faa.gov/ajg/ajg-r/_layouts/userdisp.aspx?ID=8","Western Pacific")</f>
        <v>Western Pacific</v>
      </c>
      <c r="H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3" t="s">
        <v>36</v>
      </c>
      <c r="J93" t="s">
        <v>33</v>
      </c>
      <c r="K93" t="s">
        <v>37</v>
      </c>
      <c r="L93" t="str">
        <f>HYPERLINK("https://ksn2.faa.gov/ajg/ajg-r/_layouts/userdisp.aspx?ID=8","Western Pacific Regional Human Resource Services Division")</f>
        <v>Western Pacific Regional Human Resource Services Division</v>
      </c>
      <c r="M93" t="s">
        <v>17</v>
      </c>
      <c r="O93" t="str">
        <f>LOOKUP(Table13[[#This Row],[FacilityLevel]], Backend!$E$3:$E$11, Backend!$F$3:$F$11)</f>
        <v>G</v>
      </c>
      <c r="P93">
        <f>LOOKUP(Table13[[#This Row],[FacilityType]], Backend!$J$4:$J$8, Backend!$K$4:$K$8)</f>
        <v>3</v>
      </c>
      <c r="Q93" t="str">
        <f>LOOKUP(Table13[[#This Row],[RegionIDByDistrict]], Backend!$P$1:$P$9, Backend!$Q$1:$Q$9)</f>
        <v>AWP</v>
      </c>
    </row>
    <row r="94" spans="1:17" x14ac:dyDescent="0.25">
      <c r="A94" t="s">
        <v>174</v>
      </c>
      <c r="B94" t="s">
        <v>536</v>
      </c>
      <c r="C94" t="s">
        <v>39</v>
      </c>
      <c r="D94" s="1">
        <v>5</v>
      </c>
      <c r="E94" s="1" t="s">
        <v>1032</v>
      </c>
      <c r="F94" s="1" t="s">
        <v>753</v>
      </c>
      <c r="G94" t="str">
        <f>HYPERLINK("https://ksn2.faa.gov/ajg/ajg-r/_layouts/userdisp.aspx?ID=8","Western Pacific")</f>
        <v>Western Pacific</v>
      </c>
      <c r="H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4" t="s">
        <v>93</v>
      </c>
      <c r="J94" t="s">
        <v>15</v>
      </c>
      <c r="K94" t="s">
        <v>94</v>
      </c>
      <c r="L94" t="str">
        <f>HYPERLINK("https://ksn2.faa.gov/ajg/ajg-r/_layouts/userdisp.aspx?ID=8","Western Pacific Regional Human Resource Services Division")</f>
        <v>Western Pacific Regional Human Resource Services Division</v>
      </c>
      <c r="M94" t="s">
        <v>72</v>
      </c>
      <c r="O94" t="str">
        <f>LOOKUP(Table13[[#This Row],[FacilityLevel]], Backend!$E$3:$E$11, Backend!$F$3:$F$11)</f>
        <v>E</v>
      </c>
      <c r="P94">
        <f>LOOKUP(Table13[[#This Row],[FacilityType]], Backend!$J$4:$J$8, Backend!$K$4:$K$8)</f>
        <v>7</v>
      </c>
      <c r="Q94" t="str">
        <f>LOOKUP(Table13[[#This Row],[RegionIDByDistrict]], Backend!$P$1:$P$9, Backend!$Q$1:$Q$9)</f>
        <v>AWP</v>
      </c>
    </row>
    <row r="95" spans="1:17" x14ac:dyDescent="0.25">
      <c r="A95" t="s">
        <v>175</v>
      </c>
      <c r="B95" t="s">
        <v>537</v>
      </c>
      <c r="C95" t="s">
        <v>39</v>
      </c>
      <c r="D95" s="1">
        <v>4</v>
      </c>
      <c r="E95" s="1" t="s">
        <v>988</v>
      </c>
      <c r="F95" s="1" t="s">
        <v>759</v>
      </c>
      <c r="G95" t="str">
        <f>HYPERLINK("https://ksn2.faa.gov/ajg/ajg-r/_layouts/userdisp.aspx?ID=9","Great Lakes")</f>
        <v>Great Lakes</v>
      </c>
      <c r="H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95" t="s">
        <v>51</v>
      </c>
      <c r="J95" t="s">
        <v>33</v>
      </c>
      <c r="K95" t="s">
        <v>52</v>
      </c>
      <c r="L95" t="str">
        <f>HYPERLINK("https://ksn2.faa.gov/ajg/ajg-r/_layouts/userdisp.aspx?ID=9","Great Lakes Regional Human Resource Services Division")</f>
        <v>Great Lakes Regional Human Resource Services Division</v>
      </c>
      <c r="M95" t="s">
        <v>62</v>
      </c>
      <c r="O95" t="str">
        <f>LOOKUP(Table13[[#This Row],[FacilityLevel]], Backend!$E$3:$E$11, Backend!$F$3:$F$11)</f>
        <v>D</v>
      </c>
      <c r="P95">
        <f>LOOKUP(Table13[[#This Row],[FacilityType]], Backend!$J$4:$J$8, Backend!$K$4:$K$8)</f>
        <v>7</v>
      </c>
      <c r="Q95" t="str">
        <f>LOOKUP(Table13[[#This Row],[RegionIDByDistrict]], Backend!$P$1:$P$9, Backend!$Q$1:$Q$9)</f>
        <v>AGL</v>
      </c>
    </row>
    <row r="96" spans="1:17" x14ac:dyDescent="0.25">
      <c r="A96" t="s">
        <v>176</v>
      </c>
      <c r="B96" t="s">
        <v>538</v>
      </c>
      <c r="C96" t="s">
        <v>28</v>
      </c>
      <c r="D96" s="1">
        <v>6</v>
      </c>
      <c r="E96" s="1" t="s">
        <v>449</v>
      </c>
      <c r="F96" s="1" t="s">
        <v>779</v>
      </c>
      <c r="G96" t="str">
        <f>HYPERLINK("https://ksn2.faa.gov/ajg/ajg-r/_layouts/userdisp.aspx?ID=7","Northwest Mountain")</f>
        <v>Northwest Mountain</v>
      </c>
      <c r="H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96" t="s">
        <v>90</v>
      </c>
      <c r="J96" t="s">
        <v>15</v>
      </c>
      <c r="K96" t="s">
        <v>91</v>
      </c>
      <c r="L96" t="str">
        <f>HYPERLINK("https://ksn2.faa.gov/ajg/ajg-r/_layouts/userdisp.aspx?ID=7","Northwest Mountain Regional Human Resource Services Division")</f>
        <v>Northwest Mountain Regional Human Resource Services Division</v>
      </c>
      <c r="M96" t="s">
        <v>177</v>
      </c>
      <c r="O96" t="str">
        <f>LOOKUP(Table13[[#This Row],[FacilityLevel]], Backend!$E$3:$E$11, Backend!$F$3:$F$11)</f>
        <v>F</v>
      </c>
      <c r="P96">
        <f>LOOKUP(Table13[[#This Row],[FacilityType]], Backend!$J$4:$J$8, Backend!$K$4:$K$8)</f>
        <v>3</v>
      </c>
      <c r="Q96" t="str">
        <f>LOOKUP(Table13[[#This Row],[RegionIDByDistrict]], Backend!$P$1:$P$9, Backend!$Q$1:$Q$9)</f>
        <v>ANM</v>
      </c>
    </row>
    <row r="97" spans="1:17" x14ac:dyDescent="0.25">
      <c r="A97" t="s">
        <v>178</v>
      </c>
      <c r="B97" t="s">
        <v>539</v>
      </c>
      <c r="C97" t="s">
        <v>28</v>
      </c>
      <c r="D97" s="1">
        <v>5</v>
      </c>
      <c r="E97" s="1" t="s">
        <v>871</v>
      </c>
      <c r="F97" s="1" t="s">
        <v>760</v>
      </c>
      <c r="G97" t="str">
        <f>HYPERLINK("https://ksn2.faa.gov/ajg/ajg-r/_layouts/userdisp.aspx?ID=5","Southwest")</f>
        <v>Southwest</v>
      </c>
      <c r="H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97" t="s">
        <v>137</v>
      </c>
      <c r="J97" t="s">
        <v>33</v>
      </c>
      <c r="K97" t="s">
        <v>138</v>
      </c>
      <c r="L97" t="str">
        <f>HYPERLINK("https://ksn2.faa.gov/ajg/ajg-r/_layouts/userdisp.aspx?ID=5","Southwest Regional Human Resource Services Division")</f>
        <v>Southwest Regional Human Resource Services Division</v>
      </c>
      <c r="M97" t="s">
        <v>85</v>
      </c>
      <c r="O97" t="str">
        <f>LOOKUP(Table13[[#This Row],[FacilityLevel]], Backend!$E$3:$E$11, Backend!$F$3:$F$11)</f>
        <v>E</v>
      </c>
      <c r="P97">
        <f>LOOKUP(Table13[[#This Row],[FacilityType]], Backend!$J$4:$J$8, Backend!$K$4:$K$8)</f>
        <v>3</v>
      </c>
      <c r="Q97" t="str">
        <f>LOOKUP(Table13[[#This Row],[RegionIDByDistrict]], Backend!$P$1:$P$9, Backend!$Q$1:$Q$9)</f>
        <v>ASW</v>
      </c>
    </row>
    <row r="98" spans="1:17" x14ac:dyDescent="0.25">
      <c r="A98" t="s">
        <v>179</v>
      </c>
      <c r="B98" t="s">
        <v>540</v>
      </c>
      <c r="C98" t="s">
        <v>39</v>
      </c>
      <c r="D98" s="1">
        <v>11</v>
      </c>
      <c r="E98" s="1" t="s">
        <v>989</v>
      </c>
      <c r="F98" s="1" t="s">
        <v>772</v>
      </c>
      <c r="G98" t="str">
        <f>HYPERLINK("https://ksn2.faa.gov/ajg/ajg-r/_layouts/userdisp.aspx?ID=4","Eastern")</f>
        <v>Eastern</v>
      </c>
      <c r="H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98" t="s">
        <v>29</v>
      </c>
      <c r="J98" t="s">
        <v>21</v>
      </c>
      <c r="K98" t="s">
        <v>30</v>
      </c>
      <c r="L98" t="str">
        <f>HYPERLINK("https://ksn2.faa.gov/ajg/ajg-r/_layouts/userdisp.aspx?ID=4","Eastern Regional Human Resource Services Division")</f>
        <v>Eastern Regional Human Resource Services Division</v>
      </c>
      <c r="M98" t="s">
        <v>17</v>
      </c>
      <c r="O98" t="str">
        <f>LOOKUP(Table13[[#This Row],[FacilityLevel]], Backend!$E$3:$E$11, Backend!$F$3:$F$11)</f>
        <v>K</v>
      </c>
      <c r="P98">
        <f>LOOKUP(Table13[[#This Row],[FacilityType]], Backend!$J$4:$J$8, Backend!$K$4:$K$8)</f>
        <v>7</v>
      </c>
      <c r="Q98" t="str">
        <f>LOOKUP(Table13[[#This Row],[RegionIDByDistrict]], Backend!$P$1:$P$9, Backend!$Q$1:$Q$9)</f>
        <v>AEA</v>
      </c>
    </row>
    <row r="99" spans="1:17" x14ac:dyDescent="0.25">
      <c r="A99" t="s">
        <v>180</v>
      </c>
      <c r="B99" t="s">
        <v>181</v>
      </c>
      <c r="C99" t="s">
        <v>13</v>
      </c>
      <c r="D99" s="1">
        <v>11</v>
      </c>
      <c r="E99" s="1" t="s">
        <v>837</v>
      </c>
      <c r="F99" s="1" t="s">
        <v>775</v>
      </c>
      <c r="G99" t="str">
        <f>HYPERLINK("https://ksn2.faa.gov/ajg/ajg-r/_layouts/userdisp.aspx?ID=2","Southern")</f>
        <v>Southern</v>
      </c>
      <c r="H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99" t="s">
        <v>121</v>
      </c>
      <c r="J99" t="s">
        <v>21</v>
      </c>
      <c r="K99" t="s">
        <v>122</v>
      </c>
      <c r="L99" t="str">
        <f>HYPERLINK("https://ksn2.faa.gov/ajg/ajg-r/_layouts/userdisp.aspx?ID=2","Southern Regional Human Resource Services Division")</f>
        <v>Southern Regional Human Resource Services Division</v>
      </c>
      <c r="M99" t="s">
        <v>17</v>
      </c>
      <c r="O99" t="str">
        <f>LOOKUP(Table13[[#This Row],[FacilityLevel]], Backend!$E$3:$E$11, Backend!$F$3:$F$11)</f>
        <v>K</v>
      </c>
      <c r="P99">
        <f>LOOKUP(Table13[[#This Row],[FacilityType]], Backend!$J$4:$J$8, Backend!$K$4:$K$8)</f>
        <v>2</v>
      </c>
      <c r="Q99" t="str">
        <f>LOOKUP(Table13[[#This Row],[RegionIDByDistrict]], Backend!$P$1:$P$9, Backend!$Q$1:$Q$9)</f>
        <v>ASO</v>
      </c>
    </row>
    <row r="100" spans="1:17" x14ac:dyDescent="0.25">
      <c r="A100" t="s">
        <v>182</v>
      </c>
      <c r="B100" t="s">
        <v>541</v>
      </c>
      <c r="C100" t="s">
        <v>28</v>
      </c>
      <c r="D100" s="1">
        <v>7</v>
      </c>
      <c r="E100" s="1" t="s">
        <v>872</v>
      </c>
      <c r="F100" s="1" t="s">
        <v>762</v>
      </c>
      <c r="G100" t="s">
        <v>1221</v>
      </c>
      <c r="H1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00" t="s">
        <v>14</v>
      </c>
      <c r="J100" t="s">
        <v>15</v>
      </c>
      <c r="K100" t="s">
        <v>16</v>
      </c>
      <c r="L100" t="str">
        <f>HYPERLINK("https://ksn2.faa.gov/ajg/ajg-r/_layouts/userdisp.aspx?ID=7","Northwest Mountain Regional Human Resource Services Division")</f>
        <v>Northwest Mountain Regional Human Resource Services Division</v>
      </c>
      <c r="M100" t="s">
        <v>183</v>
      </c>
      <c r="O100" t="str">
        <f>LOOKUP(Table13[[#This Row],[FacilityLevel]], Backend!$E$3:$E$11, Backend!$F$3:$F$11)</f>
        <v>G</v>
      </c>
      <c r="P100">
        <f>LOOKUP(Table13[[#This Row],[FacilityType]], Backend!$J$4:$J$8, Backend!$K$4:$K$8)</f>
        <v>3</v>
      </c>
      <c r="Q100" t="str">
        <f>LOOKUP(Table13[[#This Row],[RegionIDByDistrict]], Backend!$P$1:$P$9, Backend!$Q$1:$Q$9)</f>
        <v>AAL</v>
      </c>
    </row>
    <row r="101" spans="1:17" x14ac:dyDescent="0.25">
      <c r="A101" t="s">
        <v>184</v>
      </c>
      <c r="B101" t="s">
        <v>542</v>
      </c>
      <c r="C101" t="s">
        <v>28</v>
      </c>
      <c r="D101" s="1">
        <v>6</v>
      </c>
      <c r="E101" s="1" t="s">
        <v>873</v>
      </c>
      <c r="F101" s="1" t="s">
        <v>777</v>
      </c>
      <c r="G101" t="str">
        <f>HYPERLINK("https://ksn2.faa.gov/ajg/ajg-r/_layouts/userdisp.aspx?ID=9","Great Lakes")</f>
        <v>Great Lakes</v>
      </c>
      <c r="H1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1" t="s">
        <v>102</v>
      </c>
      <c r="J101" t="s">
        <v>33</v>
      </c>
      <c r="K101" t="s">
        <v>103</v>
      </c>
      <c r="L101" t="str">
        <f>HYPERLINK("https://ksn2.faa.gov/ajg/ajg-r/_layouts/userdisp.aspx?ID=9","Great Lakes Regional Human Resource Services Division")</f>
        <v>Great Lakes Regional Human Resource Services Division</v>
      </c>
      <c r="M101" t="s">
        <v>17</v>
      </c>
      <c r="O101" t="str">
        <f>LOOKUP(Table13[[#This Row],[FacilityLevel]], Backend!$E$3:$E$11, Backend!$F$3:$F$11)</f>
        <v>F</v>
      </c>
      <c r="P101">
        <f>LOOKUP(Table13[[#This Row],[FacilityType]], Backend!$J$4:$J$8, Backend!$K$4:$K$8)</f>
        <v>3</v>
      </c>
      <c r="Q101" t="str">
        <f>LOOKUP(Table13[[#This Row],[RegionIDByDistrict]], Backend!$P$1:$P$9, Backend!$Q$1:$Q$9)</f>
        <v>AGL</v>
      </c>
    </row>
    <row r="102" spans="1:17" x14ac:dyDescent="0.25">
      <c r="A102" t="s">
        <v>185</v>
      </c>
      <c r="B102" t="s">
        <v>543</v>
      </c>
      <c r="C102" t="s">
        <v>28</v>
      </c>
      <c r="D102" s="1">
        <v>7</v>
      </c>
      <c r="E102" s="1" t="s">
        <v>874</v>
      </c>
      <c r="F102" s="1" t="s">
        <v>753</v>
      </c>
      <c r="G102" t="str">
        <f>HYPERLINK("https://ksn2.faa.gov/ajg/ajg-r/_layouts/userdisp.aspx?ID=8","Western Pacific")</f>
        <v>Western Pacific</v>
      </c>
      <c r="H1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02" t="s">
        <v>68</v>
      </c>
      <c r="J102" t="s">
        <v>15</v>
      </c>
      <c r="K102" t="s">
        <v>69</v>
      </c>
      <c r="L102" t="str">
        <f>HYPERLINK("https://ksn2.faa.gov/ajg/ajg-r/_layouts/userdisp.aspx?ID=8","Western Pacific Regional Human Resource Services Division")</f>
        <v>Western Pacific Regional Human Resource Services Division</v>
      </c>
      <c r="M102" t="s">
        <v>17</v>
      </c>
      <c r="O102" t="str">
        <f>LOOKUP(Table13[[#This Row],[FacilityLevel]], Backend!$E$3:$E$11, Backend!$F$3:$F$11)</f>
        <v>G</v>
      </c>
      <c r="P102">
        <f>LOOKUP(Table13[[#This Row],[FacilityType]], Backend!$J$4:$J$8, Backend!$K$4:$K$8)</f>
        <v>3</v>
      </c>
      <c r="Q102" t="str">
        <f>LOOKUP(Table13[[#This Row],[RegionIDByDistrict]], Backend!$P$1:$P$9, Backend!$Q$1:$Q$9)</f>
        <v>AWP</v>
      </c>
    </row>
    <row r="103" spans="1:17" x14ac:dyDescent="0.25">
      <c r="A103" t="s">
        <v>186</v>
      </c>
      <c r="B103" t="s">
        <v>544</v>
      </c>
      <c r="C103" t="s">
        <v>28</v>
      </c>
      <c r="D103" s="1">
        <v>6</v>
      </c>
      <c r="E103" s="1" t="s">
        <v>875</v>
      </c>
      <c r="F103" s="1" t="s">
        <v>791</v>
      </c>
      <c r="G103" t="str">
        <f>HYPERLINK("https://ksn2.faa.gov/ajg/ajg-r/_layouts/userdisp.aspx?ID=4","Eastern")</f>
        <v>Eastern</v>
      </c>
      <c r="H1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03" t="s">
        <v>44</v>
      </c>
      <c r="J103" t="s">
        <v>21</v>
      </c>
      <c r="K103" t="s">
        <v>45</v>
      </c>
      <c r="L103" t="str">
        <f>HYPERLINK("https://ksn2.faa.gov/ajg/ajg-r/_layouts/userdisp.aspx?ID=4","Eastern Regional Human Resource Services Division")</f>
        <v>Eastern Regional Human Resource Services Division</v>
      </c>
      <c r="M103" t="s">
        <v>17</v>
      </c>
      <c r="O103" t="str">
        <f>LOOKUP(Table13[[#This Row],[FacilityLevel]], Backend!$E$3:$E$11, Backend!$F$3:$F$11)</f>
        <v>F</v>
      </c>
      <c r="P103">
        <f>LOOKUP(Table13[[#This Row],[FacilityType]], Backend!$J$4:$J$8, Backend!$K$4:$K$8)</f>
        <v>3</v>
      </c>
      <c r="Q103" t="str">
        <f>LOOKUP(Table13[[#This Row],[RegionIDByDistrict]], Backend!$P$1:$P$9, Backend!$Q$1:$Q$9)</f>
        <v>AEA</v>
      </c>
    </row>
    <row r="104" spans="1:17" x14ac:dyDescent="0.25">
      <c r="A104" t="s">
        <v>187</v>
      </c>
      <c r="B104" t="s">
        <v>545</v>
      </c>
      <c r="C104" t="s">
        <v>39</v>
      </c>
      <c r="D104" s="1">
        <v>6</v>
      </c>
      <c r="E104" s="1" t="s">
        <v>1033</v>
      </c>
      <c r="F104" s="1" t="s">
        <v>774</v>
      </c>
      <c r="G104" t="str">
        <f>HYPERLINK("https://ksn2.faa.gov/ajg/ajg-r/_layouts/userdisp.aspx?ID=9","Great Lakes")</f>
        <v>Great Lakes</v>
      </c>
      <c r="H1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4" t="s">
        <v>102</v>
      </c>
      <c r="J104" t="s">
        <v>33</v>
      </c>
      <c r="K104" t="s">
        <v>103</v>
      </c>
      <c r="L104" t="str">
        <f>HYPERLINK("https://ksn2.faa.gov/ajg/ajg-r/_layouts/userdisp.aspx?ID=9","Great Lakes Regional Human Resource Services Division")</f>
        <v>Great Lakes Regional Human Resource Services Division</v>
      </c>
      <c r="M104" t="s">
        <v>188</v>
      </c>
      <c r="O104" t="str">
        <f>LOOKUP(Table13[[#This Row],[FacilityLevel]], Backend!$E$3:$E$11, Backend!$F$3:$F$11)</f>
        <v>F</v>
      </c>
      <c r="P104">
        <f>LOOKUP(Table13[[#This Row],[FacilityType]], Backend!$J$4:$J$8, Backend!$K$4:$K$8)</f>
        <v>7</v>
      </c>
      <c r="Q104" t="str">
        <f>LOOKUP(Table13[[#This Row],[RegionIDByDistrict]], Backend!$P$1:$P$9, Backend!$Q$1:$Q$9)</f>
        <v>AGL</v>
      </c>
    </row>
    <row r="105" spans="1:17" x14ac:dyDescent="0.25">
      <c r="A105" t="s">
        <v>189</v>
      </c>
      <c r="B105" t="s">
        <v>546</v>
      </c>
      <c r="C105" t="s">
        <v>39</v>
      </c>
      <c r="D105" s="1">
        <v>8</v>
      </c>
      <c r="E105" s="1" t="s">
        <v>1034</v>
      </c>
      <c r="F105" s="1" t="s">
        <v>773</v>
      </c>
      <c r="G105" t="str">
        <f>HYPERLINK("https://ksn2.faa.gov/ajg/ajg-r/_layouts/userdisp.aspx?ID=8","Western Pacific")</f>
        <v>Western Pacific</v>
      </c>
      <c r="H1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05" t="s">
        <v>36</v>
      </c>
      <c r="J105" t="s">
        <v>33</v>
      </c>
      <c r="K105" t="s">
        <v>37</v>
      </c>
      <c r="L105" t="str">
        <f>HYPERLINK("https://ksn2.faa.gov/ajg/ajg-r/_layouts/userdisp.aspx?ID=8","Western Pacific Regional Human Resource Services Division")</f>
        <v>Western Pacific Regional Human Resource Services Division</v>
      </c>
      <c r="M105" t="s">
        <v>190</v>
      </c>
      <c r="O105" t="str">
        <f>LOOKUP(Table13[[#This Row],[FacilityLevel]], Backend!$E$3:$E$11, Backend!$F$3:$F$11)</f>
        <v>H</v>
      </c>
      <c r="P105">
        <f>LOOKUP(Table13[[#This Row],[FacilityType]], Backend!$J$4:$J$8, Backend!$K$4:$K$8)</f>
        <v>7</v>
      </c>
      <c r="Q105" t="str">
        <f>LOOKUP(Table13[[#This Row],[RegionIDByDistrict]], Backend!$P$1:$P$9, Backend!$Q$1:$Q$9)</f>
        <v>AWP</v>
      </c>
    </row>
    <row r="106" spans="1:17" x14ac:dyDescent="0.25">
      <c r="A106" t="s">
        <v>191</v>
      </c>
      <c r="B106" t="s">
        <v>547</v>
      </c>
      <c r="C106" t="s">
        <v>39</v>
      </c>
      <c r="D106" s="1">
        <v>8</v>
      </c>
      <c r="E106" s="1" t="s">
        <v>1035</v>
      </c>
      <c r="F106" s="1" t="s">
        <v>775</v>
      </c>
      <c r="G106" t="str">
        <f>HYPERLINK("https://ksn2.faa.gov/ajg/ajg-r/_layouts/userdisp.aspx?ID=2","Southern")</f>
        <v>Southern</v>
      </c>
      <c r="H1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6" t="s">
        <v>192</v>
      </c>
      <c r="J106" t="s">
        <v>21</v>
      </c>
      <c r="K106" t="s">
        <v>193</v>
      </c>
      <c r="L106" t="str">
        <f>HYPERLINK("https://ksn2.faa.gov/ajg/ajg-r/_layouts/userdisp.aspx?ID=2","Southern Regional Human Resource Services Division")</f>
        <v>Southern Regional Human Resource Services Division</v>
      </c>
      <c r="M106" t="s">
        <v>17</v>
      </c>
      <c r="O106" t="str">
        <f>LOOKUP(Table13[[#This Row],[FacilityLevel]], Backend!$E$3:$E$11, Backend!$F$3:$F$11)</f>
        <v>H</v>
      </c>
      <c r="P106">
        <f>LOOKUP(Table13[[#This Row],[FacilityType]], Backend!$J$4:$J$8, Backend!$K$4:$K$8)</f>
        <v>7</v>
      </c>
      <c r="Q106" t="str">
        <f>LOOKUP(Table13[[#This Row],[RegionIDByDistrict]], Backend!$P$1:$P$9, Backend!$Q$1:$Q$9)</f>
        <v>ASO</v>
      </c>
    </row>
    <row r="107" spans="1:17" x14ac:dyDescent="0.25">
      <c r="A107" t="s">
        <v>194</v>
      </c>
      <c r="B107" t="s">
        <v>548</v>
      </c>
      <c r="C107" t="s">
        <v>28</v>
      </c>
      <c r="D107" s="1">
        <v>5</v>
      </c>
      <c r="E107" s="1" t="s">
        <v>876</v>
      </c>
      <c r="F107" s="1" t="s">
        <v>755</v>
      </c>
      <c r="G107" t="str">
        <f>HYPERLINK("https://ksn2.faa.gov/ajg/ajg-r/_layouts/userdisp.aspx?ID=2","Southern")</f>
        <v>Southern</v>
      </c>
      <c r="H1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7" t="s">
        <v>121</v>
      </c>
      <c r="J107" t="s">
        <v>21</v>
      </c>
      <c r="K107" t="s">
        <v>122</v>
      </c>
      <c r="L107" t="str">
        <f>HYPERLINK("https://ksn2.faa.gov/ajg/ajg-r/_layouts/userdisp.aspx?ID=2","Southern Regional Human Resource Services Division")</f>
        <v>Southern Regional Human Resource Services Division</v>
      </c>
      <c r="M107" t="s">
        <v>147</v>
      </c>
      <c r="O107" t="str">
        <f>LOOKUP(Table13[[#This Row],[FacilityLevel]], Backend!$E$3:$E$11, Backend!$F$3:$F$11)</f>
        <v>E</v>
      </c>
      <c r="P107">
        <f>LOOKUP(Table13[[#This Row],[FacilityType]], Backend!$J$4:$J$8, Backend!$K$4:$K$8)</f>
        <v>3</v>
      </c>
      <c r="Q107" t="str">
        <f>LOOKUP(Table13[[#This Row],[RegionIDByDistrict]], Backend!$P$1:$P$9, Backend!$Q$1:$Q$9)</f>
        <v>ASO</v>
      </c>
    </row>
    <row r="108" spans="1:17" x14ac:dyDescent="0.25">
      <c r="A108" t="s">
        <v>195</v>
      </c>
      <c r="B108" t="s">
        <v>549</v>
      </c>
      <c r="C108" t="s">
        <v>39</v>
      </c>
      <c r="D108" s="1">
        <v>4</v>
      </c>
      <c r="E108" s="1" t="s">
        <v>990</v>
      </c>
      <c r="F108" s="1" t="s">
        <v>766</v>
      </c>
      <c r="G108" t="str">
        <f>HYPERLINK("https://ksn2.faa.gov/ajg/ajg-r/_layouts/userdisp.aspx?ID=9","Great Lakes")</f>
        <v>Great Lakes</v>
      </c>
      <c r="H1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8" t="s">
        <v>51</v>
      </c>
      <c r="J108" t="s">
        <v>33</v>
      </c>
      <c r="K108" t="s">
        <v>52</v>
      </c>
      <c r="L108" t="str">
        <f>HYPERLINK("https://ksn2.faa.gov/ajg/ajg-r/_layouts/userdisp.aspx?ID=9","Great Lakes Regional Human Resource Services Division")</f>
        <v>Great Lakes Regional Human Resource Services Division</v>
      </c>
      <c r="M108" t="s">
        <v>196</v>
      </c>
      <c r="O108" t="str">
        <f>LOOKUP(Table13[[#This Row],[FacilityLevel]], Backend!$E$3:$E$11, Backend!$F$3:$F$11)</f>
        <v>D</v>
      </c>
      <c r="P108">
        <f>LOOKUP(Table13[[#This Row],[FacilityType]], Backend!$J$4:$J$8, Backend!$K$4:$K$8)</f>
        <v>7</v>
      </c>
      <c r="Q108" t="str">
        <f>LOOKUP(Table13[[#This Row],[RegionIDByDistrict]], Backend!$P$1:$P$9, Backend!$Q$1:$Q$9)</f>
        <v>AGL</v>
      </c>
    </row>
    <row r="109" spans="1:17" x14ac:dyDescent="0.25">
      <c r="A109" t="s">
        <v>197</v>
      </c>
      <c r="B109" t="s">
        <v>550</v>
      </c>
      <c r="C109" t="s">
        <v>39</v>
      </c>
      <c r="D109" s="1">
        <v>7</v>
      </c>
      <c r="E109" s="1" t="s">
        <v>1036</v>
      </c>
      <c r="F109" s="1" t="s">
        <v>775</v>
      </c>
      <c r="G109" t="str">
        <f>HYPERLINK("https://ksn2.faa.gov/ajg/ajg-r/_layouts/userdisp.aspx?ID=2","Southern")</f>
        <v>Southern</v>
      </c>
      <c r="H1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9" t="s">
        <v>192</v>
      </c>
      <c r="J109" t="s">
        <v>21</v>
      </c>
      <c r="K109" t="s">
        <v>193</v>
      </c>
      <c r="L109" t="str">
        <f>HYPERLINK("https://ksn2.faa.gov/ajg/ajg-r/_layouts/userdisp.aspx?ID=2","Southern Regional Human Resource Services Division")</f>
        <v>Southern Regional Human Resource Services Division</v>
      </c>
      <c r="M109" t="s">
        <v>74</v>
      </c>
      <c r="O109" t="str">
        <f>LOOKUP(Table13[[#This Row],[FacilityLevel]], Backend!$E$3:$E$11, Backend!$F$3:$F$11)</f>
        <v>G</v>
      </c>
      <c r="P109">
        <f>LOOKUP(Table13[[#This Row],[FacilityType]], Backend!$J$4:$J$8, Backend!$K$4:$K$8)</f>
        <v>7</v>
      </c>
      <c r="Q109" t="str">
        <f>LOOKUP(Table13[[#This Row],[RegionIDByDistrict]], Backend!$P$1:$P$9, Backend!$Q$1:$Q$9)</f>
        <v>ASO</v>
      </c>
    </row>
    <row r="110" spans="1:17" x14ac:dyDescent="0.25">
      <c r="A110" t="s">
        <v>198</v>
      </c>
      <c r="B110" t="s">
        <v>551</v>
      </c>
      <c r="C110" t="s">
        <v>39</v>
      </c>
      <c r="D110" s="1">
        <v>7</v>
      </c>
      <c r="E110" s="1" t="s">
        <v>991</v>
      </c>
      <c r="F110" s="1" t="s">
        <v>776</v>
      </c>
      <c r="G110" t="str">
        <f>HYPERLINK("https://ksn2.faa.gov/ajg/ajg-r/_layouts/userdisp.aspx?ID=4","Eastern")</f>
        <v>Eastern</v>
      </c>
      <c r="H1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10" t="s">
        <v>29</v>
      </c>
      <c r="J110" t="s">
        <v>21</v>
      </c>
      <c r="K110" t="s">
        <v>30</v>
      </c>
      <c r="L110" t="str">
        <f>HYPERLINK("https://ksn2.faa.gov/ajg/ajg-r/_layouts/userdisp.aspx?ID=4","Eastern Regional Human Resource Services Division")</f>
        <v>Eastern Regional Human Resource Services Division</v>
      </c>
      <c r="M110" t="s">
        <v>88</v>
      </c>
      <c r="O110" t="str">
        <f>LOOKUP(Table13[[#This Row],[FacilityLevel]], Backend!$E$3:$E$11, Backend!$F$3:$F$11)</f>
        <v>G</v>
      </c>
      <c r="P110">
        <f>LOOKUP(Table13[[#This Row],[FacilityType]], Backend!$J$4:$J$8, Backend!$K$4:$K$8)</f>
        <v>7</v>
      </c>
      <c r="Q110" t="str">
        <f>LOOKUP(Table13[[#This Row],[RegionIDByDistrict]], Backend!$P$1:$P$9, Backend!$Q$1:$Q$9)</f>
        <v>AEA</v>
      </c>
    </row>
    <row r="111" spans="1:17" x14ac:dyDescent="0.25">
      <c r="A111" t="s">
        <v>199</v>
      </c>
      <c r="B111" t="s">
        <v>552</v>
      </c>
      <c r="C111" t="s">
        <v>28</v>
      </c>
      <c r="D111" s="1">
        <v>6</v>
      </c>
      <c r="E111" s="1" t="s">
        <v>918</v>
      </c>
      <c r="F111" s="1" t="s">
        <v>748</v>
      </c>
      <c r="G111" t="str">
        <f>HYPERLINK("https://ksn2.faa.gov/ajg/ajg-r/_layouts/userdisp.aspx?ID=9","Great Lakes")</f>
        <v>Great Lakes</v>
      </c>
      <c r="H1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1" t="s">
        <v>102</v>
      </c>
      <c r="J111" t="s">
        <v>33</v>
      </c>
      <c r="K111" t="s">
        <v>103</v>
      </c>
      <c r="L111" t="str">
        <f>HYPERLINK("https://ksn2.faa.gov/ajg/ajg-r/_layouts/userdisp.aspx?ID=9","Great Lakes Regional Human Resource Services Division")</f>
        <v>Great Lakes Regional Human Resource Services Division</v>
      </c>
      <c r="M111" t="s">
        <v>112</v>
      </c>
      <c r="O111" t="str">
        <f>LOOKUP(Table13[[#This Row],[FacilityLevel]], Backend!$E$3:$E$11, Backend!$F$3:$F$11)</f>
        <v>F</v>
      </c>
      <c r="P111">
        <f>LOOKUP(Table13[[#This Row],[FacilityType]], Backend!$J$4:$J$8, Backend!$K$4:$K$8)</f>
        <v>3</v>
      </c>
      <c r="Q111" t="str">
        <f>LOOKUP(Table13[[#This Row],[RegionIDByDistrict]], Backend!$P$1:$P$9, Backend!$Q$1:$Q$9)</f>
        <v>AGL</v>
      </c>
    </row>
    <row r="112" spans="1:17" x14ac:dyDescent="0.25">
      <c r="A112" t="s">
        <v>200</v>
      </c>
      <c r="B112" t="s">
        <v>553</v>
      </c>
      <c r="C112" t="s">
        <v>28</v>
      </c>
      <c r="D112" s="1">
        <v>7</v>
      </c>
      <c r="E112" s="1" t="s">
        <v>919</v>
      </c>
      <c r="F112" s="1" t="s">
        <v>799</v>
      </c>
      <c r="G112" t="str">
        <f>HYPERLINK("https://ksn2.faa.gov/ajg/ajg-r/_layouts/userdisp.aspx?ID=5","Southwest")</f>
        <v>Southwest</v>
      </c>
      <c r="H1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12" t="s">
        <v>106</v>
      </c>
      <c r="J112" t="s">
        <v>21</v>
      </c>
      <c r="K112" t="s">
        <v>107</v>
      </c>
      <c r="L112" t="str">
        <f>HYPERLINK("https://ksn2.faa.gov/ajg/ajg-r/_layouts/userdisp.aspx?ID=5","Southwest Regional Human Resource Services Division")</f>
        <v>Southwest Regional Human Resource Services Division</v>
      </c>
      <c r="M112" t="s">
        <v>201</v>
      </c>
      <c r="O112" t="str">
        <f>LOOKUP(Table13[[#This Row],[FacilityLevel]], Backend!$E$3:$E$11, Backend!$F$3:$F$11)</f>
        <v>G</v>
      </c>
      <c r="P112">
        <f>LOOKUP(Table13[[#This Row],[FacilityType]], Backend!$J$4:$J$8, Backend!$K$4:$K$8)</f>
        <v>3</v>
      </c>
      <c r="Q112" t="str">
        <f>LOOKUP(Table13[[#This Row],[RegionIDByDistrict]], Backend!$P$1:$P$9, Backend!$Q$1:$Q$9)</f>
        <v>ASO</v>
      </c>
    </row>
    <row r="113" spans="1:17" x14ac:dyDescent="0.25">
      <c r="A113" t="s">
        <v>202</v>
      </c>
      <c r="B113" t="s">
        <v>554</v>
      </c>
      <c r="C113" t="s">
        <v>39</v>
      </c>
      <c r="D113" s="1">
        <v>6</v>
      </c>
      <c r="E113" s="1" t="s">
        <v>34</v>
      </c>
      <c r="F113" s="1" t="s">
        <v>758</v>
      </c>
      <c r="G113" t="str">
        <f>HYPERLINK("https://ksn2.faa.gov/ajg/ajg-r/_layouts/userdisp.aspx?ID=5","Southwest")</f>
        <v>Southwest</v>
      </c>
      <c r="H1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3" t="s">
        <v>32</v>
      </c>
      <c r="J113" t="s">
        <v>33</v>
      </c>
      <c r="K113" t="s">
        <v>34</v>
      </c>
      <c r="L113" t="str">
        <f>HYPERLINK("https://ksn2.faa.gov/ajg/ajg-r/_layouts/userdisp.aspx?ID=5","Southwest Regional Human Resource Services Division")</f>
        <v>Southwest Regional Human Resource Services Division</v>
      </c>
      <c r="M113" t="s">
        <v>17</v>
      </c>
      <c r="O113" t="str">
        <f>LOOKUP(Table13[[#This Row],[FacilityLevel]], Backend!$E$3:$E$11, Backend!$F$3:$F$11)</f>
        <v>F</v>
      </c>
      <c r="P113">
        <f>LOOKUP(Table13[[#This Row],[FacilityType]], Backend!$J$4:$J$8, Backend!$K$4:$K$8)</f>
        <v>7</v>
      </c>
      <c r="Q113" t="str">
        <f>LOOKUP(Table13[[#This Row],[RegionIDByDistrict]], Backend!$P$1:$P$9, Backend!$Q$1:$Q$9)</f>
        <v>ASW</v>
      </c>
    </row>
    <row r="114" spans="1:17" x14ac:dyDescent="0.25">
      <c r="A114" t="s">
        <v>203</v>
      </c>
      <c r="B114" t="s">
        <v>555</v>
      </c>
      <c r="C114" t="s">
        <v>28</v>
      </c>
      <c r="D114" s="1">
        <v>5</v>
      </c>
      <c r="E114" s="1" t="s">
        <v>920</v>
      </c>
      <c r="F114" s="1" t="s">
        <v>760</v>
      </c>
      <c r="G114" t="str">
        <f>HYPERLINK("https://ksn2.faa.gov/ajg/ajg-r/_layouts/userdisp.aspx?ID=9","Great Lakes")</f>
        <v>Great Lakes</v>
      </c>
      <c r="H1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4" t="s">
        <v>57</v>
      </c>
      <c r="J114" t="s">
        <v>33</v>
      </c>
      <c r="K114" t="s">
        <v>58</v>
      </c>
      <c r="L114" t="str">
        <f>HYPERLINK("https://ksn2.faa.gov/ajg/ajg-r/_layouts/userdisp.aspx?ID=9","Great Lakes Regional Human Resource Services Division")</f>
        <v>Great Lakes Regional Human Resource Services Division</v>
      </c>
      <c r="M114" t="s">
        <v>17</v>
      </c>
      <c r="O114" t="str">
        <f>LOOKUP(Table13[[#This Row],[FacilityLevel]], Backend!$E$3:$E$11, Backend!$F$3:$F$11)</f>
        <v>E</v>
      </c>
      <c r="P114">
        <f>LOOKUP(Table13[[#This Row],[FacilityType]], Backend!$J$4:$J$8, Backend!$K$4:$K$8)</f>
        <v>3</v>
      </c>
      <c r="Q114" t="str">
        <f>LOOKUP(Table13[[#This Row],[RegionIDByDistrict]], Backend!$P$1:$P$9, Backend!$Q$1:$Q$9)</f>
        <v>AGL</v>
      </c>
    </row>
    <row r="115" spans="1:17" x14ac:dyDescent="0.25">
      <c r="A115" t="s">
        <v>204</v>
      </c>
      <c r="B115" t="s">
        <v>556</v>
      </c>
      <c r="C115" t="s">
        <v>39</v>
      </c>
      <c r="D115" s="1">
        <v>7</v>
      </c>
      <c r="E115" s="1" t="s">
        <v>1035</v>
      </c>
      <c r="F115" s="1" t="s">
        <v>775</v>
      </c>
      <c r="G115" t="str">
        <f>HYPERLINK("https://ksn2.faa.gov/ajg/ajg-r/_layouts/userdisp.aspx?ID=2","Southern")</f>
        <v>Southern</v>
      </c>
      <c r="H1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15" t="s">
        <v>192</v>
      </c>
      <c r="J115" t="s">
        <v>21</v>
      </c>
      <c r="K115" t="s">
        <v>193</v>
      </c>
      <c r="L115" t="str">
        <f>HYPERLINK("https://ksn2.faa.gov/ajg/ajg-r/_layouts/userdisp.aspx?ID=2","Southern Regional Human Resource Services Division")</f>
        <v>Southern Regional Human Resource Services Division</v>
      </c>
      <c r="M115" t="s">
        <v>17</v>
      </c>
      <c r="O115" t="str">
        <f>LOOKUP(Table13[[#This Row],[FacilityLevel]], Backend!$E$3:$E$11, Backend!$F$3:$F$11)</f>
        <v>G</v>
      </c>
      <c r="P115">
        <f>LOOKUP(Table13[[#This Row],[FacilityType]], Backend!$J$4:$J$8, Backend!$K$4:$K$8)</f>
        <v>7</v>
      </c>
      <c r="Q115" t="str">
        <f>LOOKUP(Table13[[#This Row],[RegionIDByDistrict]], Backend!$P$1:$P$9, Backend!$Q$1:$Q$9)</f>
        <v>ASO</v>
      </c>
    </row>
    <row r="116" spans="1:17" x14ac:dyDescent="0.25">
      <c r="A116" t="s">
        <v>205</v>
      </c>
      <c r="B116" t="s">
        <v>557</v>
      </c>
      <c r="C116" t="s">
        <v>39</v>
      </c>
      <c r="D116" s="1">
        <v>5</v>
      </c>
      <c r="E116" s="1" t="s">
        <v>1037</v>
      </c>
      <c r="F116" s="1" t="s">
        <v>773</v>
      </c>
      <c r="G116" t="str">
        <f>HYPERLINK("https://ksn2.faa.gov/ajg/ajg-r/_layouts/userdisp.aspx?ID=8","Western Pacific")</f>
        <v>Western Pacific</v>
      </c>
      <c r="H1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16" t="s">
        <v>93</v>
      </c>
      <c r="J116" t="s">
        <v>15</v>
      </c>
      <c r="K116" t="s">
        <v>94</v>
      </c>
      <c r="L116" t="str">
        <f>HYPERLINK("https://ksn2.faa.gov/ajg/ajg-r/_layouts/userdisp.aspx?ID=8","Western Pacific Regional Human Resource Services Division")</f>
        <v>Western Pacific Regional Human Resource Services Division</v>
      </c>
      <c r="M116" t="s">
        <v>206</v>
      </c>
      <c r="N116" t="s">
        <v>207</v>
      </c>
      <c r="O116" t="str">
        <f>LOOKUP(Table13[[#This Row],[FacilityLevel]], Backend!$E$3:$E$11, Backend!$F$3:$F$11)</f>
        <v>E</v>
      </c>
      <c r="P116">
        <f>LOOKUP(Table13[[#This Row],[FacilityType]], Backend!$J$4:$J$8, Backend!$K$4:$K$8)</f>
        <v>7</v>
      </c>
      <c r="Q116" t="str">
        <f>LOOKUP(Table13[[#This Row],[RegionIDByDistrict]], Backend!$P$1:$P$9, Backend!$Q$1:$Q$9)</f>
        <v>AWP</v>
      </c>
    </row>
    <row r="117" spans="1:17" x14ac:dyDescent="0.25">
      <c r="A117" t="s">
        <v>208</v>
      </c>
      <c r="B117" t="s">
        <v>558</v>
      </c>
      <c r="C117" t="s">
        <v>28</v>
      </c>
      <c r="D117" s="1">
        <v>7</v>
      </c>
      <c r="E117" s="1" t="s">
        <v>877</v>
      </c>
      <c r="F117" s="1" t="s">
        <v>770</v>
      </c>
      <c r="G117" t="str">
        <f>HYPERLINK("https://ksn2.faa.gov/ajg/ajg-r/_layouts/userdisp.aspx?ID=7","Northwest Mountain")</f>
        <v>Northwest Mountain</v>
      </c>
      <c r="H1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17" t="s">
        <v>90</v>
      </c>
      <c r="J117" t="s">
        <v>15</v>
      </c>
      <c r="K117" t="s">
        <v>91</v>
      </c>
      <c r="L117" t="str">
        <f>HYPERLINK("https://ksn2.faa.gov/ajg/ajg-r/_layouts/userdisp.aspx?ID=7","Northwest Mountain Regional Human Resource Services Division")</f>
        <v>Northwest Mountain Regional Human Resource Services Division</v>
      </c>
      <c r="M117" t="s">
        <v>17</v>
      </c>
      <c r="O117" t="str">
        <f>LOOKUP(Table13[[#This Row],[FacilityLevel]], Backend!$E$3:$E$11, Backend!$F$3:$F$11)</f>
        <v>G</v>
      </c>
      <c r="P117">
        <f>LOOKUP(Table13[[#This Row],[FacilityType]], Backend!$J$4:$J$8, Backend!$K$4:$K$8)</f>
        <v>3</v>
      </c>
      <c r="Q117" t="str">
        <f>LOOKUP(Table13[[#This Row],[RegionIDByDistrict]], Backend!$P$1:$P$9, Backend!$Q$1:$Q$9)</f>
        <v>ANM</v>
      </c>
    </row>
    <row r="118" spans="1:17" x14ac:dyDescent="0.25">
      <c r="A118" t="s">
        <v>209</v>
      </c>
      <c r="B118" t="s">
        <v>559</v>
      </c>
      <c r="C118" t="s">
        <v>39</v>
      </c>
      <c r="D118" s="1">
        <v>9</v>
      </c>
      <c r="E118" s="1" t="s">
        <v>1038</v>
      </c>
      <c r="F118" s="1" t="s">
        <v>777</v>
      </c>
      <c r="G118" t="str">
        <f>HYPERLINK("https://ksn2.faa.gov/ajg/ajg-r/_layouts/userdisp.aspx?ID=9","Great Lakes")</f>
        <v>Great Lakes</v>
      </c>
      <c r="H1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8" t="s">
        <v>102</v>
      </c>
      <c r="J118" t="s">
        <v>33</v>
      </c>
      <c r="K118" t="s">
        <v>103</v>
      </c>
      <c r="L118" t="str">
        <f>HYPERLINK("https://ksn2.faa.gov/ajg/ajg-r/_layouts/userdisp.aspx?ID=9","Great Lakes Regional Human Resource Services Division")</f>
        <v>Great Lakes Regional Human Resource Services Division</v>
      </c>
      <c r="M118" t="s">
        <v>177</v>
      </c>
      <c r="O118" t="str">
        <f>LOOKUP(Table13[[#This Row],[FacilityLevel]], Backend!$E$3:$E$11, Backend!$F$3:$F$11)</f>
        <v>I</v>
      </c>
      <c r="P118">
        <f>LOOKUP(Table13[[#This Row],[FacilityType]], Backend!$J$4:$J$8, Backend!$K$4:$K$8)</f>
        <v>7</v>
      </c>
      <c r="Q118" t="str">
        <f>LOOKUP(Table13[[#This Row],[RegionIDByDistrict]], Backend!$P$1:$P$9, Backend!$Q$1:$Q$9)</f>
        <v>AGL</v>
      </c>
    </row>
    <row r="119" spans="1:17" x14ac:dyDescent="0.25">
      <c r="A119" t="s">
        <v>210</v>
      </c>
      <c r="B119" t="s">
        <v>560</v>
      </c>
      <c r="C119" t="s">
        <v>28</v>
      </c>
      <c r="D119" s="1">
        <v>6</v>
      </c>
      <c r="E119" s="1" t="s">
        <v>878</v>
      </c>
      <c r="F119" s="1" t="s">
        <v>758</v>
      </c>
      <c r="G119" t="str">
        <f>HYPERLINK("https://ksn2.faa.gov/ajg/ajg-r/_layouts/userdisp.aspx?ID=5","Southwest")</f>
        <v>Southwest</v>
      </c>
      <c r="H1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9" t="s">
        <v>32</v>
      </c>
      <c r="J119" t="s">
        <v>33</v>
      </c>
      <c r="K119" t="s">
        <v>34</v>
      </c>
      <c r="L119" t="str">
        <f>HYPERLINK("https://ksn2.faa.gov/ajg/ajg-r/_layouts/userdisp.aspx?ID=5","Southwest Regional Human Resource Services Division")</f>
        <v>Southwest Regional Human Resource Services Division</v>
      </c>
      <c r="M119" t="s">
        <v>47</v>
      </c>
      <c r="O119" t="str">
        <f>LOOKUP(Table13[[#This Row],[FacilityLevel]], Backend!$E$3:$E$11, Backend!$F$3:$F$11)</f>
        <v>F</v>
      </c>
      <c r="P119">
        <f>LOOKUP(Table13[[#This Row],[FacilityType]], Backend!$J$4:$J$8, Backend!$K$4:$K$8)</f>
        <v>3</v>
      </c>
      <c r="Q119" t="str">
        <f>LOOKUP(Table13[[#This Row],[RegionIDByDistrict]], Backend!$P$1:$P$9, Backend!$Q$1:$Q$9)</f>
        <v>ASW</v>
      </c>
    </row>
    <row r="120" spans="1:17" x14ac:dyDescent="0.25">
      <c r="A120" t="s">
        <v>211</v>
      </c>
      <c r="B120" t="s">
        <v>561</v>
      </c>
      <c r="C120" t="s">
        <v>28</v>
      </c>
      <c r="D120" s="1">
        <v>7</v>
      </c>
      <c r="E120" s="1" t="s">
        <v>879</v>
      </c>
      <c r="F120" s="1" t="s">
        <v>800</v>
      </c>
      <c r="G120" t="str">
        <f>HYPERLINK("https://ksn2.faa.gov/ajg/ajg-r/_layouts/userdisp.aspx?ID=2","Southern")</f>
        <v>Southern</v>
      </c>
      <c r="H1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0" t="s">
        <v>79</v>
      </c>
      <c r="J120" t="s">
        <v>33</v>
      </c>
      <c r="K120" t="s">
        <v>80</v>
      </c>
      <c r="L120" t="str">
        <f>HYPERLINK("https://ksn2.faa.gov/ajg/ajg-r/_layouts/userdisp.aspx?ID=2","Southern Regional Human Resource Services Division")</f>
        <v>Southern Regional Human Resource Services Division</v>
      </c>
      <c r="M120" t="s">
        <v>85</v>
      </c>
      <c r="O120" t="str">
        <f>LOOKUP(Table13[[#This Row],[FacilityLevel]], Backend!$E$3:$E$11, Backend!$F$3:$F$11)</f>
        <v>G</v>
      </c>
      <c r="P120">
        <f>LOOKUP(Table13[[#This Row],[FacilityType]], Backend!$J$4:$J$8, Backend!$K$4:$K$8)</f>
        <v>3</v>
      </c>
      <c r="Q120" t="str">
        <f>LOOKUP(Table13[[#This Row],[RegionIDByDistrict]], Backend!$P$1:$P$9, Backend!$Q$1:$Q$9)</f>
        <v>ASO</v>
      </c>
    </row>
    <row r="121" spans="1:17" x14ac:dyDescent="0.25">
      <c r="A121" t="s">
        <v>212</v>
      </c>
      <c r="B121" t="s">
        <v>562</v>
      </c>
      <c r="C121" t="s">
        <v>28</v>
      </c>
      <c r="D121" s="1">
        <v>6</v>
      </c>
      <c r="E121" s="1" t="s">
        <v>921</v>
      </c>
      <c r="F121" s="1" t="s">
        <v>801</v>
      </c>
      <c r="G121" t="str">
        <f>HYPERLINK("https://ksn2.faa.gov/ajg/ajg-r/_layouts/userdisp.aspx?ID=9","Great Lakes")</f>
        <v>Great Lakes</v>
      </c>
      <c r="H1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21" t="s">
        <v>102</v>
      </c>
      <c r="J121" t="s">
        <v>33</v>
      </c>
      <c r="K121" t="s">
        <v>103</v>
      </c>
      <c r="L121" t="str">
        <f>HYPERLINK("https://ksn2.faa.gov/ajg/ajg-r/_layouts/userdisp.aspx?ID=9","Great Lakes Regional Human Resource Services Division")</f>
        <v>Great Lakes Regional Human Resource Services Division</v>
      </c>
      <c r="M121" t="s">
        <v>213</v>
      </c>
      <c r="O121" t="str">
        <f>LOOKUP(Table13[[#This Row],[FacilityLevel]], Backend!$E$3:$E$11, Backend!$F$3:$F$11)</f>
        <v>F</v>
      </c>
      <c r="P121">
        <f>LOOKUP(Table13[[#This Row],[FacilityType]], Backend!$J$4:$J$8, Backend!$K$4:$K$8)</f>
        <v>3</v>
      </c>
      <c r="Q121" t="str">
        <f>LOOKUP(Table13[[#This Row],[RegionIDByDistrict]], Backend!$P$1:$P$9, Backend!$Q$1:$Q$9)</f>
        <v>AGL</v>
      </c>
    </row>
    <row r="122" spans="1:17" x14ac:dyDescent="0.25">
      <c r="A122" t="s">
        <v>214</v>
      </c>
      <c r="B122" t="s">
        <v>563</v>
      </c>
      <c r="C122" t="s">
        <v>39</v>
      </c>
      <c r="D122" s="1">
        <v>5</v>
      </c>
      <c r="E122" s="1" t="s">
        <v>1039</v>
      </c>
      <c r="F122" s="1" t="s">
        <v>766</v>
      </c>
      <c r="G122" t="str">
        <f>HYPERLINK("https://ksn2.faa.gov/ajg/ajg-r/_layouts/userdisp.aspx?ID=9","Great Lakes")</f>
        <v>Great Lakes</v>
      </c>
      <c r="H1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22" t="s">
        <v>57</v>
      </c>
      <c r="J122" t="s">
        <v>33</v>
      </c>
      <c r="K122" t="s">
        <v>58</v>
      </c>
      <c r="L122" t="str">
        <f>HYPERLINK("https://ksn2.faa.gov/ajg/ajg-r/_layouts/userdisp.aspx?ID=9","Great Lakes Regional Human Resource Services Division")</f>
        <v>Great Lakes Regional Human Resource Services Division</v>
      </c>
      <c r="M122" t="s">
        <v>114</v>
      </c>
      <c r="O122" t="str">
        <f>LOOKUP(Table13[[#This Row],[FacilityLevel]], Backend!$E$3:$E$11, Backend!$F$3:$F$11)</f>
        <v>E</v>
      </c>
      <c r="P122">
        <f>LOOKUP(Table13[[#This Row],[FacilityType]], Backend!$J$4:$J$8, Backend!$K$4:$K$8)</f>
        <v>7</v>
      </c>
      <c r="Q122" t="str">
        <f>LOOKUP(Table13[[#This Row],[RegionIDByDistrict]], Backend!$P$1:$P$9, Backend!$Q$1:$Q$9)</f>
        <v>AGL</v>
      </c>
    </row>
    <row r="123" spans="1:17" x14ac:dyDescent="0.25">
      <c r="A123" t="s">
        <v>215</v>
      </c>
      <c r="B123" t="s">
        <v>564</v>
      </c>
      <c r="C123" t="s">
        <v>28</v>
      </c>
      <c r="D123" s="1">
        <v>7</v>
      </c>
      <c r="E123" s="1" t="s">
        <v>880</v>
      </c>
      <c r="F123" s="1" t="s">
        <v>791</v>
      </c>
      <c r="G123" t="str">
        <f>HYPERLINK("https://ksn2.faa.gov/ajg/ajg-r/_layouts/userdisp.aspx?ID=2","Southern")</f>
        <v>Southern</v>
      </c>
      <c r="H1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3" t="s">
        <v>20</v>
      </c>
      <c r="J123" t="s">
        <v>21</v>
      </c>
      <c r="K123" t="s">
        <v>22</v>
      </c>
      <c r="L123" t="str">
        <f>HYPERLINK("https://ksn2.faa.gov/ajg/ajg-r/_layouts/userdisp.aspx?ID=2","Southern Regional Human Resource Services Division")</f>
        <v>Southern Regional Human Resource Services Division</v>
      </c>
      <c r="M123" t="s">
        <v>17</v>
      </c>
      <c r="O123" t="str">
        <f>LOOKUP(Table13[[#This Row],[FacilityLevel]], Backend!$E$3:$E$11, Backend!$F$3:$F$11)</f>
        <v>G</v>
      </c>
      <c r="P123">
        <f>LOOKUP(Table13[[#This Row],[FacilityType]], Backend!$J$4:$J$8, Backend!$K$4:$K$8)</f>
        <v>3</v>
      </c>
      <c r="Q123" t="str">
        <f>LOOKUP(Table13[[#This Row],[RegionIDByDistrict]], Backend!$P$1:$P$9, Backend!$Q$1:$Q$9)</f>
        <v>ASO</v>
      </c>
    </row>
    <row r="124" spans="1:17" x14ac:dyDescent="0.25">
      <c r="A124" t="s">
        <v>216</v>
      </c>
      <c r="B124" t="s">
        <v>565</v>
      </c>
      <c r="C124" t="s">
        <v>28</v>
      </c>
      <c r="D124" s="1">
        <v>7</v>
      </c>
      <c r="E124" s="1" t="s">
        <v>881</v>
      </c>
      <c r="F124" s="1" t="s">
        <v>755</v>
      </c>
      <c r="G124" t="str">
        <f>HYPERLINK("https://ksn2.faa.gov/ajg/ajg-r/_layouts/userdisp.aspx?ID=2","Southern")</f>
        <v>Southern</v>
      </c>
      <c r="H1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4" t="s">
        <v>20</v>
      </c>
      <c r="J124" t="s">
        <v>21</v>
      </c>
      <c r="K124" t="s">
        <v>22</v>
      </c>
      <c r="L124" t="str">
        <f>HYPERLINK("https://ksn2.faa.gov/ajg/ajg-r/_layouts/userdisp.aspx?ID=2","Southern Regional Human Resource Services Division")</f>
        <v>Southern Regional Human Resource Services Division</v>
      </c>
      <c r="M124" t="s">
        <v>217</v>
      </c>
      <c r="O124" t="str">
        <f>LOOKUP(Table13[[#This Row],[FacilityLevel]], Backend!$E$3:$E$11, Backend!$F$3:$F$11)</f>
        <v>G</v>
      </c>
      <c r="P124">
        <f>LOOKUP(Table13[[#This Row],[FacilityType]], Backend!$J$4:$J$8, Backend!$K$4:$K$8)</f>
        <v>3</v>
      </c>
      <c r="Q124" t="str">
        <f>LOOKUP(Table13[[#This Row],[RegionIDByDistrict]], Backend!$P$1:$P$9, Backend!$Q$1:$Q$9)</f>
        <v>ASO</v>
      </c>
    </row>
    <row r="125" spans="1:17" x14ac:dyDescent="0.25">
      <c r="A125" t="s">
        <v>218</v>
      </c>
      <c r="B125" t="s">
        <v>566</v>
      </c>
      <c r="C125" t="s">
        <v>28</v>
      </c>
      <c r="D125" s="1">
        <v>5</v>
      </c>
      <c r="E125" s="1" t="s">
        <v>922</v>
      </c>
      <c r="F125" s="1" t="s">
        <v>794</v>
      </c>
      <c r="G125" t="str">
        <f>HYPERLINK("https://ksn2.faa.gov/ajg/ajg-r/_layouts/userdisp.aspx?ID=7","Northwest Mountain")</f>
        <v>Northwest Mountain</v>
      </c>
      <c r="H1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5" t="s">
        <v>99</v>
      </c>
      <c r="J125" t="s">
        <v>15</v>
      </c>
      <c r="K125" t="s">
        <v>100</v>
      </c>
      <c r="L125" t="str">
        <f>HYPERLINK("https://ksn2.faa.gov/ajg/ajg-r/_layouts/userdisp.aspx?ID=7","Northwest Mountain Regional Human Resource Services Division")</f>
        <v>Northwest Mountain Regional Human Resource Services Division</v>
      </c>
      <c r="M125" t="s">
        <v>17</v>
      </c>
      <c r="O125" t="str">
        <f>LOOKUP(Table13[[#This Row],[FacilityLevel]], Backend!$E$3:$E$11, Backend!$F$3:$F$11)</f>
        <v>E</v>
      </c>
      <c r="P125">
        <f>LOOKUP(Table13[[#This Row],[FacilityType]], Backend!$J$4:$J$8, Backend!$K$4:$K$8)</f>
        <v>3</v>
      </c>
      <c r="Q125" t="str">
        <f>LOOKUP(Table13[[#This Row],[RegionIDByDistrict]], Backend!$P$1:$P$9, Backend!$Q$1:$Q$9)</f>
        <v>ANM</v>
      </c>
    </row>
    <row r="126" spans="1:17" x14ac:dyDescent="0.25">
      <c r="A126" t="s">
        <v>61</v>
      </c>
      <c r="B126" t="s">
        <v>219</v>
      </c>
      <c r="C126" t="s">
        <v>220</v>
      </c>
      <c r="D126" s="1">
        <v>11</v>
      </c>
      <c r="E126" s="1" t="s">
        <v>829</v>
      </c>
      <c r="F126" s="1" t="s">
        <v>786</v>
      </c>
      <c r="G126" t="str">
        <f>HYPERLINK("https://ksn2.faa.gov/ajg/ajg-r/_layouts/userdisp.aspx?ID=8","Western Pacific")</f>
        <v>Western Pacific</v>
      </c>
      <c r="H1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26" t="s">
        <v>61</v>
      </c>
      <c r="J126" t="s">
        <v>15</v>
      </c>
      <c r="K126" t="s">
        <v>221</v>
      </c>
      <c r="L126" t="str">
        <f>HYPERLINK("https://ksn2.faa.gov/ajg/ajg-r/_layouts/userdisp.aspx?ID=8","Western Pacific Regional Human Resource Services Division")</f>
        <v>Western Pacific Regional Human Resource Services Division</v>
      </c>
      <c r="M126" t="s">
        <v>17</v>
      </c>
      <c r="O126" t="str">
        <f>LOOKUP(Table13[[#This Row],[FacilityLevel]], Backend!$E$3:$E$11, Backend!$F$3:$F$11)</f>
        <v>K</v>
      </c>
      <c r="P126">
        <f>LOOKUP(Table13[[#This Row],[FacilityType]], Backend!$J$4:$J$8, Backend!$K$4:$K$8)</f>
        <v>6</v>
      </c>
      <c r="Q126" t="str">
        <f>LOOKUP(Table13[[#This Row],[RegionIDByDistrict]], Backend!$P$1:$P$9, Backend!$Q$1:$Q$9)</f>
        <v>AWP</v>
      </c>
    </row>
    <row r="127" spans="1:17" x14ac:dyDescent="0.25">
      <c r="A127" t="s">
        <v>222</v>
      </c>
      <c r="B127" t="s">
        <v>567</v>
      </c>
      <c r="C127" t="s">
        <v>39</v>
      </c>
      <c r="D127" s="1">
        <v>5</v>
      </c>
      <c r="E127" s="1" t="s">
        <v>992</v>
      </c>
      <c r="F127" s="1" t="s">
        <v>778</v>
      </c>
      <c r="G127" t="str">
        <f>HYPERLINK("https://ksn2.faa.gov/ajg/ajg-r/_layouts/userdisp.aspx?ID=4","Eastern")</f>
        <v>Eastern</v>
      </c>
      <c r="H1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27" t="s">
        <v>44</v>
      </c>
      <c r="J127" t="s">
        <v>21</v>
      </c>
      <c r="K127" t="s">
        <v>45</v>
      </c>
      <c r="L127" t="str">
        <f>HYPERLINK("https://ksn2.faa.gov/ajg/ajg-r/_layouts/userdisp.aspx?ID=4","Eastern Regional Human Resource Services Division")</f>
        <v>Eastern Regional Human Resource Services Division</v>
      </c>
      <c r="M127" t="s">
        <v>223</v>
      </c>
      <c r="O127" t="str">
        <f>LOOKUP(Table13[[#This Row],[FacilityLevel]], Backend!$E$3:$E$11, Backend!$F$3:$F$11)</f>
        <v>E</v>
      </c>
      <c r="P127">
        <f>LOOKUP(Table13[[#This Row],[FacilityType]], Backend!$J$4:$J$8, Backend!$K$4:$K$8)</f>
        <v>7</v>
      </c>
      <c r="Q127" t="str">
        <f>LOOKUP(Table13[[#This Row],[RegionIDByDistrict]], Backend!$P$1:$P$9, Backend!$Q$1:$Q$9)</f>
        <v>AEA</v>
      </c>
    </row>
    <row r="128" spans="1:17" x14ac:dyDescent="0.25">
      <c r="A128" t="s">
        <v>224</v>
      </c>
      <c r="B128" t="s">
        <v>568</v>
      </c>
      <c r="C128" t="s">
        <v>39</v>
      </c>
      <c r="D128" s="1">
        <v>7</v>
      </c>
      <c r="E128" s="1" t="s">
        <v>993</v>
      </c>
      <c r="F128" s="1" t="s">
        <v>779</v>
      </c>
      <c r="G128" t="str">
        <f>HYPERLINK("https://ksn2.faa.gov/ajg/ajg-r/_layouts/userdisp.aspx?ID=7","Northwest Mountain")</f>
        <v>Northwest Mountain</v>
      </c>
      <c r="H1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8" t="s">
        <v>90</v>
      </c>
      <c r="J128" t="s">
        <v>15</v>
      </c>
      <c r="K128" t="s">
        <v>91</v>
      </c>
      <c r="L128" t="str">
        <f>HYPERLINK("https://ksn2.faa.gov/ajg/ajg-r/_layouts/userdisp.aspx?ID=7","Northwest Mountain Regional Human Resource Services Division")</f>
        <v>Northwest Mountain Regional Human Resource Services Division</v>
      </c>
      <c r="M128" t="s">
        <v>47</v>
      </c>
      <c r="O128" t="str">
        <f>LOOKUP(Table13[[#This Row],[FacilityLevel]], Backend!$E$3:$E$11, Backend!$F$3:$F$11)</f>
        <v>G</v>
      </c>
      <c r="P128">
        <f>LOOKUP(Table13[[#This Row],[FacilityType]], Backend!$J$4:$J$8, Backend!$K$4:$K$8)</f>
        <v>7</v>
      </c>
      <c r="Q128" t="str">
        <f>LOOKUP(Table13[[#This Row],[RegionIDByDistrict]], Backend!$P$1:$P$9, Backend!$Q$1:$Q$9)</f>
        <v>ANM</v>
      </c>
    </row>
    <row r="129" spans="1:17" x14ac:dyDescent="0.25">
      <c r="A129" t="s">
        <v>225</v>
      </c>
      <c r="B129" t="s">
        <v>569</v>
      </c>
      <c r="C129" t="s">
        <v>28</v>
      </c>
      <c r="D129" s="1">
        <v>5</v>
      </c>
      <c r="E129" s="1" t="s">
        <v>882</v>
      </c>
      <c r="F129" s="1" t="s">
        <v>794</v>
      </c>
      <c r="G129" t="str">
        <f>HYPERLINK("https://ksn2.faa.gov/ajg/ajg-r/_layouts/userdisp.aspx?ID=7","Northwest Mountain")</f>
        <v>Northwest Mountain</v>
      </c>
      <c r="H1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9" t="s">
        <v>99</v>
      </c>
      <c r="J129" t="s">
        <v>15</v>
      </c>
      <c r="K129" t="s">
        <v>100</v>
      </c>
      <c r="L129" t="str">
        <f>HYPERLINK("https://ksn2.faa.gov/ajg/ajg-r/_layouts/userdisp.aspx?ID=7","Northwest Mountain Regional Human Resource Services Division")</f>
        <v>Northwest Mountain Regional Human Resource Services Division</v>
      </c>
      <c r="M129" t="s">
        <v>47</v>
      </c>
      <c r="O129" t="str">
        <f>LOOKUP(Table13[[#This Row],[FacilityLevel]], Backend!$E$3:$E$11, Backend!$F$3:$F$11)</f>
        <v>E</v>
      </c>
      <c r="P129">
        <f>LOOKUP(Table13[[#This Row],[FacilityType]], Backend!$J$4:$J$8, Backend!$K$4:$K$8)</f>
        <v>3</v>
      </c>
      <c r="Q129" t="str">
        <f>LOOKUP(Table13[[#This Row],[RegionIDByDistrict]], Backend!$P$1:$P$9, Backend!$Q$1:$Q$9)</f>
        <v>ANM</v>
      </c>
    </row>
    <row r="130" spans="1:17" x14ac:dyDescent="0.25">
      <c r="A130" t="s">
        <v>226</v>
      </c>
      <c r="B130" t="s">
        <v>570</v>
      </c>
      <c r="C130" t="s">
        <v>39</v>
      </c>
      <c r="D130" s="1">
        <v>8</v>
      </c>
      <c r="E130" s="1" t="s">
        <v>80</v>
      </c>
      <c r="F130" s="1" t="s">
        <v>758</v>
      </c>
      <c r="G130" t="str">
        <f>HYPERLINK("https://ksn2.faa.gov/ajg/ajg-r/_layouts/userdisp.aspx?ID=2","Southern")</f>
        <v>Southern</v>
      </c>
      <c r="H1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0" t="s">
        <v>79</v>
      </c>
      <c r="J130" t="s">
        <v>33</v>
      </c>
      <c r="K130" t="s">
        <v>80</v>
      </c>
      <c r="L130" t="str">
        <f>HYPERLINK("https://ksn2.faa.gov/ajg/ajg-r/_layouts/userdisp.aspx?ID=2","Southern Regional Human Resource Services Division")</f>
        <v>Southern Regional Human Resource Services Division</v>
      </c>
      <c r="M130" t="s">
        <v>17</v>
      </c>
      <c r="O130" t="str">
        <f>LOOKUP(Table13[[#This Row],[FacilityLevel]], Backend!$E$3:$E$11, Backend!$F$3:$F$11)</f>
        <v>H</v>
      </c>
      <c r="P130">
        <f>LOOKUP(Table13[[#This Row],[FacilityType]], Backend!$J$4:$J$8, Backend!$K$4:$K$8)</f>
        <v>7</v>
      </c>
      <c r="Q130" t="str">
        <f>LOOKUP(Table13[[#This Row],[RegionIDByDistrict]], Backend!$P$1:$P$9, Backend!$Q$1:$Q$9)</f>
        <v>ASO</v>
      </c>
    </row>
    <row r="131" spans="1:17" x14ac:dyDescent="0.25">
      <c r="A131" t="s">
        <v>227</v>
      </c>
      <c r="B131" t="s">
        <v>571</v>
      </c>
      <c r="C131" t="s">
        <v>39</v>
      </c>
      <c r="D131" s="1">
        <v>7</v>
      </c>
      <c r="E131" s="1" t="s">
        <v>1040</v>
      </c>
      <c r="F131" s="1" t="s">
        <v>776</v>
      </c>
      <c r="G131" t="str">
        <f>HYPERLINK("https://ksn2.faa.gov/ajg/ajg-r/_layouts/userdisp.aspx?ID=4","Eastern")</f>
        <v>Eastern</v>
      </c>
      <c r="H1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31" t="s">
        <v>29</v>
      </c>
      <c r="J131" t="s">
        <v>21</v>
      </c>
      <c r="K131" t="s">
        <v>30</v>
      </c>
      <c r="L131" t="str">
        <f>HYPERLINK("https://ksn2.faa.gov/ajg/ajg-r/_layouts/userdisp.aspx?ID=4","Eastern Regional Human Resource Services Division")</f>
        <v>Eastern Regional Human Resource Services Division</v>
      </c>
      <c r="M131" t="s">
        <v>85</v>
      </c>
      <c r="O131" t="str">
        <f>LOOKUP(Table13[[#This Row],[FacilityLevel]], Backend!$E$3:$E$11, Backend!$F$3:$F$11)</f>
        <v>G</v>
      </c>
      <c r="P131">
        <f>LOOKUP(Table13[[#This Row],[FacilityType]], Backend!$J$4:$J$8, Backend!$K$4:$K$8)</f>
        <v>7</v>
      </c>
      <c r="Q131" t="str">
        <f>LOOKUP(Table13[[#This Row],[RegionIDByDistrict]], Backend!$P$1:$P$9, Backend!$Q$1:$Q$9)</f>
        <v>AEA</v>
      </c>
    </row>
    <row r="132" spans="1:17" x14ac:dyDescent="0.25">
      <c r="A132" t="s">
        <v>228</v>
      </c>
      <c r="B132" t="s">
        <v>572</v>
      </c>
      <c r="C132" t="s">
        <v>28</v>
      </c>
      <c r="D132" s="1">
        <v>7</v>
      </c>
      <c r="E132" s="1" t="s">
        <v>883</v>
      </c>
      <c r="F132" s="1" t="s">
        <v>793</v>
      </c>
      <c r="G132" t="str">
        <f>HYPERLINK("https://ksn2.faa.gov/ajg/ajg-r/_layouts/userdisp.aspx?ID=5","Southwest")</f>
        <v>Southwest</v>
      </c>
      <c r="H1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2" t="s">
        <v>106</v>
      </c>
      <c r="J132" t="s">
        <v>21</v>
      </c>
      <c r="K132" t="s">
        <v>107</v>
      </c>
      <c r="L132" t="str">
        <f>HYPERLINK("https://ksn2.faa.gov/ajg/ajg-r/_layouts/userdisp.aspx?ID=5","Southwest Regional Human Resource Services Division")</f>
        <v>Southwest Regional Human Resource Services Division</v>
      </c>
      <c r="M132" t="s">
        <v>62</v>
      </c>
      <c r="O132" t="str">
        <f>LOOKUP(Table13[[#This Row],[FacilityLevel]], Backend!$E$3:$E$11, Backend!$F$3:$F$11)</f>
        <v>G</v>
      </c>
      <c r="P132">
        <f>LOOKUP(Table13[[#This Row],[FacilityType]], Backend!$J$4:$J$8, Backend!$K$4:$K$8)</f>
        <v>3</v>
      </c>
      <c r="Q132" t="str">
        <f>LOOKUP(Table13[[#This Row],[RegionIDByDistrict]], Backend!$P$1:$P$9, Backend!$Q$1:$Q$9)</f>
        <v>ASO</v>
      </c>
    </row>
    <row r="133" spans="1:17" x14ac:dyDescent="0.25">
      <c r="A133" t="s">
        <v>229</v>
      </c>
      <c r="B133" t="s">
        <v>573</v>
      </c>
      <c r="C133" t="s">
        <v>28</v>
      </c>
      <c r="D133" s="1">
        <v>5</v>
      </c>
      <c r="E133" s="1" t="s">
        <v>884</v>
      </c>
      <c r="F133" s="1" t="s">
        <v>797</v>
      </c>
      <c r="G133" t="str">
        <f>HYPERLINK("https://ksn2.faa.gov/ajg/ajg-r/_layouts/userdisp.aspx?ID=5","Southwest")</f>
        <v>Southwest</v>
      </c>
      <c r="H1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33" t="s">
        <v>137</v>
      </c>
      <c r="J133" t="s">
        <v>33</v>
      </c>
      <c r="K133" t="s">
        <v>138</v>
      </c>
      <c r="L133" t="str">
        <f>HYPERLINK("https://ksn2.faa.gov/ajg/ajg-r/_layouts/userdisp.aspx?ID=5","Southwest Regional Human Resource Services Division")</f>
        <v>Southwest Regional Human Resource Services Division</v>
      </c>
      <c r="M133" t="s">
        <v>17</v>
      </c>
      <c r="O133" t="str">
        <f>LOOKUP(Table13[[#This Row],[FacilityLevel]], Backend!$E$3:$E$11, Backend!$F$3:$F$11)</f>
        <v>E</v>
      </c>
      <c r="P133">
        <f>LOOKUP(Table13[[#This Row],[FacilityType]], Backend!$J$4:$J$8, Backend!$K$4:$K$8)</f>
        <v>3</v>
      </c>
      <c r="Q133" t="str">
        <f>LOOKUP(Table13[[#This Row],[RegionIDByDistrict]], Backend!$P$1:$P$9, Backend!$Q$1:$Q$9)</f>
        <v>ASW</v>
      </c>
    </row>
    <row r="134" spans="1:17" x14ac:dyDescent="0.25">
      <c r="A134" t="s">
        <v>230</v>
      </c>
      <c r="B134" t="s">
        <v>574</v>
      </c>
      <c r="C134" t="s">
        <v>28</v>
      </c>
      <c r="D134" s="1">
        <v>5</v>
      </c>
      <c r="E134" s="1" t="s">
        <v>923</v>
      </c>
      <c r="F134" s="1" t="s">
        <v>760</v>
      </c>
      <c r="G134" t="str">
        <f>HYPERLINK("https://ksn2.faa.gov/ajg/ajg-r/_layouts/userdisp.aspx?ID=5","Southwest")</f>
        <v>Southwest</v>
      </c>
      <c r="H1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34" t="s">
        <v>137</v>
      </c>
      <c r="J134" t="s">
        <v>33</v>
      </c>
      <c r="K134" t="s">
        <v>138</v>
      </c>
      <c r="L134" t="str">
        <f>HYPERLINK("https://ksn2.faa.gov/ajg/ajg-r/_layouts/userdisp.aspx?ID=5","Southwest Regional Human Resource Services Division")</f>
        <v>Southwest Regional Human Resource Services Division</v>
      </c>
      <c r="M134" t="s">
        <v>17</v>
      </c>
      <c r="O134" t="str">
        <f>LOOKUP(Table13[[#This Row],[FacilityLevel]], Backend!$E$3:$E$11, Backend!$F$3:$F$11)</f>
        <v>E</v>
      </c>
      <c r="P134">
        <f>LOOKUP(Table13[[#This Row],[FacilityType]], Backend!$J$4:$J$8, Backend!$K$4:$K$8)</f>
        <v>3</v>
      </c>
      <c r="Q134" t="str">
        <f>LOOKUP(Table13[[#This Row],[RegionIDByDistrict]], Backend!$P$1:$P$9, Backend!$Q$1:$Q$9)</f>
        <v>ASW</v>
      </c>
    </row>
    <row r="135" spans="1:17" x14ac:dyDescent="0.25">
      <c r="A135" t="s">
        <v>231</v>
      </c>
      <c r="B135" t="s">
        <v>575</v>
      </c>
      <c r="C135" t="s">
        <v>39</v>
      </c>
      <c r="D135" s="1">
        <v>6</v>
      </c>
      <c r="E135" s="1" t="s">
        <v>994</v>
      </c>
      <c r="F135" s="1" t="s">
        <v>753</v>
      </c>
      <c r="G135" t="str">
        <f>HYPERLINK("https://ksn2.faa.gov/ajg/ajg-r/_layouts/userdisp.aspx?ID=8","Western Pacific")</f>
        <v>Western Pacific</v>
      </c>
      <c r="H1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35" t="s">
        <v>68</v>
      </c>
      <c r="J135" t="s">
        <v>15</v>
      </c>
      <c r="K135" t="s">
        <v>69</v>
      </c>
      <c r="L135" t="str">
        <f>HYPERLINK("https://ksn2.faa.gov/ajg/ajg-r/_layouts/userdisp.aspx?ID=8","Western Pacific Regional Human Resource Services Division")</f>
        <v>Western Pacific Regional Human Resource Services Division</v>
      </c>
      <c r="M135" t="s">
        <v>74</v>
      </c>
      <c r="O135" t="str">
        <f>LOOKUP(Table13[[#This Row],[FacilityLevel]], Backend!$E$3:$E$11, Backend!$F$3:$F$11)</f>
        <v>F</v>
      </c>
      <c r="P135">
        <f>LOOKUP(Table13[[#This Row],[FacilityType]], Backend!$J$4:$J$8, Backend!$K$4:$K$8)</f>
        <v>7</v>
      </c>
      <c r="Q135" t="str">
        <f>LOOKUP(Table13[[#This Row],[RegionIDByDistrict]], Backend!$P$1:$P$9, Backend!$Q$1:$Q$9)</f>
        <v>AWP</v>
      </c>
    </row>
    <row r="136" spans="1:17" x14ac:dyDescent="0.25">
      <c r="A136" t="s">
        <v>232</v>
      </c>
      <c r="B136" t="s">
        <v>233</v>
      </c>
      <c r="C136" t="s">
        <v>13</v>
      </c>
      <c r="D136" s="1">
        <v>12</v>
      </c>
      <c r="E136" s="1" t="s">
        <v>80</v>
      </c>
      <c r="F136" s="1" t="s">
        <v>758</v>
      </c>
      <c r="G136" t="str">
        <f>HYPERLINK("https://ksn2.faa.gov/ajg/ajg-r/_layouts/userdisp.aspx?ID=2","Southern")</f>
        <v>Southern</v>
      </c>
      <c r="H1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6" t="s">
        <v>79</v>
      </c>
      <c r="J136" t="s">
        <v>33</v>
      </c>
      <c r="K136" t="s">
        <v>80</v>
      </c>
      <c r="L136" t="str">
        <f>HYPERLINK("https://ksn2.faa.gov/ajg/ajg-r/_layouts/userdisp.aspx?ID=2","Southern Regional Human Resource Services Division")</f>
        <v>Southern Regional Human Resource Services Division</v>
      </c>
      <c r="M136" t="s">
        <v>17</v>
      </c>
      <c r="O136" t="str">
        <f>LOOKUP(Table13[[#This Row],[FacilityLevel]], Backend!$E$3:$E$11, Backend!$F$3:$F$11)</f>
        <v>L</v>
      </c>
      <c r="P136">
        <f>LOOKUP(Table13[[#This Row],[FacilityType]], Backend!$J$4:$J$8, Backend!$K$4:$K$8)</f>
        <v>2</v>
      </c>
      <c r="Q136" t="str">
        <f>LOOKUP(Table13[[#This Row],[RegionIDByDistrict]], Backend!$P$1:$P$9, Backend!$Q$1:$Q$9)</f>
        <v>ASO</v>
      </c>
    </row>
    <row r="137" spans="1:17" x14ac:dyDescent="0.25">
      <c r="A137" t="s">
        <v>234</v>
      </c>
      <c r="B137" t="s">
        <v>576</v>
      </c>
      <c r="C137" t="s">
        <v>39</v>
      </c>
      <c r="D137" s="1">
        <v>9</v>
      </c>
      <c r="E137" s="1" t="s">
        <v>995</v>
      </c>
      <c r="F137" s="1" t="s">
        <v>778</v>
      </c>
      <c r="G137" t="str">
        <f>HYPERLINK("https://ksn2.faa.gov/ajg/ajg-r/_layouts/userdisp.aspx?ID=4","Eastern")</f>
        <v>Eastern</v>
      </c>
      <c r="H1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37" t="s">
        <v>44</v>
      </c>
      <c r="J137" t="s">
        <v>21</v>
      </c>
      <c r="K137" t="s">
        <v>45</v>
      </c>
      <c r="L137" t="str">
        <f>HYPERLINK("https://ksn2.faa.gov/ajg/ajg-r/_layouts/userdisp.aspx?ID=4","Eastern Regional Human Resource Services Division")</f>
        <v>Eastern Regional Human Resource Services Division</v>
      </c>
      <c r="M137" t="s">
        <v>17</v>
      </c>
      <c r="O137" t="str">
        <f>LOOKUP(Table13[[#This Row],[FacilityLevel]], Backend!$E$3:$E$11, Backend!$F$3:$F$11)</f>
        <v>I</v>
      </c>
      <c r="P137">
        <f>LOOKUP(Table13[[#This Row],[FacilityType]], Backend!$J$4:$J$8, Backend!$K$4:$K$8)</f>
        <v>7</v>
      </c>
      <c r="Q137" t="str">
        <f>LOOKUP(Table13[[#This Row],[RegionIDByDistrict]], Backend!$P$1:$P$9, Backend!$Q$1:$Q$9)</f>
        <v>AEA</v>
      </c>
    </row>
    <row r="138" spans="1:17" x14ac:dyDescent="0.25">
      <c r="A138" t="s">
        <v>235</v>
      </c>
      <c r="B138" t="s">
        <v>577</v>
      </c>
      <c r="C138" t="s">
        <v>39</v>
      </c>
      <c r="D138" s="1">
        <v>11</v>
      </c>
      <c r="E138" s="1" t="s">
        <v>80</v>
      </c>
      <c r="F138" s="1" t="s">
        <v>758</v>
      </c>
      <c r="G138" t="str">
        <f>HYPERLINK("https://ksn2.faa.gov/ajg/ajg-r/_layouts/userdisp.aspx?ID=2","Southern")</f>
        <v>Southern</v>
      </c>
      <c r="H1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8" t="s">
        <v>79</v>
      </c>
      <c r="J138" t="s">
        <v>33</v>
      </c>
      <c r="K138" t="s">
        <v>80</v>
      </c>
      <c r="L138" t="str">
        <f>HYPERLINK("https://ksn2.faa.gov/ajg/ajg-r/_layouts/userdisp.aspx?ID=2","Southern Regional Human Resource Services Division")</f>
        <v>Southern Regional Human Resource Services Division</v>
      </c>
      <c r="M138" t="s">
        <v>17</v>
      </c>
      <c r="O138" t="str">
        <f>LOOKUP(Table13[[#This Row],[FacilityLevel]], Backend!$E$3:$E$11, Backend!$F$3:$F$11)</f>
        <v>K</v>
      </c>
      <c r="P138">
        <f>LOOKUP(Table13[[#This Row],[FacilityType]], Backend!$J$4:$J$8, Backend!$K$4:$K$8)</f>
        <v>7</v>
      </c>
      <c r="Q138" t="str">
        <f>LOOKUP(Table13[[#This Row],[RegionIDByDistrict]], Backend!$P$1:$P$9, Backend!$Q$1:$Q$9)</f>
        <v>ASO</v>
      </c>
    </row>
    <row r="139" spans="1:17" x14ac:dyDescent="0.25">
      <c r="A139" t="s">
        <v>236</v>
      </c>
      <c r="B139" t="s">
        <v>578</v>
      </c>
      <c r="C139" t="s">
        <v>28</v>
      </c>
      <c r="D139" s="1">
        <v>8</v>
      </c>
      <c r="E139" s="1" t="s">
        <v>885</v>
      </c>
      <c r="F139" s="1" t="s">
        <v>802</v>
      </c>
      <c r="G139" t="str">
        <f>HYPERLINK("https://ksn2.faa.gov/ajg/ajg-r/_layouts/userdisp.aspx?ID=6","Central")</f>
        <v>Central</v>
      </c>
      <c r="H1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39" t="s">
        <v>145</v>
      </c>
      <c r="J139" t="s">
        <v>33</v>
      </c>
      <c r="K139" t="s">
        <v>146</v>
      </c>
      <c r="L139" t="str">
        <f>HYPERLINK("https://ksn2.faa.gov/ajg/ajg-r/_layouts/userdisp.aspx?ID=6","Central Regional Human Resource Services Division")</f>
        <v>Central Regional Human Resource Services Division</v>
      </c>
      <c r="M139" t="s">
        <v>17</v>
      </c>
      <c r="O139" t="str">
        <f>LOOKUP(Table13[[#This Row],[FacilityLevel]], Backend!$E$3:$E$11, Backend!$F$3:$F$11)</f>
        <v>H</v>
      </c>
      <c r="P139">
        <f>LOOKUP(Table13[[#This Row],[FacilityType]], Backend!$J$4:$J$8, Backend!$K$4:$K$8)</f>
        <v>3</v>
      </c>
      <c r="Q139" t="str">
        <f>LOOKUP(Table13[[#This Row],[RegionIDByDistrict]], Backend!$P$1:$P$9, Backend!$Q$1:$Q$9)</f>
        <v>ACE</v>
      </c>
    </row>
    <row r="140" spans="1:17" x14ac:dyDescent="0.25">
      <c r="A140" t="s">
        <v>237</v>
      </c>
      <c r="B140" t="s">
        <v>579</v>
      </c>
      <c r="C140" t="s">
        <v>39</v>
      </c>
      <c r="D140" s="1">
        <v>4</v>
      </c>
      <c r="E140" s="1" t="s">
        <v>1041</v>
      </c>
      <c r="F140" s="1" t="s">
        <v>763</v>
      </c>
      <c r="G140" t="str">
        <f>HYPERLINK("https://ksn2.faa.gov/ajg/ajg-r/_layouts/userdisp.aspx?ID=4","Eastern")</f>
        <v>Eastern</v>
      </c>
      <c r="H1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0" t="s">
        <v>29</v>
      </c>
      <c r="J140" t="s">
        <v>21</v>
      </c>
      <c r="K140" t="s">
        <v>30</v>
      </c>
      <c r="L140" t="str">
        <f>HYPERLINK("https://ksn2.faa.gov/ajg/ajg-r/_layouts/userdisp.aspx?ID=4","Eastern Regional Human Resource Services Division")</f>
        <v>Eastern Regional Human Resource Services Division</v>
      </c>
      <c r="M140" t="s">
        <v>82</v>
      </c>
      <c r="O140" t="str">
        <f>LOOKUP(Table13[[#This Row],[FacilityLevel]], Backend!$E$3:$E$11, Backend!$F$3:$F$11)</f>
        <v>D</v>
      </c>
      <c r="P140">
        <f>LOOKUP(Table13[[#This Row],[FacilityType]], Backend!$J$4:$J$8, Backend!$K$4:$K$8)</f>
        <v>7</v>
      </c>
      <c r="Q140" t="str">
        <f>LOOKUP(Table13[[#This Row],[RegionIDByDistrict]], Backend!$P$1:$P$9, Backend!$Q$1:$Q$9)</f>
        <v>AEA</v>
      </c>
    </row>
    <row r="141" spans="1:17" x14ac:dyDescent="0.25">
      <c r="A141" t="s">
        <v>238</v>
      </c>
      <c r="B141" t="s">
        <v>579</v>
      </c>
      <c r="C141" t="s">
        <v>28</v>
      </c>
      <c r="D141" s="1">
        <v>7</v>
      </c>
      <c r="E141" s="1" t="s">
        <v>886</v>
      </c>
      <c r="F141" s="1" t="s">
        <v>791</v>
      </c>
      <c r="G141" t="str">
        <f>HYPERLINK("https://ksn2.faa.gov/ajg/ajg-r/_layouts/userdisp.aspx?ID=4","Eastern")</f>
        <v>Eastern</v>
      </c>
      <c r="H1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1" t="s">
        <v>44</v>
      </c>
      <c r="J141" t="s">
        <v>21</v>
      </c>
      <c r="K141" t="s">
        <v>45</v>
      </c>
      <c r="L141" t="str">
        <f>HYPERLINK("https://ksn2.faa.gov/ajg/ajg-r/_layouts/userdisp.aspx?ID=4","Eastern Regional Human Resource Services Division")</f>
        <v>Eastern Regional Human Resource Services Division</v>
      </c>
      <c r="M141" t="s">
        <v>85</v>
      </c>
      <c r="O141" t="str">
        <f>LOOKUP(Table13[[#This Row],[FacilityLevel]], Backend!$E$3:$E$11, Backend!$F$3:$F$11)</f>
        <v>G</v>
      </c>
      <c r="P141">
        <f>LOOKUP(Table13[[#This Row],[FacilityType]], Backend!$J$4:$J$8, Backend!$K$4:$K$8)</f>
        <v>3</v>
      </c>
      <c r="Q141" t="str">
        <f>LOOKUP(Table13[[#This Row],[RegionIDByDistrict]], Backend!$P$1:$P$9, Backend!$Q$1:$Q$9)</f>
        <v>AEA</v>
      </c>
    </row>
    <row r="142" spans="1:17" x14ac:dyDescent="0.25">
      <c r="A142" t="s">
        <v>239</v>
      </c>
      <c r="B142" t="s">
        <v>580</v>
      </c>
      <c r="C142" t="s">
        <v>28</v>
      </c>
      <c r="D142" s="1">
        <v>8</v>
      </c>
      <c r="E142" s="1" t="s">
        <v>138</v>
      </c>
      <c r="F142" s="1" t="s">
        <v>760</v>
      </c>
      <c r="G142" t="str">
        <f>HYPERLINK("https://ksn2.faa.gov/ajg/ajg-r/_layouts/userdisp.aspx?ID=5","Southwest")</f>
        <v>Southwest</v>
      </c>
      <c r="H1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42" t="s">
        <v>137</v>
      </c>
      <c r="J142" t="s">
        <v>33</v>
      </c>
      <c r="K142" t="s">
        <v>138</v>
      </c>
      <c r="L142" t="str">
        <f>HYPERLINK("https://ksn2.faa.gov/ajg/ajg-r/_layouts/userdisp.aspx?ID=5","Southwest Regional Human Resource Services Division")</f>
        <v>Southwest Regional Human Resource Services Division</v>
      </c>
      <c r="M142" t="s">
        <v>17</v>
      </c>
      <c r="O142" t="str">
        <f>LOOKUP(Table13[[#This Row],[FacilityLevel]], Backend!$E$3:$E$11, Backend!$F$3:$F$11)</f>
        <v>H</v>
      </c>
      <c r="P142">
        <f>LOOKUP(Table13[[#This Row],[FacilityType]], Backend!$J$4:$J$8, Backend!$K$4:$K$8)</f>
        <v>3</v>
      </c>
      <c r="Q142" t="str">
        <f>LOOKUP(Table13[[#This Row],[RegionIDByDistrict]], Backend!$P$1:$P$9, Backend!$Q$1:$Q$9)</f>
        <v>ASW</v>
      </c>
    </row>
    <row r="143" spans="1:17" x14ac:dyDescent="0.25">
      <c r="A143" t="s">
        <v>240</v>
      </c>
      <c r="B143" t="s">
        <v>581</v>
      </c>
      <c r="C143" t="s">
        <v>39</v>
      </c>
      <c r="D143" s="1">
        <v>6</v>
      </c>
      <c r="E143" s="1" t="s">
        <v>971</v>
      </c>
      <c r="F143" s="1" t="s">
        <v>776</v>
      </c>
      <c r="G143" t="str">
        <f>HYPERLINK("https://ksn2.faa.gov/ajg/ajg-r/_layouts/userdisp.aspx?ID=4","Eastern")</f>
        <v>Eastern</v>
      </c>
      <c r="H1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3" t="s">
        <v>29</v>
      </c>
      <c r="J143" t="s">
        <v>21</v>
      </c>
      <c r="K143" t="s">
        <v>30</v>
      </c>
      <c r="L143" t="str">
        <f>HYPERLINK("https://ksn2.faa.gov/ajg/ajg-r/_layouts/userdisp.aspx?ID=4","Eastern Regional Human Resource Services Division")</f>
        <v>Eastern Regional Human Resource Services Division</v>
      </c>
      <c r="M143" t="s">
        <v>62</v>
      </c>
      <c r="O143" t="str">
        <f>LOOKUP(Table13[[#This Row],[FacilityLevel]], Backend!$E$3:$E$11, Backend!$F$3:$F$11)</f>
        <v>F</v>
      </c>
      <c r="P143">
        <f>LOOKUP(Table13[[#This Row],[FacilityType]], Backend!$J$4:$J$8, Backend!$K$4:$K$8)</f>
        <v>7</v>
      </c>
      <c r="Q143" t="str">
        <f>LOOKUP(Table13[[#This Row],[RegionIDByDistrict]], Backend!$P$1:$P$9, Backend!$Q$1:$Q$9)</f>
        <v>AEA</v>
      </c>
    </row>
    <row r="144" spans="1:17" x14ac:dyDescent="0.25">
      <c r="A144" t="s">
        <v>241</v>
      </c>
      <c r="B144" t="s">
        <v>582</v>
      </c>
      <c r="C144" t="s">
        <v>28</v>
      </c>
      <c r="D144" s="1">
        <v>6</v>
      </c>
      <c r="E144" s="1" t="s">
        <v>887</v>
      </c>
      <c r="F144" s="1" t="s">
        <v>786</v>
      </c>
      <c r="G144" t="str">
        <f>HYPERLINK("https://ksn2.faa.gov/ajg/ajg-r/_layouts/userdisp.aspx?ID=8","Western Pacific")</f>
        <v>Western Pacific</v>
      </c>
      <c r="H1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44" t="s">
        <v>61</v>
      </c>
      <c r="J144" t="s">
        <v>15</v>
      </c>
      <c r="K144" t="s">
        <v>221</v>
      </c>
      <c r="L144" t="str">
        <f>HYPERLINK("https://ksn2.faa.gov/ajg/ajg-r/_layouts/userdisp.aspx?ID=8","Western Pacific Regional Human Resource Services Division")</f>
        <v>Western Pacific Regional Human Resource Services Division</v>
      </c>
      <c r="M144" t="s">
        <v>47</v>
      </c>
      <c r="O144" t="str">
        <f>LOOKUP(Table13[[#This Row],[FacilityLevel]], Backend!$E$3:$E$11, Backend!$F$3:$F$11)</f>
        <v>F</v>
      </c>
      <c r="P144">
        <f>LOOKUP(Table13[[#This Row],[FacilityType]], Backend!$J$4:$J$8, Backend!$K$4:$K$8)</f>
        <v>3</v>
      </c>
      <c r="Q144" t="str">
        <f>LOOKUP(Table13[[#This Row],[RegionIDByDistrict]], Backend!$P$1:$P$9, Backend!$Q$1:$Q$9)</f>
        <v>AWP</v>
      </c>
    </row>
    <row r="145" spans="1:17" x14ac:dyDescent="0.25">
      <c r="A145" t="s">
        <v>242</v>
      </c>
      <c r="B145" t="s">
        <v>583</v>
      </c>
      <c r="C145" t="s">
        <v>28</v>
      </c>
      <c r="D145" s="1">
        <v>6</v>
      </c>
      <c r="E145" s="1" t="s">
        <v>888</v>
      </c>
      <c r="F145" s="1" t="s">
        <v>800</v>
      </c>
      <c r="G145" t="str">
        <f>HYPERLINK("https://ksn2.faa.gov/ajg/ajg-r/_layouts/userdisp.aspx?ID=5","Southwest")</f>
        <v>Southwest</v>
      </c>
      <c r="H1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45" t="s">
        <v>106</v>
      </c>
      <c r="J145" t="s">
        <v>21</v>
      </c>
      <c r="K145" t="s">
        <v>107</v>
      </c>
      <c r="L145" t="str">
        <f>HYPERLINK("https://ksn2.faa.gov/ajg/ajg-r/_layouts/userdisp.aspx?ID=5","Southwest Regional Human Resource Services Division")</f>
        <v>Southwest Regional Human Resource Services Division</v>
      </c>
      <c r="M145" t="s">
        <v>85</v>
      </c>
      <c r="O145" t="str">
        <f>LOOKUP(Table13[[#This Row],[FacilityLevel]], Backend!$E$3:$E$11, Backend!$F$3:$F$11)</f>
        <v>F</v>
      </c>
      <c r="P145">
        <f>LOOKUP(Table13[[#This Row],[FacilityType]], Backend!$J$4:$J$8, Backend!$K$4:$K$8)</f>
        <v>3</v>
      </c>
      <c r="Q145" t="str">
        <f>LOOKUP(Table13[[#This Row],[RegionIDByDistrict]], Backend!$P$1:$P$9, Backend!$Q$1:$Q$9)</f>
        <v>ASO</v>
      </c>
    </row>
    <row r="146" spans="1:17" x14ac:dyDescent="0.25">
      <c r="A146" t="s">
        <v>243</v>
      </c>
      <c r="B146" t="s">
        <v>584</v>
      </c>
      <c r="C146" t="s">
        <v>28</v>
      </c>
      <c r="D146" s="1">
        <v>9</v>
      </c>
      <c r="E146" s="1" t="s">
        <v>122</v>
      </c>
      <c r="F146" s="1" t="s">
        <v>775</v>
      </c>
      <c r="G146" t="str">
        <f>HYPERLINK("https://ksn2.faa.gov/ajg/ajg-r/_layouts/userdisp.aspx?ID=2","Southern")</f>
        <v>Southern</v>
      </c>
      <c r="H1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46" t="s">
        <v>121</v>
      </c>
      <c r="J146" t="s">
        <v>21</v>
      </c>
      <c r="K146" t="s">
        <v>122</v>
      </c>
      <c r="L146" t="str">
        <f>HYPERLINK("https://ksn2.faa.gov/ajg/ajg-r/_layouts/userdisp.aspx?ID=2","Southern Regional Human Resource Services Division")</f>
        <v>Southern Regional Human Resource Services Division</v>
      </c>
      <c r="M146" t="s">
        <v>17</v>
      </c>
      <c r="O146" t="str">
        <f>LOOKUP(Table13[[#This Row],[FacilityLevel]], Backend!$E$3:$E$11, Backend!$F$3:$F$11)</f>
        <v>I</v>
      </c>
      <c r="P146">
        <f>LOOKUP(Table13[[#This Row],[FacilityType]], Backend!$J$4:$J$8, Backend!$K$4:$K$8)</f>
        <v>3</v>
      </c>
      <c r="Q146" t="str">
        <f>LOOKUP(Table13[[#This Row],[RegionIDByDistrict]], Backend!$P$1:$P$9, Backend!$Q$1:$Q$9)</f>
        <v>ASO</v>
      </c>
    </row>
    <row r="147" spans="1:17" x14ac:dyDescent="0.25">
      <c r="A147" t="s">
        <v>244</v>
      </c>
      <c r="B147" t="s">
        <v>245</v>
      </c>
      <c r="C147" t="s">
        <v>220</v>
      </c>
      <c r="D147" s="1">
        <v>8</v>
      </c>
      <c r="E147" s="1" t="s">
        <v>978</v>
      </c>
      <c r="F147" s="1" t="s">
        <v>753</v>
      </c>
      <c r="G147" t="str">
        <f>HYPERLINK("https://ksn2.faa.gov/ajg/ajg-r/_layouts/userdisp.aspx?ID=8","Western Pacific")</f>
        <v>Western Pacific</v>
      </c>
      <c r="H1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47" t="s">
        <v>93</v>
      </c>
      <c r="J147" t="s">
        <v>15</v>
      </c>
      <c r="K147" t="s">
        <v>94</v>
      </c>
      <c r="L147" t="str">
        <f>HYPERLINK("https://ksn2.faa.gov/ajg/ajg-r/_layouts/userdisp.aspx?ID=8","Western Pacific Regional Human Resource Services Division")</f>
        <v>Western Pacific Regional Human Resource Services Division</v>
      </c>
      <c r="M147" t="s">
        <v>17</v>
      </c>
      <c r="O147" t="str">
        <f>LOOKUP(Table13[[#This Row],[FacilityLevel]], Backend!$E$3:$E$11, Backend!$F$3:$F$11)</f>
        <v>H</v>
      </c>
      <c r="P147">
        <f>LOOKUP(Table13[[#This Row],[FacilityType]], Backend!$J$4:$J$8, Backend!$K$4:$K$8)</f>
        <v>6</v>
      </c>
      <c r="Q147" t="str">
        <f>LOOKUP(Table13[[#This Row],[RegionIDByDistrict]], Backend!$P$1:$P$9, Backend!$Q$1:$Q$9)</f>
        <v>AWP</v>
      </c>
    </row>
    <row r="148" spans="1:17" x14ac:dyDescent="0.25">
      <c r="A148" t="s">
        <v>246</v>
      </c>
      <c r="B148" t="s">
        <v>585</v>
      </c>
      <c r="C148" t="s">
        <v>39</v>
      </c>
      <c r="D148" s="1">
        <v>11</v>
      </c>
      <c r="E148" s="1" t="s">
        <v>1042</v>
      </c>
      <c r="F148" s="1" t="s">
        <v>776</v>
      </c>
      <c r="G148" t="str">
        <f>HYPERLINK("https://ksn2.faa.gov/ajg/ajg-r/_layouts/userdisp.aspx?ID=4","Eastern")</f>
        <v>Eastern</v>
      </c>
      <c r="H1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8" t="s">
        <v>29</v>
      </c>
      <c r="J148" t="s">
        <v>21</v>
      </c>
      <c r="K148" t="s">
        <v>30</v>
      </c>
      <c r="L148" t="str">
        <f>HYPERLINK("https://ksn2.faa.gov/ajg/ajg-r/_layouts/userdisp.aspx?ID=4","Eastern Regional Human Resource Services Division")</f>
        <v>Eastern Regional Human Resource Services Division</v>
      </c>
      <c r="M148" t="s">
        <v>17</v>
      </c>
      <c r="O148" t="str">
        <f>LOOKUP(Table13[[#This Row],[FacilityLevel]], Backend!$E$3:$E$11, Backend!$F$3:$F$11)</f>
        <v>K</v>
      </c>
      <c r="P148">
        <f>LOOKUP(Table13[[#This Row],[FacilityType]], Backend!$J$4:$J$8, Backend!$K$4:$K$8)</f>
        <v>7</v>
      </c>
      <c r="Q148" t="str">
        <f>LOOKUP(Table13[[#This Row],[RegionIDByDistrict]], Backend!$P$1:$P$9, Backend!$Q$1:$Q$9)</f>
        <v>AEA</v>
      </c>
    </row>
    <row r="149" spans="1:17" x14ac:dyDescent="0.25">
      <c r="A149" t="s">
        <v>247</v>
      </c>
      <c r="B149" t="s">
        <v>586</v>
      </c>
      <c r="C149" t="s">
        <v>39</v>
      </c>
      <c r="D149" s="1">
        <v>5</v>
      </c>
      <c r="E149" s="1" t="s">
        <v>996</v>
      </c>
      <c r="F149" s="1" t="s">
        <v>762</v>
      </c>
      <c r="G149" t="s">
        <v>1221</v>
      </c>
      <c r="H1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49" t="s">
        <v>14</v>
      </c>
      <c r="J149" t="s">
        <v>15</v>
      </c>
      <c r="K149" t="s">
        <v>16</v>
      </c>
      <c r="L149" t="str">
        <f>HYPERLINK("https://ksn2.faa.gov/ajg/ajg-r/_layouts/userdisp.aspx?ID=7","Northwest Mountain Regional Human Resource Services Division")</f>
        <v>Northwest Mountain Regional Human Resource Services Division</v>
      </c>
      <c r="M149" t="s">
        <v>248</v>
      </c>
      <c r="N149" t="s">
        <v>249</v>
      </c>
      <c r="O149" t="str">
        <f>LOOKUP(Table13[[#This Row],[FacilityLevel]], Backend!$E$3:$E$11, Backend!$F$3:$F$11)</f>
        <v>E</v>
      </c>
      <c r="P149">
        <f>LOOKUP(Table13[[#This Row],[FacilityType]], Backend!$J$4:$J$8, Backend!$K$4:$K$8)</f>
        <v>7</v>
      </c>
      <c r="Q149" t="str">
        <f>LOOKUP(Table13[[#This Row],[RegionIDByDistrict]], Backend!$P$1:$P$9, Backend!$Q$1:$Q$9)</f>
        <v>AAL</v>
      </c>
    </row>
    <row r="150" spans="1:17" x14ac:dyDescent="0.25">
      <c r="A150" t="s">
        <v>250</v>
      </c>
      <c r="B150" t="s">
        <v>251</v>
      </c>
      <c r="C150" t="s">
        <v>13</v>
      </c>
      <c r="D150" s="1">
        <v>11</v>
      </c>
      <c r="E150" s="1" t="s">
        <v>838</v>
      </c>
      <c r="F150" s="1" t="s">
        <v>780</v>
      </c>
      <c r="G150" t="str">
        <f>HYPERLINK("https://ksn2.faa.gov/ajg/ajg-r/_layouts/userdisp.aspx?ID=8","Western Pacific")</f>
        <v>Western Pacific</v>
      </c>
      <c r="H1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0" t="s">
        <v>93</v>
      </c>
      <c r="J150" t="s">
        <v>15</v>
      </c>
      <c r="K150" t="s">
        <v>94</v>
      </c>
      <c r="L150" t="str">
        <f>HYPERLINK("https://ksn2.faa.gov/ajg/ajg-r/_layouts/userdisp.aspx?ID=8","Western Pacific Regional Human Resource Services Division")</f>
        <v>Western Pacific Regional Human Resource Services Division</v>
      </c>
      <c r="M150" t="s">
        <v>17</v>
      </c>
      <c r="O150" t="str">
        <f>LOOKUP(Table13[[#This Row],[FacilityLevel]], Backend!$E$3:$E$11, Backend!$F$3:$F$11)</f>
        <v>K</v>
      </c>
      <c r="P150">
        <f>LOOKUP(Table13[[#This Row],[FacilityType]], Backend!$J$4:$J$8, Backend!$K$4:$K$8)</f>
        <v>2</v>
      </c>
      <c r="Q150" t="str">
        <f>LOOKUP(Table13[[#This Row],[RegionIDByDistrict]], Backend!$P$1:$P$9, Backend!$Q$1:$Q$9)</f>
        <v>AWP</v>
      </c>
    </row>
    <row r="151" spans="1:17" x14ac:dyDescent="0.25">
      <c r="A151" t="s">
        <v>252</v>
      </c>
      <c r="B151" t="s">
        <v>587</v>
      </c>
      <c r="C151" t="s">
        <v>39</v>
      </c>
      <c r="D151" s="1">
        <v>6</v>
      </c>
      <c r="E151" s="1" t="s">
        <v>1043</v>
      </c>
      <c r="F151" s="1" t="s">
        <v>760</v>
      </c>
      <c r="G151" t="str">
        <f>HYPERLINK("https://ksn2.faa.gov/ajg/ajg-r/_layouts/userdisp.aspx?ID=5","Southwest")</f>
        <v>Southwest</v>
      </c>
      <c r="H1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51" t="s">
        <v>57</v>
      </c>
      <c r="J151" t="s">
        <v>33</v>
      </c>
      <c r="K151" t="s">
        <v>58</v>
      </c>
      <c r="L151" t="str">
        <f>HYPERLINK("https://ksn2.faa.gov/ajg/ajg-r/_layouts/userdisp.aspx?ID=5","Southwest Regional Human Resource Services Division")</f>
        <v>Southwest Regional Human Resource Services Division</v>
      </c>
      <c r="M151" t="s">
        <v>74</v>
      </c>
      <c r="O151" t="str">
        <f>LOOKUP(Table13[[#This Row],[FacilityLevel]], Backend!$E$3:$E$11, Backend!$F$3:$F$11)</f>
        <v>F</v>
      </c>
      <c r="P151">
        <f>LOOKUP(Table13[[#This Row],[FacilityType]], Backend!$J$4:$J$8, Backend!$K$4:$K$8)</f>
        <v>7</v>
      </c>
      <c r="Q151" t="str">
        <f>LOOKUP(Table13[[#This Row],[RegionIDByDistrict]], Backend!$P$1:$P$9, Backend!$Q$1:$Q$9)</f>
        <v>AGL</v>
      </c>
    </row>
    <row r="152" spans="1:17" x14ac:dyDescent="0.25">
      <c r="A152" t="s">
        <v>253</v>
      </c>
      <c r="B152" t="s">
        <v>588</v>
      </c>
      <c r="C152" t="s">
        <v>39</v>
      </c>
      <c r="D152" s="1">
        <v>4</v>
      </c>
      <c r="E152" s="1" t="s">
        <v>997</v>
      </c>
      <c r="F152" s="1" t="s">
        <v>766</v>
      </c>
      <c r="G152" t="str">
        <f>HYPERLINK("https://ksn2.faa.gov/ajg/ajg-r/_layouts/userdisp.aspx?ID=9","Great Lakes")</f>
        <v>Great Lakes</v>
      </c>
      <c r="H1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52" t="s">
        <v>51</v>
      </c>
      <c r="J152" t="s">
        <v>33</v>
      </c>
      <c r="K152" t="s">
        <v>52</v>
      </c>
      <c r="L152" t="str">
        <f>HYPERLINK("https://ksn2.faa.gov/ajg/ajg-r/_layouts/userdisp.aspx?ID=9","Great Lakes Regional Human Resource Services Division")</f>
        <v>Great Lakes Regional Human Resource Services Division</v>
      </c>
      <c r="M152" t="s">
        <v>17</v>
      </c>
      <c r="O152" t="str">
        <f>LOOKUP(Table13[[#This Row],[FacilityLevel]], Backend!$E$3:$E$11, Backend!$F$3:$F$11)</f>
        <v>D</v>
      </c>
      <c r="P152">
        <f>LOOKUP(Table13[[#This Row],[FacilityType]], Backend!$J$4:$J$8, Backend!$K$4:$K$8)</f>
        <v>7</v>
      </c>
      <c r="Q152" t="str">
        <f>LOOKUP(Table13[[#This Row],[RegionIDByDistrict]], Backend!$P$1:$P$9, Backend!$Q$1:$Q$9)</f>
        <v>AGL</v>
      </c>
    </row>
    <row r="153" spans="1:17" x14ac:dyDescent="0.25">
      <c r="A153" t="s">
        <v>254</v>
      </c>
      <c r="B153" t="s">
        <v>589</v>
      </c>
      <c r="C153" t="s">
        <v>39</v>
      </c>
      <c r="D153" s="1">
        <v>11</v>
      </c>
      <c r="E153" s="1" t="s">
        <v>838</v>
      </c>
      <c r="F153" s="1" t="s">
        <v>780</v>
      </c>
      <c r="G153" t="str">
        <f>HYPERLINK("https://ksn2.faa.gov/ajg/ajg-r/_layouts/userdisp.aspx?ID=8","Western Pacific")</f>
        <v>Western Pacific</v>
      </c>
      <c r="H1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3" t="s">
        <v>93</v>
      </c>
      <c r="J153" t="s">
        <v>15</v>
      </c>
      <c r="K153" t="s">
        <v>94</v>
      </c>
      <c r="L153" t="str">
        <f>HYPERLINK("https://ksn2.faa.gov/ajg/ajg-r/_layouts/userdisp.aspx?ID=8","Western Pacific Regional Human Resource Services Division")</f>
        <v>Western Pacific Regional Human Resource Services Division</v>
      </c>
      <c r="M153" t="s">
        <v>17</v>
      </c>
      <c r="O153" t="str">
        <f>LOOKUP(Table13[[#This Row],[FacilityLevel]], Backend!$E$3:$E$11, Backend!$F$3:$F$11)</f>
        <v>K</v>
      </c>
      <c r="P153">
        <f>LOOKUP(Table13[[#This Row],[FacilityType]], Backend!$J$4:$J$8, Backend!$K$4:$K$8)</f>
        <v>7</v>
      </c>
      <c r="Q153" t="str">
        <f>LOOKUP(Table13[[#This Row],[RegionIDByDistrict]], Backend!$P$1:$P$9, Backend!$Q$1:$Q$9)</f>
        <v>AWP</v>
      </c>
    </row>
    <row r="154" spans="1:17" x14ac:dyDescent="0.25">
      <c r="A154" t="s">
        <v>255</v>
      </c>
      <c r="B154" t="s">
        <v>590</v>
      </c>
      <c r="C154" t="s">
        <v>39</v>
      </c>
      <c r="D154" s="1">
        <v>12</v>
      </c>
      <c r="E154" s="1" t="s">
        <v>94</v>
      </c>
      <c r="F154" s="1" t="s">
        <v>753</v>
      </c>
      <c r="G154" t="str">
        <f>HYPERLINK("https://ksn2.faa.gov/ajg/ajg-r/_layouts/userdisp.aspx?ID=8","Western Pacific")</f>
        <v>Western Pacific</v>
      </c>
      <c r="H1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4" t="s">
        <v>93</v>
      </c>
      <c r="J154" t="s">
        <v>15</v>
      </c>
      <c r="K154" t="s">
        <v>94</v>
      </c>
      <c r="L154" t="str">
        <f>HYPERLINK("https://ksn2.faa.gov/ajg/ajg-r/_layouts/userdisp.aspx?ID=8","Western Pacific Regional Human Resource Services Division")</f>
        <v>Western Pacific Regional Human Resource Services Division</v>
      </c>
      <c r="M154" t="s">
        <v>17</v>
      </c>
      <c r="O154" t="str">
        <f>LOOKUP(Table13[[#This Row],[FacilityLevel]], Backend!$E$3:$E$11, Backend!$F$3:$F$11)</f>
        <v>L</v>
      </c>
      <c r="P154">
        <f>LOOKUP(Table13[[#This Row],[FacilityType]], Backend!$J$4:$J$8, Backend!$K$4:$K$8)</f>
        <v>7</v>
      </c>
      <c r="Q154" t="str">
        <f>LOOKUP(Table13[[#This Row],[RegionIDByDistrict]], Backend!$P$1:$P$9, Backend!$Q$1:$Q$9)</f>
        <v>AWP</v>
      </c>
    </row>
    <row r="155" spans="1:17" x14ac:dyDescent="0.25">
      <c r="A155" t="s">
        <v>256</v>
      </c>
      <c r="B155" t="s">
        <v>591</v>
      </c>
      <c r="C155" t="s">
        <v>28</v>
      </c>
      <c r="D155" s="1">
        <v>7</v>
      </c>
      <c r="E155" s="1" t="s">
        <v>889</v>
      </c>
      <c r="F155" s="1" t="s">
        <v>758</v>
      </c>
      <c r="G155" t="str">
        <f>HYPERLINK("https://ksn2.faa.gov/ajg/ajg-r/_layouts/userdisp.aspx?ID=5","Southwest")</f>
        <v>Southwest</v>
      </c>
      <c r="H1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55" t="s">
        <v>32</v>
      </c>
      <c r="J155" t="s">
        <v>33</v>
      </c>
      <c r="K155" t="s">
        <v>34</v>
      </c>
      <c r="L155" t="str">
        <f>HYPERLINK("https://ksn2.faa.gov/ajg/ajg-r/_layouts/userdisp.aspx?ID=5","Southwest Regional Human Resource Services Division")</f>
        <v>Southwest Regional Human Resource Services Division</v>
      </c>
      <c r="M155" t="s">
        <v>17</v>
      </c>
      <c r="O155" t="str">
        <f>LOOKUP(Table13[[#This Row],[FacilityLevel]], Backend!$E$3:$E$11, Backend!$F$3:$F$11)</f>
        <v>G</v>
      </c>
      <c r="P155">
        <f>LOOKUP(Table13[[#This Row],[FacilityType]], Backend!$J$4:$J$8, Backend!$K$4:$K$8)</f>
        <v>3</v>
      </c>
      <c r="Q155" t="str">
        <f>LOOKUP(Table13[[#This Row],[RegionIDByDistrict]], Backend!$P$1:$P$9, Backend!$Q$1:$Q$9)</f>
        <v>ASW</v>
      </c>
    </row>
    <row r="156" spans="1:17" x14ac:dyDescent="0.25">
      <c r="A156" t="s">
        <v>257</v>
      </c>
      <c r="B156" t="s">
        <v>592</v>
      </c>
      <c r="C156" t="s">
        <v>28</v>
      </c>
      <c r="D156" s="1">
        <v>5</v>
      </c>
      <c r="E156" s="1" t="s">
        <v>924</v>
      </c>
      <c r="F156" s="1" t="s">
        <v>754</v>
      </c>
      <c r="G156" t="str">
        <f>HYPERLINK("https://ksn2.faa.gov/ajg/ajg-r/_layouts/userdisp.aspx?ID=2","Southern")</f>
        <v>Southern</v>
      </c>
      <c r="H1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56" t="s">
        <v>79</v>
      </c>
      <c r="J156" t="s">
        <v>33</v>
      </c>
      <c r="K156" t="s">
        <v>80</v>
      </c>
      <c r="L156" t="str">
        <f>HYPERLINK("https://ksn2.faa.gov/ajg/ajg-r/_layouts/userdisp.aspx?ID=2","Southern Regional Human Resource Services Division")</f>
        <v>Southern Regional Human Resource Services Division</v>
      </c>
      <c r="M156" t="s">
        <v>47</v>
      </c>
      <c r="O156" t="str">
        <f>LOOKUP(Table13[[#This Row],[FacilityLevel]], Backend!$E$3:$E$11, Backend!$F$3:$F$11)</f>
        <v>E</v>
      </c>
      <c r="P156">
        <f>LOOKUP(Table13[[#This Row],[FacilityType]], Backend!$J$4:$J$8, Backend!$K$4:$K$8)</f>
        <v>3</v>
      </c>
      <c r="Q156" t="str">
        <f>LOOKUP(Table13[[#This Row],[RegionIDByDistrict]], Backend!$P$1:$P$9, Backend!$Q$1:$Q$9)</f>
        <v>ASO</v>
      </c>
    </row>
    <row r="157" spans="1:17" x14ac:dyDescent="0.25">
      <c r="A157" t="s">
        <v>258</v>
      </c>
      <c r="B157" t="s">
        <v>593</v>
      </c>
      <c r="C157" t="s">
        <v>28</v>
      </c>
      <c r="D157" s="1">
        <v>7</v>
      </c>
      <c r="E157" s="1" t="s">
        <v>890</v>
      </c>
      <c r="F157" s="1" t="s">
        <v>782</v>
      </c>
      <c r="G157" t="str">
        <f>HYPERLINK("https://ksn2.faa.gov/ajg/ajg-r/_layouts/userdisp.aspx?ID=5","Southwest")</f>
        <v>Southwest</v>
      </c>
      <c r="H1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57" t="s">
        <v>137</v>
      </c>
      <c r="J157" t="s">
        <v>33</v>
      </c>
      <c r="K157" t="s">
        <v>138</v>
      </c>
      <c r="L157" t="str">
        <f>HYPERLINK("https://ksn2.faa.gov/ajg/ajg-r/_layouts/userdisp.aspx?ID=5","Southwest Regional Human Resource Services Division")</f>
        <v>Southwest Regional Human Resource Services Division</v>
      </c>
      <c r="M157" t="s">
        <v>17</v>
      </c>
      <c r="O157" t="str">
        <f>LOOKUP(Table13[[#This Row],[FacilityLevel]], Backend!$E$3:$E$11, Backend!$F$3:$F$11)</f>
        <v>G</v>
      </c>
      <c r="P157">
        <f>LOOKUP(Table13[[#This Row],[FacilityType]], Backend!$J$4:$J$8, Backend!$K$4:$K$8)</f>
        <v>3</v>
      </c>
      <c r="Q157" t="str">
        <f>LOOKUP(Table13[[#This Row],[RegionIDByDistrict]], Backend!$P$1:$P$9, Backend!$Q$1:$Q$9)</f>
        <v>ASW</v>
      </c>
    </row>
    <row r="158" spans="1:17" x14ac:dyDescent="0.25">
      <c r="A158" t="s">
        <v>259</v>
      </c>
      <c r="B158" t="s">
        <v>587</v>
      </c>
      <c r="C158" t="s">
        <v>28</v>
      </c>
      <c r="D158" s="1">
        <v>5</v>
      </c>
      <c r="E158" s="1" t="s">
        <v>891</v>
      </c>
      <c r="F158" s="1" t="s">
        <v>754</v>
      </c>
      <c r="G158" t="str">
        <f>HYPERLINK("https://ksn2.faa.gov/ajg/ajg-r/_layouts/userdisp.aspx?ID=2","Southern")</f>
        <v>Southern</v>
      </c>
      <c r="H1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58" t="s">
        <v>79</v>
      </c>
      <c r="J158" t="s">
        <v>33</v>
      </c>
      <c r="K158" t="s">
        <v>80</v>
      </c>
      <c r="L158" t="str">
        <f>HYPERLINK("https://ksn2.faa.gov/ajg/ajg-r/_layouts/userdisp.aspx?ID=2","Southern Regional Human Resource Services Division")</f>
        <v>Southern Regional Human Resource Services Division</v>
      </c>
      <c r="M158" t="s">
        <v>260</v>
      </c>
      <c r="O158" t="str">
        <f>LOOKUP(Table13[[#This Row],[FacilityLevel]], Backend!$E$3:$E$11, Backend!$F$3:$F$11)</f>
        <v>E</v>
      </c>
      <c r="P158">
        <f>LOOKUP(Table13[[#This Row],[FacilityType]], Backend!$J$4:$J$8, Backend!$K$4:$K$8)</f>
        <v>3</v>
      </c>
      <c r="Q158" t="str">
        <f>LOOKUP(Table13[[#This Row],[RegionIDByDistrict]], Backend!$P$1:$P$9, Backend!$Q$1:$Q$9)</f>
        <v>ASO</v>
      </c>
    </row>
    <row r="159" spans="1:17" x14ac:dyDescent="0.25">
      <c r="A159" t="s">
        <v>261</v>
      </c>
      <c r="B159" t="s">
        <v>594</v>
      </c>
      <c r="C159" t="s">
        <v>39</v>
      </c>
      <c r="D159" s="1">
        <v>11</v>
      </c>
      <c r="E159" s="1" t="s">
        <v>1044</v>
      </c>
      <c r="F159" s="1" t="s">
        <v>776</v>
      </c>
      <c r="G159" t="str">
        <f>HYPERLINK("https://ksn2.faa.gov/ajg/ajg-r/_layouts/userdisp.aspx?ID=4","Eastern")</f>
        <v>Eastern</v>
      </c>
      <c r="H1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59" t="s">
        <v>29</v>
      </c>
      <c r="J159" t="s">
        <v>21</v>
      </c>
      <c r="K159" t="s">
        <v>30</v>
      </c>
      <c r="L159" t="str">
        <f>HYPERLINK("https://ksn2.faa.gov/ajg/ajg-r/_layouts/userdisp.aspx?ID=4","Eastern Regional Human Resource Services Division")</f>
        <v>Eastern Regional Human Resource Services Division</v>
      </c>
      <c r="M159" t="s">
        <v>17</v>
      </c>
      <c r="O159" t="str">
        <f>LOOKUP(Table13[[#This Row],[FacilityLevel]], Backend!$E$3:$E$11, Backend!$F$3:$F$11)</f>
        <v>K</v>
      </c>
      <c r="P159">
        <f>LOOKUP(Table13[[#This Row],[FacilityType]], Backend!$J$4:$J$8, Backend!$K$4:$K$8)</f>
        <v>7</v>
      </c>
      <c r="Q159" t="str">
        <f>LOOKUP(Table13[[#This Row],[RegionIDByDistrict]], Backend!$P$1:$P$9, Backend!$Q$1:$Q$9)</f>
        <v>AEA</v>
      </c>
    </row>
    <row r="160" spans="1:17" x14ac:dyDescent="0.25">
      <c r="A160" t="s">
        <v>262</v>
      </c>
      <c r="B160" t="s">
        <v>595</v>
      </c>
      <c r="C160" t="s">
        <v>39</v>
      </c>
      <c r="D160" s="1">
        <v>8</v>
      </c>
      <c r="E160" s="1" t="s">
        <v>1045</v>
      </c>
      <c r="F160" s="1" t="s">
        <v>753</v>
      </c>
      <c r="G160" t="str">
        <f>HYPERLINK("https://ksn2.faa.gov/ajg/ajg-r/_layouts/userdisp.aspx?ID=8","Western Pacific")</f>
        <v>Western Pacific</v>
      </c>
      <c r="H1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60" t="s">
        <v>99</v>
      </c>
      <c r="J160" t="s">
        <v>15</v>
      </c>
      <c r="K160" t="s">
        <v>94</v>
      </c>
      <c r="L160" t="str">
        <f>HYPERLINK("https://ksn2.faa.gov/ajg/ajg-r/_layouts/userdisp.aspx?ID=8","Western Pacific Regional Human Resource Services Division")</f>
        <v>Western Pacific Regional Human Resource Services Division</v>
      </c>
      <c r="M160" t="s">
        <v>263</v>
      </c>
      <c r="O160" t="str">
        <f>LOOKUP(Table13[[#This Row],[FacilityLevel]], Backend!$E$3:$E$11, Backend!$F$3:$F$11)</f>
        <v>H</v>
      </c>
      <c r="P160">
        <f>LOOKUP(Table13[[#This Row],[FacilityType]], Backend!$J$4:$J$8, Backend!$K$4:$K$8)</f>
        <v>7</v>
      </c>
      <c r="Q160" t="str">
        <f>LOOKUP(Table13[[#This Row],[RegionIDByDistrict]], Backend!$P$1:$P$9, Backend!$Q$1:$Q$9)</f>
        <v>AWP</v>
      </c>
    </row>
    <row r="161" spans="1:17" x14ac:dyDescent="0.25">
      <c r="A161" t="s">
        <v>264</v>
      </c>
      <c r="B161" t="s">
        <v>596</v>
      </c>
      <c r="C161" t="s">
        <v>28</v>
      </c>
      <c r="D161" s="1">
        <v>7</v>
      </c>
      <c r="E161" s="1" t="s">
        <v>925</v>
      </c>
      <c r="F161" s="1" t="s">
        <v>799</v>
      </c>
      <c r="G161" t="str">
        <f>HYPERLINK("https://ksn2.faa.gov/ajg/ajg-r/_layouts/userdisp.aspx?ID=5","Southwest")</f>
        <v>Southwest</v>
      </c>
      <c r="H1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61" t="s">
        <v>106</v>
      </c>
      <c r="J161" t="s">
        <v>21</v>
      </c>
      <c r="K161" t="s">
        <v>107</v>
      </c>
      <c r="L161" t="str">
        <f>HYPERLINK("https://ksn2.faa.gov/ajg/ajg-r/_layouts/userdisp.aspx?ID=5","Southwest Regional Human Resource Services Division")</f>
        <v>Southwest Regional Human Resource Services Division</v>
      </c>
      <c r="M161" t="s">
        <v>17</v>
      </c>
      <c r="O161" t="str">
        <f>LOOKUP(Table13[[#This Row],[FacilityLevel]], Backend!$E$3:$E$11, Backend!$F$3:$F$11)</f>
        <v>G</v>
      </c>
      <c r="P161">
        <f>LOOKUP(Table13[[#This Row],[FacilityType]], Backend!$J$4:$J$8, Backend!$K$4:$K$8)</f>
        <v>3</v>
      </c>
      <c r="Q161" t="str">
        <f>LOOKUP(Table13[[#This Row],[RegionIDByDistrict]], Backend!$P$1:$P$9, Backend!$Q$1:$Q$9)</f>
        <v>ASO</v>
      </c>
    </row>
    <row r="162" spans="1:17" x14ac:dyDescent="0.25">
      <c r="A162" t="s">
        <v>265</v>
      </c>
      <c r="B162" t="s">
        <v>597</v>
      </c>
      <c r="C162" t="s">
        <v>39</v>
      </c>
      <c r="D162" s="1">
        <v>5</v>
      </c>
      <c r="E162" s="1" t="s">
        <v>998</v>
      </c>
      <c r="F162" s="1" t="s">
        <v>781</v>
      </c>
      <c r="G162" t="str">
        <f>HYPERLINK("https://ksn2.faa.gov/ajg/ajg-r/_layouts/userdisp.aspx?ID=6","Central")</f>
        <v>Central</v>
      </c>
      <c r="H1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62" t="s">
        <v>102</v>
      </c>
      <c r="J162" t="s">
        <v>33</v>
      </c>
      <c r="K162" t="s">
        <v>103</v>
      </c>
      <c r="L162" t="str">
        <f>HYPERLINK("https://ksn2.faa.gov/ajg/ajg-r/_layouts/userdisp.aspx?ID=6","Central Regional Human Resource Services Division")</f>
        <v>Central Regional Human Resource Services Division</v>
      </c>
      <c r="M162" t="s">
        <v>114</v>
      </c>
      <c r="O162" t="str">
        <f>LOOKUP(Table13[[#This Row],[FacilityLevel]], Backend!$E$3:$E$11, Backend!$F$3:$F$11)</f>
        <v>E</v>
      </c>
      <c r="P162">
        <f>LOOKUP(Table13[[#This Row],[FacilityType]], Backend!$J$4:$J$8, Backend!$K$4:$K$8)</f>
        <v>7</v>
      </c>
      <c r="Q162" t="str">
        <f>LOOKUP(Table13[[#This Row],[RegionIDByDistrict]], Backend!$P$1:$P$9, Backend!$Q$1:$Q$9)</f>
        <v>ACE</v>
      </c>
    </row>
    <row r="163" spans="1:17" x14ac:dyDescent="0.25">
      <c r="A163" t="s">
        <v>266</v>
      </c>
      <c r="B163" t="s">
        <v>598</v>
      </c>
      <c r="C163" t="s">
        <v>39</v>
      </c>
      <c r="D163" s="1">
        <v>5</v>
      </c>
      <c r="E163" s="1" t="s">
        <v>956</v>
      </c>
      <c r="F163" s="1" t="s">
        <v>782</v>
      </c>
      <c r="G163" t="str">
        <f>HYPERLINK("https://ksn2.faa.gov/ajg/ajg-r/_layouts/userdisp.aspx?ID=5","Southwest")</f>
        <v>Southwest</v>
      </c>
      <c r="H1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3" t="s">
        <v>137</v>
      </c>
      <c r="J163" t="s">
        <v>33</v>
      </c>
      <c r="K163" t="s">
        <v>138</v>
      </c>
      <c r="L163" t="str">
        <f>HYPERLINK("https://ksn2.faa.gov/ajg/ajg-r/_layouts/userdisp.aspx?ID=5","Southwest Regional Human Resource Services Division")</f>
        <v>Southwest Regional Human Resource Services Division</v>
      </c>
      <c r="M163" t="s">
        <v>76</v>
      </c>
      <c r="O163" t="str">
        <f>LOOKUP(Table13[[#This Row],[FacilityLevel]], Backend!$E$3:$E$11, Backend!$F$3:$F$11)</f>
        <v>E</v>
      </c>
      <c r="P163">
        <f>LOOKUP(Table13[[#This Row],[FacilityType]], Backend!$J$4:$J$8, Backend!$K$4:$K$8)</f>
        <v>7</v>
      </c>
      <c r="Q163" t="str">
        <f>LOOKUP(Table13[[#This Row],[RegionIDByDistrict]], Backend!$P$1:$P$9, Backend!$Q$1:$Q$9)</f>
        <v>ASW</v>
      </c>
    </row>
    <row r="164" spans="1:17" x14ac:dyDescent="0.25">
      <c r="A164" t="s">
        <v>267</v>
      </c>
      <c r="B164" t="s">
        <v>599</v>
      </c>
      <c r="C164" t="s">
        <v>39</v>
      </c>
      <c r="D164" s="1">
        <v>6</v>
      </c>
      <c r="E164" s="1" t="s">
        <v>999</v>
      </c>
      <c r="F164" s="1" t="s">
        <v>753</v>
      </c>
      <c r="G164" t="str">
        <f>HYPERLINK("https://ksn2.faa.gov/ajg/ajg-r/_layouts/userdisp.aspx?ID=8","Western Pacific")</f>
        <v>Western Pacific</v>
      </c>
      <c r="H1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64" t="s">
        <v>68</v>
      </c>
      <c r="J164" t="s">
        <v>15</v>
      </c>
      <c r="K164" t="s">
        <v>69</v>
      </c>
      <c r="L164" t="str">
        <f>HYPERLINK("https://ksn2.faa.gov/ajg/ajg-r/_layouts/userdisp.aspx?ID=8","Western Pacific Regional Human Resource Services Division")</f>
        <v>Western Pacific Regional Human Resource Services Division</v>
      </c>
      <c r="M164" t="s">
        <v>74</v>
      </c>
      <c r="O164" t="str">
        <f>LOOKUP(Table13[[#This Row],[FacilityLevel]], Backend!$E$3:$E$11, Backend!$F$3:$F$11)</f>
        <v>F</v>
      </c>
      <c r="P164">
        <f>LOOKUP(Table13[[#This Row],[FacilityType]], Backend!$J$4:$J$8, Backend!$K$4:$K$8)</f>
        <v>7</v>
      </c>
      <c r="Q164" t="str">
        <f>LOOKUP(Table13[[#This Row],[RegionIDByDistrict]], Backend!$P$1:$P$9, Backend!$Q$1:$Q$9)</f>
        <v>AWP</v>
      </c>
    </row>
    <row r="165" spans="1:17" x14ac:dyDescent="0.25">
      <c r="A165" t="s">
        <v>268</v>
      </c>
      <c r="B165" t="s">
        <v>269</v>
      </c>
      <c r="C165" t="s">
        <v>13</v>
      </c>
      <c r="D165" s="1">
        <v>9</v>
      </c>
      <c r="E165" s="1" t="s">
        <v>107</v>
      </c>
      <c r="F165" s="1" t="s">
        <v>783</v>
      </c>
      <c r="G165" t="str">
        <f>HYPERLINK("https://ksn2.faa.gov/ajg/ajg-r/_layouts/userdisp.aspx?ID=5","Southwest")</f>
        <v>Southwest</v>
      </c>
      <c r="H1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65" t="s">
        <v>106</v>
      </c>
      <c r="J165" t="s">
        <v>21</v>
      </c>
      <c r="K165" t="s">
        <v>107</v>
      </c>
      <c r="L165" t="str">
        <f>HYPERLINK("https://ksn2.faa.gov/ajg/ajg-r/_layouts/userdisp.aspx?ID=5","Southwest Regional Human Resource Services Division")</f>
        <v>Southwest Regional Human Resource Services Division</v>
      </c>
      <c r="M165" t="s">
        <v>17</v>
      </c>
      <c r="O165" t="str">
        <f>LOOKUP(Table13[[#This Row],[FacilityLevel]], Backend!$E$3:$E$11, Backend!$F$3:$F$11)</f>
        <v>I</v>
      </c>
      <c r="P165">
        <f>LOOKUP(Table13[[#This Row],[FacilityType]], Backend!$J$4:$J$8, Backend!$K$4:$K$8)</f>
        <v>2</v>
      </c>
      <c r="Q165" t="str">
        <f>LOOKUP(Table13[[#This Row],[RegionIDByDistrict]], Backend!$P$1:$P$9, Backend!$Q$1:$Q$9)</f>
        <v>ASO</v>
      </c>
    </row>
    <row r="166" spans="1:17" x14ac:dyDescent="0.25">
      <c r="A166" t="s">
        <v>270</v>
      </c>
      <c r="B166" t="s">
        <v>271</v>
      </c>
      <c r="C166" t="s">
        <v>13</v>
      </c>
      <c r="D166" s="1">
        <v>10</v>
      </c>
      <c r="E166" s="1" t="s">
        <v>103</v>
      </c>
      <c r="F166" s="1" t="s">
        <v>774</v>
      </c>
      <c r="G166" t="str">
        <f>HYPERLINK("https://ksn2.faa.gov/ajg/ajg-r/_layouts/userdisp.aspx?ID=9","Great Lakes")</f>
        <v>Great Lakes</v>
      </c>
      <c r="H1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66" t="s">
        <v>102</v>
      </c>
      <c r="J166" t="s">
        <v>33</v>
      </c>
      <c r="K166" t="s">
        <v>103</v>
      </c>
      <c r="L166" t="str">
        <f>HYPERLINK("https://ksn2.faa.gov/ajg/ajg-r/_layouts/userdisp.aspx?ID=9","Great Lakes Regional Human Resource Services Division")</f>
        <v>Great Lakes Regional Human Resource Services Division</v>
      </c>
      <c r="M166" t="s">
        <v>17</v>
      </c>
      <c r="O166" t="str">
        <f>LOOKUP(Table13[[#This Row],[FacilityLevel]], Backend!$E$3:$E$11, Backend!$F$3:$F$11)</f>
        <v>J</v>
      </c>
      <c r="P166">
        <f>LOOKUP(Table13[[#This Row],[FacilityType]], Backend!$J$4:$J$8, Backend!$K$4:$K$8)</f>
        <v>2</v>
      </c>
      <c r="Q166" t="str">
        <f>LOOKUP(Table13[[#This Row],[RegionIDByDistrict]], Backend!$P$1:$P$9, Backend!$Q$1:$Q$9)</f>
        <v>AGL</v>
      </c>
    </row>
    <row r="167" spans="1:17" x14ac:dyDescent="0.25">
      <c r="A167" t="s">
        <v>272</v>
      </c>
      <c r="B167" t="s">
        <v>600</v>
      </c>
      <c r="C167" t="s">
        <v>28</v>
      </c>
      <c r="D167" s="1">
        <v>7</v>
      </c>
      <c r="E167" s="1" t="s">
        <v>892</v>
      </c>
      <c r="F167" s="1" t="s">
        <v>758</v>
      </c>
      <c r="G167" t="str">
        <f>HYPERLINK("https://ksn2.faa.gov/ajg/ajg-r/_layouts/userdisp.aspx?ID=5","Southwest")</f>
        <v>Southwest</v>
      </c>
      <c r="H1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7" t="s">
        <v>32</v>
      </c>
      <c r="J167" t="s">
        <v>33</v>
      </c>
      <c r="K167" t="s">
        <v>34</v>
      </c>
      <c r="L167" t="str">
        <f>HYPERLINK("https://ksn2.faa.gov/ajg/ajg-r/_layouts/userdisp.aspx?ID=5","Southwest Regional Human Resource Services Division")</f>
        <v>Southwest Regional Human Resource Services Division</v>
      </c>
      <c r="M167" t="s">
        <v>42</v>
      </c>
      <c r="O167" t="str">
        <f>LOOKUP(Table13[[#This Row],[FacilityLevel]], Backend!$E$3:$E$11, Backend!$F$3:$F$11)</f>
        <v>G</v>
      </c>
      <c r="P167">
        <f>LOOKUP(Table13[[#This Row],[FacilityType]], Backend!$J$4:$J$8, Backend!$K$4:$K$8)</f>
        <v>3</v>
      </c>
      <c r="Q167" t="str">
        <f>LOOKUP(Table13[[#This Row],[RegionIDByDistrict]], Backend!$P$1:$P$9, Backend!$Q$1:$Q$9)</f>
        <v>ASW</v>
      </c>
    </row>
    <row r="168" spans="1:17" x14ac:dyDescent="0.25">
      <c r="A168" t="s">
        <v>273</v>
      </c>
      <c r="B168" t="s">
        <v>601</v>
      </c>
      <c r="C168" t="s">
        <v>39</v>
      </c>
      <c r="D168" s="1">
        <v>4</v>
      </c>
      <c r="E168" s="1" t="s">
        <v>1046</v>
      </c>
      <c r="F168" s="1" t="s">
        <v>766</v>
      </c>
      <c r="G168" t="str">
        <f>HYPERLINK("https://ksn2.faa.gov/ajg/ajg-r/_layouts/userdisp.aspx?ID=9","Great Lakes")</f>
        <v>Great Lakes</v>
      </c>
      <c r="H1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68" t="s">
        <v>51</v>
      </c>
      <c r="J168" t="s">
        <v>33</v>
      </c>
      <c r="K168" t="s">
        <v>52</v>
      </c>
      <c r="L168" t="str">
        <f>HYPERLINK("https://ksn2.faa.gov/ajg/ajg-r/_layouts/userdisp.aspx?ID=9","Great Lakes Regional Human Resource Services Division")</f>
        <v>Great Lakes Regional Human Resource Services Division</v>
      </c>
      <c r="M168" t="s">
        <v>85</v>
      </c>
      <c r="O168" t="str">
        <f>LOOKUP(Table13[[#This Row],[FacilityLevel]], Backend!$E$3:$E$11, Backend!$F$3:$F$11)</f>
        <v>D</v>
      </c>
      <c r="P168">
        <f>LOOKUP(Table13[[#This Row],[FacilityType]], Backend!$J$4:$J$8, Backend!$K$4:$K$8)</f>
        <v>7</v>
      </c>
      <c r="Q168" t="str">
        <f>LOOKUP(Table13[[#This Row],[RegionIDByDistrict]], Backend!$P$1:$P$9, Backend!$Q$1:$Q$9)</f>
        <v>AGL</v>
      </c>
    </row>
    <row r="169" spans="1:17" x14ac:dyDescent="0.25">
      <c r="A169" t="s">
        <v>274</v>
      </c>
      <c r="B169" t="s">
        <v>602</v>
      </c>
      <c r="C169" t="s">
        <v>28</v>
      </c>
      <c r="D169" s="1">
        <v>8</v>
      </c>
      <c r="E169" s="1" t="s">
        <v>146</v>
      </c>
      <c r="F169" s="1" t="s">
        <v>785</v>
      </c>
      <c r="G169" t="str">
        <f>HYPERLINK("https://ksn2.faa.gov/ajg/ajg-r/_layouts/userdisp.aspx?ID=6","Central")</f>
        <v>Central</v>
      </c>
      <c r="H1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69" t="s">
        <v>145</v>
      </c>
      <c r="J169" t="s">
        <v>33</v>
      </c>
      <c r="K169" t="s">
        <v>146</v>
      </c>
      <c r="L169" t="str">
        <f>HYPERLINK("https://ksn2.faa.gov/ajg/ajg-r/_layouts/userdisp.aspx?ID=6","Central Regional Human Resource Services Division")</f>
        <v>Central Regional Human Resource Services Division</v>
      </c>
      <c r="M169" t="s">
        <v>17</v>
      </c>
      <c r="O169" t="str">
        <f>LOOKUP(Table13[[#This Row],[FacilityLevel]], Backend!$E$3:$E$11, Backend!$F$3:$F$11)</f>
        <v>H</v>
      </c>
      <c r="P169">
        <f>LOOKUP(Table13[[#This Row],[FacilityType]], Backend!$J$4:$J$8, Backend!$K$4:$K$8)</f>
        <v>3</v>
      </c>
      <c r="Q169" t="str">
        <f>LOOKUP(Table13[[#This Row],[RegionIDByDistrict]], Backend!$P$1:$P$9, Backend!$Q$1:$Q$9)</f>
        <v>ACE</v>
      </c>
    </row>
    <row r="170" spans="1:17" x14ac:dyDescent="0.25">
      <c r="A170" t="s">
        <v>275</v>
      </c>
      <c r="B170" t="s">
        <v>603</v>
      </c>
      <c r="C170" t="s">
        <v>39</v>
      </c>
      <c r="D170" s="1">
        <v>9</v>
      </c>
      <c r="E170" s="1" t="s">
        <v>837</v>
      </c>
      <c r="F170" s="1" t="s">
        <v>775</v>
      </c>
      <c r="G170" t="str">
        <f>HYPERLINK("https://ksn2.faa.gov/ajg/ajg-r/_layouts/userdisp.aspx?ID=2","Southern")</f>
        <v>Southern</v>
      </c>
      <c r="H1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0" t="s">
        <v>121</v>
      </c>
      <c r="J170" t="s">
        <v>21</v>
      </c>
      <c r="K170" t="s">
        <v>122</v>
      </c>
      <c r="L170" t="str">
        <f>HYPERLINK("https://ksn2.faa.gov/ajg/ajg-r/_layouts/userdisp.aspx?ID=2","Southern Regional Human Resource Services Division")</f>
        <v>Southern Regional Human Resource Services Division</v>
      </c>
      <c r="M170" t="s">
        <v>17</v>
      </c>
      <c r="O170" t="str">
        <f>LOOKUP(Table13[[#This Row],[FacilityLevel]], Backend!$E$3:$E$11, Backend!$F$3:$F$11)</f>
        <v>I</v>
      </c>
      <c r="P170">
        <f>LOOKUP(Table13[[#This Row],[FacilityType]], Backend!$J$4:$J$8, Backend!$K$4:$K$8)</f>
        <v>7</v>
      </c>
      <c r="Q170" t="str">
        <f>LOOKUP(Table13[[#This Row],[RegionIDByDistrict]], Backend!$P$1:$P$9, Backend!$Q$1:$Q$9)</f>
        <v>ASO</v>
      </c>
    </row>
    <row r="171" spans="1:17" x14ac:dyDescent="0.25">
      <c r="A171" t="s">
        <v>276</v>
      </c>
      <c r="B171" t="s">
        <v>604</v>
      </c>
      <c r="C171" t="s">
        <v>28</v>
      </c>
      <c r="D171" s="1">
        <v>7</v>
      </c>
      <c r="E171" s="1" t="s">
        <v>948</v>
      </c>
      <c r="F171" s="1" t="s">
        <v>759</v>
      </c>
      <c r="G171" t="str">
        <f>HYPERLINK("https://ksn2.faa.gov/ajg/ajg-r/_layouts/userdisp.aspx?ID=4","Eastern")</f>
        <v>Eastern</v>
      </c>
      <c r="H1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71" t="s">
        <v>29</v>
      </c>
      <c r="J171" t="s">
        <v>21</v>
      </c>
      <c r="K171" t="s">
        <v>30</v>
      </c>
      <c r="L171" t="str">
        <f>HYPERLINK("https://ksn2.faa.gov/ajg/ajg-r/_layouts/userdisp.aspx?ID=4","Eastern Regional Human Resource Services Division")</f>
        <v>Eastern Regional Human Resource Services Division</v>
      </c>
      <c r="M171" t="s">
        <v>17</v>
      </c>
      <c r="O171" t="str">
        <f>LOOKUP(Table13[[#This Row],[FacilityLevel]], Backend!$E$3:$E$11, Backend!$F$3:$F$11)</f>
        <v>G</v>
      </c>
      <c r="P171">
        <f>LOOKUP(Table13[[#This Row],[FacilityType]], Backend!$J$4:$J$8, Backend!$K$4:$K$8)</f>
        <v>3</v>
      </c>
      <c r="Q171" t="str">
        <f>LOOKUP(Table13[[#This Row],[RegionIDByDistrict]], Backend!$P$1:$P$9, Backend!$Q$1:$Q$9)</f>
        <v>AEA</v>
      </c>
    </row>
    <row r="172" spans="1:17" x14ac:dyDescent="0.25">
      <c r="A172" t="s">
        <v>277</v>
      </c>
      <c r="B172" t="s">
        <v>605</v>
      </c>
      <c r="C172" t="s">
        <v>39</v>
      </c>
      <c r="D172" s="1">
        <v>8</v>
      </c>
      <c r="E172" s="1" t="s">
        <v>58</v>
      </c>
      <c r="F172" s="1" t="s">
        <v>768</v>
      </c>
      <c r="G172" t="str">
        <f>HYPERLINK("https://ksn2.faa.gov/ajg/ajg-r/_layouts/userdisp.aspx?ID=9","Great Lakes")</f>
        <v>Great Lakes</v>
      </c>
      <c r="H1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2" t="s">
        <v>57</v>
      </c>
      <c r="J172" t="s">
        <v>33</v>
      </c>
      <c r="K172" t="s">
        <v>58</v>
      </c>
      <c r="L172" t="str">
        <f>HYPERLINK("https://ksn2.faa.gov/ajg/ajg-r/_layouts/userdisp.aspx?ID=9","Great Lakes Regional Human Resource Services Division")</f>
        <v>Great Lakes Regional Human Resource Services Division</v>
      </c>
      <c r="M172" t="s">
        <v>17</v>
      </c>
      <c r="O172" t="str">
        <f>LOOKUP(Table13[[#This Row],[FacilityLevel]], Backend!$E$3:$E$11, Backend!$F$3:$F$11)</f>
        <v>H</v>
      </c>
      <c r="P172">
        <f>LOOKUP(Table13[[#This Row],[FacilityType]], Backend!$J$4:$J$8, Backend!$K$4:$K$8)</f>
        <v>7</v>
      </c>
      <c r="Q172" t="str">
        <f>LOOKUP(Table13[[#This Row],[RegionIDByDistrict]], Backend!$P$1:$P$9, Backend!$Q$1:$Q$9)</f>
        <v>AGL</v>
      </c>
    </row>
    <row r="173" spans="1:17" x14ac:dyDescent="0.25">
      <c r="A173" t="s">
        <v>278</v>
      </c>
      <c r="B173" t="s">
        <v>606</v>
      </c>
      <c r="C173" t="s">
        <v>39</v>
      </c>
      <c r="D173" s="1">
        <v>8</v>
      </c>
      <c r="E173" s="1" t="s">
        <v>107</v>
      </c>
      <c r="F173" s="1" t="s">
        <v>783</v>
      </c>
      <c r="G173" t="str">
        <f>HYPERLINK("https://ksn2.faa.gov/ajg/ajg-r/_layouts/userdisp.aspx?ID=5","Southwest")</f>
        <v>Southwest</v>
      </c>
      <c r="H1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3" t="s">
        <v>102</v>
      </c>
      <c r="J173" t="s">
        <v>21</v>
      </c>
      <c r="K173" t="s">
        <v>107</v>
      </c>
      <c r="L173" t="str">
        <f>HYPERLINK("https://ksn2.faa.gov/ajg/ajg-r/_layouts/userdisp.aspx?ID=5","Southwest Regional Human Resource Services Division")</f>
        <v>Southwest Regional Human Resource Services Division</v>
      </c>
      <c r="M173" t="s">
        <v>17</v>
      </c>
      <c r="O173" t="str">
        <f>LOOKUP(Table13[[#This Row],[FacilityLevel]], Backend!$E$3:$E$11, Backend!$F$3:$F$11)</f>
        <v>H</v>
      </c>
      <c r="P173">
        <f>LOOKUP(Table13[[#This Row],[FacilityType]], Backend!$J$4:$J$8, Backend!$K$4:$K$8)</f>
        <v>7</v>
      </c>
      <c r="Q173" t="str">
        <f>LOOKUP(Table13[[#This Row],[RegionIDByDistrict]], Backend!$P$1:$P$9, Backend!$Q$1:$Q$9)</f>
        <v>ASO</v>
      </c>
    </row>
    <row r="174" spans="1:17" x14ac:dyDescent="0.25">
      <c r="A174" t="s">
        <v>279</v>
      </c>
      <c r="B174" t="s">
        <v>607</v>
      </c>
      <c r="C174" t="s">
        <v>39</v>
      </c>
      <c r="D174" s="1">
        <v>4</v>
      </c>
      <c r="E174" s="1" t="s">
        <v>1000</v>
      </c>
      <c r="F174" s="1" t="s">
        <v>771</v>
      </c>
      <c r="G174" t="str">
        <f>HYPERLINK("https://ksn2.faa.gov/ajg/ajg-r/_layouts/userdisp.aspx?ID=9","Great Lakes")</f>
        <v>Great Lakes</v>
      </c>
      <c r="H1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4" t="s">
        <v>51</v>
      </c>
      <c r="J174" t="s">
        <v>33</v>
      </c>
      <c r="K174" t="s">
        <v>52</v>
      </c>
      <c r="L174" t="str">
        <f>HYPERLINK("https://ksn2.faa.gov/ajg/ajg-r/_layouts/userdisp.aspx?ID=9","Great Lakes Regional Human Resource Services Division")</f>
        <v>Great Lakes Regional Human Resource Services Division</v>
      </c>
      <c r="M174" t="s">
        <v>85</v>
      </c>
      <c r="O174" t="str">
        <f>LOOKUP(Table13[[#This Row],[FacilityLevel]], Backend!$E$3:$E$11, Backend!$F$3:$F$11)</f>
        <v>D</v>
      </c>
      <c r="P174">
        <f>LOOKUP(Table13[[#This Row],[FacilityType]], Backend!$J$4:$J$8, Backend!$K$4:$K$8)</f>
        <v>7</v>
      </c>
      <c r="Q174" t="str">
        <f>LOOKUP(Table13[[#This Row],[RegionIDByDistrict]], Backend!$P$1:$P$9, Backend!$Q$1:$Q$9)</f>
        <v>AGL</v>
      </c>
    </row>
    <row r="175" spans="1:17" x14ac:dyDescent="0.25">
      <c r="A175" t="s">
        <v>280</v>
      </c>
      <c r="B175" t="s">
        <v>608</v>
      </c>
      <c r="C175" t="s">
        <v>28</v>
      </c>
      <c r="D175" s="1">
        <v>7</v>
      </c>
      <c r="E175" s="1" t="s">
        <v>949</v>
      </c>
      <c r="F175" s="1" t="s">
        <v>793</v>
      </c>
      <c r="G175" t="str">
        <f>HYPERLINK("https://ksn2.faa.gov/ajg/ajg-r/_layouts/userdisp.aspx?ID=2","Southern")</f>
        <v>Southern</v>
      </c>
      <c r="H1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5" t="s">
        <v>20</v>
      </c>
      <c r="J175" t="s">
        <v>21</v>
      </c>
      <c r="K175" t="s">
        <v>22</v>
      </c>
      <c r="L175" t="str">
        <f>HYPERLINK("https://ksn2.faa.gov/ajg/ajg-r/_layouts/userdisp.aspx?ID=2","Southern Regional Human Resource Services Division")</f>
        <v>Southern Regional Human Resource Services Division</v>
      </c>
      <c r="M175" t="s">
        <v>85</v>
      </c>
      <c r="O175" t="str">
        <f>LOOKUP(Table13[[#This Row],[FacilityLevel]], Backend!$E$3:$E$11, Backend!$F$3:$F$11)</f>
        <v>G</v>
      </c>
      <c r="P175">
        <f>LOOKUP(Table13[[#This Row],[FacilityType]], Backend!$J$4:$J$8, Backend!$K$4:$K$8)</f>
        <v>3</v>
      </c>
      <c r="Q175" t="str">
        <f>LOOKUP(Table13[[#This Row],[RegionIDByDistrict]], Backend!$P$1:$P$9, Backend!$Q$1:$Q$9)</f>
        <v>ASO</v>
      </c>
    </row>
    <row r="176" spans="1:17" x14ac:dyDescent="0.25">
      <c r="A176" t="s">
        <v>281</v>
      </c>
      <c r="B176" t="s">
        <v>609</v>
      </c>
      <c r="C176" t="s">
        <v>39</v>
      </c>
      <c r="D176" s="1">
        <v>4</v>
      </c>
      <c r="E176" s="1" t="s">
        <v>1001</v>
      </c>
      <c r="F176" s="1" t="s">
        <v>784</v>
      </c>
      <c r="G176" t="str">
        <f>HYPERLINK("https://ksn2.faa.gov/ajg/ajg-r/_layouts/userdisp.aspx?ID=3","New England")</f>
        <v>New England</v>
      </c>
      <c r="H1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176" t="s">
        <v>25</v>
      </c>
      <c r="J176" t="s">
        <v>21</v>
      </c>
      <c r="K176" t="s">
        <v>26</v>
      </c>
      <c r="L176" t="str">
        <f>HYPERLINK("https://ksn2.faa.gov/ajg/ajg-r/_layouts/userdisp.aspx?ID=3","New England Regional Human Resource Services Division")</f>
        <v>New England Regional Human Resource Services Division</v>
      </c>
      <c r="M176" t="s">
        <v>17</v>
      </c>
      <c r="O176" t="str">
        <f>LOOKUP(Table13[[#This Row],[FacilityLevel]], Backend!$E$3:$E$11, Backend!$F$3:$F$11)</f>
        <v>D</v>
      </c>
      <c r="P176">
        <f>LOOKUP(Table13[[#This Row],[FacilityType]], Backend!$J$4:$J$8, Backend!$K$4:$K$8)</f>
        <v>7</v>
      </c>
      <c r="Q176" t="str">
        <f>LOOKUP(Table13[[#This Row],[RegionIDByDistrict]], Backend!$P$1:$P$9, Backend!$Q$1:$Q$9)</f>
        <v>ANE</v>
      </c>
    </row>
    <row r="177" spans="1:17" x14ac:dyDescent="0.25">
      <c r="A177" t="s">
        <v>282</v>
      </c>
      <c r="B177" t="s">
        <v>610</v>
      </c>
      <c r="C177" t="s">
        <v>28</v>
      </c>
      <c r="D177" s="1">
        <v>12</v>
      </c>
      <c r="E177" s="1" t="s">
        <v>193</v>
      </c>
      <c r="F177" s="1" t="s">
        <v>775</v>
      </c>
      <c r="G177" t="str">
        <f>HYPERLINK("https://ksn2.faa.gov/ajg/ajg-r/_layouts/userdisp.aspx?ID=2","Southern")</f>
        <v>Southern</v>
      </c>
      <c r="H1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7" t="s">
        <v>192</v>
      </c>
      <c r="J177" t="s">
        <v>21</v>
      </c>
      <c r="K177" t="s">
        <v>193</v>
      </c>
      <c r="L177" t="str">
        <f>HYPERLINK("https://ksn2.faa.gov/ajg/ajg-r/_layouts/userdisp.aspx?ID=2","Southern Regional Human Resource Services Division")</f>
        <v>Southern Regional Human Resource Services Division</v>
      </c>
      <c r="M177" t="s">
        <v>17</v>
      </c>
      <c r="O177" t="str">
        <f>LOOKUP(Table13[[#This Row],[FacilityLevel]], Backend!$E$3:$E$11, Backend!$F$3:$F$11)</f>
        <v>L</v>
      </c>
      <c r="P177">
        <f>LOOKUP(Table13[[#This Row],[FacilityType]], Backend!$J$4:$J$8, Backend!$K$4:$K$8)</f>
        <v>3</v>
      </c>
      <c r="Q177" t="str">
        <f>LOOKUP(Table13[[#This Row],[RegionIDByDistrict]], Backend!$P$1:$P$9, Backend!$Q$1:$Q$9)</f>
        <v>ASO</v>
      </c>
    </row>
    <row r="178" spans="1:17" x14ac:dyDescent="0.25">
      <c r="A178" t="s">
        <v>283</v>
      </c>
      <c r="B178" t="s">
        <v>611</v>
      </c>
      <c r="C178" t="s">
        <v>39</v>
      </c>
      <c r="D178" s="1">
        <v>4</v>
      </c>
      <c r="E178" s="1" t="s">
        <v>1002</v>
      </c>
      <c r="F178" s="1" t="s">
        <v>774</v>
      </c>
      <c r="G178" t="str">
        <f>HYPERLINK("https://ksn2.faa.gov/ajg/ajg-r/_layouts/userdisp.aspx?ID=9","Great Lakes")</f>
        <v>Great Lakes</v>
      </c>
      <c r="H1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8" t="s">
        <v>102</v>
      </c>
      <c r="J178" t="s">
        <v>33</v>
      </c>
      <c r="K178" t="s">
        <v>103</v>
      </c>
      <c r="L178" t="str">
        <f>HYPERLINK("https://ksn2.faa.gov/ajg/ajg-r/_layouts/userdisp.aspx?ID=9","Great Lakes Regional Human Resource Services Division")</f>
        <v>Great Lakes Regional Human Resource Services Division</v>
      </c>
      <c r="M178" t="s">
        <v>76</v>
      </c>
      <c r="O178" t="str">
        <f>LOOKUP(Table13[[#This Row],[FacilityLevel]], Backend!$E$3:$E$11, Backend!$F$3:$F$11)</f>
        <v>D</v>
      </c>
      <c r="P178">
        <f>LOOKUP(Table13[[#This Row],[FacilityType]], Backend!$J$4:$J$8, Backend!$K$4:$K$8)</f>
        <v>7</v>
      </c>
      <c r="Q178" t="str">
        <f>LOOKUP(Table13[[#This Row],[RegionIDByDistrict]], Backend!$P$1:$P$9, Backend!$Q$1:$Q$9)</f>
        <v>AGL</v>
      </c>
    </row>
    <row r="179" spans="1:17" x14ac:dyDescent="0.25">
      <c r="A179" t="s">
        <v>284</v>
      </c>
      <c r="B179" t="s">
        <v>602</v>
      </c>
      <c r="C179" t="s">
        <v>39</v>
      </c>
      <c r="D179" s="1">
        <v>5</v>
      </c>
      <c r="E179" s="1" t="s">
        <v>146</v>
      </c>
      <c r="F179" s="1" t="s">
        <v>785</v>
      </c>
      <c r="G179" t="str">
        <f>HYPERLINK("https://ksn2.faa.gov/ajg/ajg-r/_layouts/userdisp.aspx?ID=6","Central")</f>
        <v>Central</v>
      </c>
      <c r="H1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79" t="s">
        <v>145</v>
      </c>
      <c r="J179" t="s">
        <v>33</v>
      </c>
      <c r="K179" t="s">
        <v>146</v>
      </c>
      <c r="L179" t="str">
        <f>HYPERLINK("https://ksn2.faa.gov/ajg/ajg-r/_layouts/userdisp.aspx?ID=6","Central Regional Human Resource Services Division")</f>
        <v>Central Regional Human Resource Services Division</v>
      </c>
      <c r="M179" t="s">
        <v>17</v>
      </c>
      <c r="O179" t="str">
        <f>LOOKUP(Table13[[#This Row],[FacilityLevel]], Backend!$E$3:$E$11, Backend!$F$3:$F$11)</f>
        <v>E</v>
      </c>
      <c r="P179">
        <f>LOOKUP(Table13[[#This Row],[FacilityType]], Backend!$J$4:$J$8, Backend!$K$4:$K$8)</f>
        <v>7</v>
      </c>
      <c r="Q179" t="str">
        <f>LOOKUP(Table13[[#This Row],[RegionIDByDistrict]], Backend!$P$1:$P$9, Backend!$Q$1:$Q$9)</f>
        <v>ACE</v>
      </c>
    </row>
    <row r="180" spans="1:17" x14ac:dyDescent="0.25">
      <c r="A180" t="s">
        <v>285</v>
      </c>
      <c r="B180" t="s">
        <v>612</v>
      </c>
      <c r="C180" t="s">
        <v>28</v>
      </c>
      <c r="D180" s="1">
        <v>8</v>
      </c>
      <c r="E180" s="1" t="s">
        <v>893</v>
      </c>
      <c r="F180" s="1" t="s">
        <v>801</v>
      </c>
      <c r="G180" t="str">
        <f>HYPERLINK("https://ksn2.faa.gov/ajg/ajg-r/_layouts/userdisp.aspx?ID=9","Great Lakes")</f>
        <v>Great Lakes</v>
      </c>
      <c r="H1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0" t="s">
        <v>57</v>
      </c>
      <c r="J180" t="s">
        <v>33</v>
      </c>
      <c r="K180" t="s">
        <v>58</v>
      </c>
      <c r="L180" t="str">
        <f>HYPERLINK("https://ksn2.faa.gov/ajg/ajg-r/_layouts/userdisp.aspx?ID=9","Great Lakes Regional Human Resource Services Division")</f>
        <v>Great Lakes Regional Human Resource Services Division</v>
      </c>
      <c r="M180" t="s">
        <v>17</v>
      </c>
      <c r="O180" t="str">
        <f>LOOKUP(Table13[[#This Row],[FacilityLevel]], Backend!$E$3:$E$11, Backend!$F$3:$F$11)</f>
        <v>H</v>
      </c>
      <c r="P180">
        <f>LOOKUP(Table13[[#This Row],[FacilityType]], Backend!$J$4:$J$8, Backend!$K$4:$K$8)</f>
        <v>3</v>
      </c>
      <c r="Q180" t="str">
        <f>LOOKUP(Table13[[#This Row],[RegionIDByDistrict]], Backend!$P$1:$P$9, Backend!$Q$1:$Q$9)</f>
        <v>AGL</v>
      </c>
    </row>
    <row r="181" spans="1:17" x14ac:dyDescent="0.25">
      <c r="A181" t="s">
        <v>286</v>
      </c>
      <c r="B181" t="s">
        <v>613</v>
      </c>
      <c r="C181" t="s">
        <v>39</v>
      </c>
      <c r="D181" s="1">
        <v>4</v>
      </c>
      <c r="E181" s="1" t="s">
        <v>1003</v>
      </c>
      <c r="F181" s="1" t="s">
        <v>766</v>
      </c>
      <c r="G181" t="str">
        <f>HYPERLINK("https://ksn2.faa.gov/ajg/ajg-r/_layouts/userdisp.aspx?ID=9","Great Lakes")</f>
        <v>Great Lakes</v>
      </c>
      <c r="H1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1" t="s">
        <v>57</v>
      </c>
      <c r="J181" t="s">
        <v>33</v>
      </c>
      <c r="K181" t="s">
        <v>58</v>
      </c>
      <c r="L181" t="str">
        <f>HYPERLINK("https://ksn2.faa.gov/ajg/ajg-r/_layouts/userdisp.aspx?ID=9","Great Lakes Regional Human Resource Services Division")</f>
        <v>Great Lakes Regional Human Resource Services Division</v>
      </c>
      <c r="M181" t="s">
        <v>85</v>
      </c>
      <c r="O181" t="str">
        <f>LOOKUP(Table13[[#This Row],[FacilityLevel]], Backend!$E$3:$E$11, Backend!$F$3:$F$11)</f>
        <v>D</v>
      </c>
      <c r="P181">
        <f>LOOKUP(Table13[[#This Row],[FacilityType]], Backend!$J$4:$J$8, Backend!$K$4:$K$8)</f>
        <v>7</v>
      </c>
      <c r="Q181" t="str">
        <f>LOOKUP(Table13[[#This Row],[RegionIDByDistrict]], Backend!$P$1:$P$9, Backend!$Q$1:$Q$9)</f>
        <v>AGL</v>
      </c>
    </row>
    <row r="182" spans="1:17" x14ac:dyDescent="0.25">
      <c r="A182" t="s">
        <v>287</v>
      </c>
      <c r="B182" t="s">
        <v>614</v>
      </c>
      <c r="C182" t="s">
        <v>28</v>
      </c>
      <c r="D182" s="1">
        <v>5</v>
      </c>
      <c r="E182" s="1" t="s">
        <v>950</v>
      </c>
      <c r="F182" s="1" t="s">
        <v>768</v>
      </c>
      <c r="G182" t="str">
        <f>HYPERLINK("https://ksn2.faa.gov/ajg/ajg-r/_layouts/userdisp.aspx?ID=9","Great Lakes")</f>
        <v>Great Lakes</v>
      </c>
      <c r="H1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2" t="s">
        <v>57</v>
      </c>
      <c r="J182" t="s">
        <v>33</v>
      </c>
      <c r="K182" t="s">
        <v>58</v>
      </c>
      <c r="L182" t="str">
        <f>HYPERLINK("https://ksn2.faa.gov/ajg/ajg-r/_layouts/userdisp.aspx?ID=9","Great Lakes Regional Human Resource Services Division")</f>
        <v>Great Lakes Regional Human Resource Services Division</v>
      </c>
      <c r="M182" t="s">
        <v>260</v>
      </c>
      <c r="O182" t="str">
        <f>LOOKUP(Table13[[#This Row],[FacilityLevel]], Backend!$E$3:$E$11, Backend!$F$3:$F$11)</f>
        <v>E</v>
      </c>
      <c r="P182">
        <f>LOOKUP(Table13[[#This Row],[FacilityType]], Backend!$J$4:$J$8, Backend!$K$4:$K$8)</f>
        <v>3</v>
      </c>
      <c r="Q182" t="str">
        <f>LOOKUP(Table13[[#This Row],[RegionIDByDistrict]], Backend!$P$1:$P$9, Backend!$Q$1:$Q$9)</f>
        <v>AGL</v>
      </c>
    </row>
    <row r="183" spans="1:17" x14ac:dyDescent="0.25">
      <c r="A183" t="s">
        <v>288</v>
      </c>
      <c r="B183" t="s">
        <v>615</v>
      </c>
      <c r="C183" t="s">
        <v>28</v>
      </c>
      <c r="D183" s="1">
        <v>5</v>
      </c>
      <c r="E183" s="1" t="s">
        <v>894</v>
      </c>
      <c r="F183" s="1" t="s">
        <v>754</v>
      </c>
      <c r="G183" t="str">
        <f>HYPERLINK("https://ksn2.faa.gov/ajg/ajg-r/_layouts/userdisp.aspx?ID=5","Southwest")</f>
        <v>Southwest</v>
      </c>
      <c r="H1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83" t="s">
        <v>32</v>
      </c>
      <c r="J183" t="s">
        <v>33</v>
      </c>
      <c r="K183" t="s">
        <v>34</v>
      </c>
      <c r="L183" t="str">
        <f>HYPERLINK("https://ksn2.faa.gov/ajg/ajg-r/_layouts/userdisp.aspx?ID=5","Southwest Regional Human Resource Services Division")</f>
        <v>Southwest Regional Human Resource Services Division</v>
      </c>
      <c r="M183" t="s">
        <v>47</v>
      </c>
      <c r="O183" t="str">
        <f>LOOKUP(Table13[[#This Row],[FacilityLevel]], Backend!$E$3:$E$11, Backend!$F$3:$F$11)</f>
        <v>E</v>
      </c>
      <c r="P183">
        <f>LOOKUP(Table13[[#This Row],[FacilityType]], Backend!$J$4:$J$8, Backend!$K$4:$K$8)</f>
        <v>3</v>
      </c>
      <c r="Q183" t="str">
        <f>LOOKUP(Table13[[#This Row],[RegionIDByDistrict]], Backend!$P$1:$P$9, Backend!$Q$1:$Q$9)</f>
        <v>ASW</v>
      </c>
    </row>
    <row r="184" spans="1:17" x14ac:dyDescent="0.25">
      <c r="A184" t="s">
        <v>289</v>
      </c>
      <c r="B184" t="s">
        <v>616</v>
      </c>
      <c r="C184" t="s">
        <v>39</v>
      </c>
      <c r="D184" s="1">
        <v>5</v>
      </c>
      <c r="E184" s="1" t="s">
        <v>1004</v>
      </c>
      <c r="F184" s="1" t="s">
        <v>772</v>
      </c>
      <c r="G184" t="str">
        <f>HYPERLINK("https://ksn2.faa.gov/ajg/ajg-r/_layouts/userdisp.aspx?ID=4","Eastern")</f>
        <v>Eastern</v>
      </c>
      <c r="H1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84" t="s">
        <v>29</v>
      </c>
      <c r="J184" t="s">
        <v>21</v>
      </c>
      <c r="K184" t="s">
        <v>30</v>
      </c>
      <c r="L184" t="str">
        <f>HYPERLINK("https://ksn2.faa.gov/ajg/ajg-r/_layouts/userdisp.aspx?ID=4","Eastern Regional Human Resource Services Division")</f>
        <v>Eastern Regional Human Resource Services Division</v>
      </c>
      <c r="M184" t="s">
        <v>290</v>
      </c>
      <c r="O184" t="str">
        <f>LOOKUP(Table13[[#This Row],[FacilityLevel]], Backend!$E$3:$E$11, Backend!$F$3:$F$11)</f>
        <v>E</v>
      </c>
      <c r="P184">
        <f>LOOKUP(Table13[[#This Row],[FacilityType]], Backend!$J$4:$J$8, Backend!$K$4:$K$8)</f>
        <v>7</v>
      </c>
      <c r="Q184" t="str">
        <f>LOOKUP(Table13[[#This Row],[RegionIDByDistrict]], Backend!$P$1:$P$9, Backend!$Q$1:$Q$9)</f>
        <v>AEA</v>
      </c>
    </row>
    <row r="185" spans="1:17" x14ac:dyDescent="0.25">
      <c r="A185" t="s">
        <v>291</v>
      </c>
      <c r="B185" t="s">
        <v>617</v>
      </c>
      <c r="C185" t="s">
        <v>28</v>
      </c>
      <c r="D185" s="1">
        <v>8</v>
      </c>
      <c r="E185" s="1" t="s">
        <v>895</v>
      </c>
      <c r="F185" s="1" t="s">
        <v>793</v>
      </c>
      <c r="G185" t="str">
        <f>HYPERLINK("https://ksn2.faa.gov/ajg/ajg-r/_layouts/userdisp.aspx?ID=2","Southern")</f>
        <v>Southern</v>
      </c>
      <c r="H1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85" t="s">
        <v>79</v>
      </c>
      <c r="J185" t="s">
        <v>33</v>
      </c>
      <c r="K185" t="s">
        <v>80</v>
      </c>
      <c r="L185" t="str">
        <f>HYPERLINK("https://ksn2.faa.gov/ajg/ajg-r/_layouts/userdisp.aspx?ID=2","Southern Regional Human Resource Services Division")</f>
        <v>Southern Regional Human Resource Services Division</v>
      </c>
      <c r="M185" t="s">
        <v>85</v>
      </c>
      <c r="O185" t="str">
        <f>LOOKUP(Table13[[#This Row],[FacilityLevel]], Backend!$E$3:$E$11, Backend!$F$3:$F$11)</f>
        <v>H</v>
      </c>
      <c r="P185">
        <f>LOOKUP(Table13[[#This Row],[FacilityType]], Backend!$J$4:$J$8, Backend!$K$4:$K$8)</f>
        <v>3</v>
      </c>
      <c r="Q185" t="str">
        <f>LOOKUP(Table13[[#This Row],[RegionIDByDistrict]], Backend!$P$1:$P$9, Backend!$Q$1:$Q$9)</f>
        <v>ASO</v>
      </c>
    </row>
    <row r="186" spans="1:17" x14ac:dyDescent="0.25">
      <c r="A186" t="s">
        <v>292</v>
      </c>
      <c r="B186" t="s">
        <v>618</v>
      </c>
      <c r="C186" t="s">
        <v>39</v>
      </c>
      <c r="D186" s="1">
        <v>6</v>
      </c>
      <c r="E186" s="1" t="s">
        <v>826</v>
      </c>
      <c r="F186" s="1" t="s">
        <v>762</v>
      </c>
      <c r="G186" t="s">
        <v>1221</v>
      </c>
      <c r="H1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86" t="s">
        <v>14</v>
      </c>
      <c r="J186" t="s">
        <v>15</v>
      </c>
      <c r="K186" t="s">
        <v>16</v>
      </c>
      <c r="L186" t="str">
        <f>HYPERLINK("https://ksn2.faa.gov/ajg/ajg-r/_layouts/userdisp.aspx?ID=7","Northwest Mountain Regional Human Resource Services Division")</f>
        <v>Northwest Mountain Regional Human Resource Services Division</v>
      </c>
      <c r="M186" t="s">
        <v>293</v>
      </c>
      <c r="O186" t="str">
        <f>LOOKUP(Table13[[#This Row],[FacilityLevel]], Backend!$E$3:$E$11, Backend!$F$3:$F$11)</f>
        <v>F</v>
      </c>
      <c r="P186">
        <f>LOOKUP(Table13[[#This Row],[FacilityType]], Backend!$J$4:$J$8, Backend!$K$4:$K$8)</f>
        <v>7</v>
      </c>
      <c r="Q186" t="str">
        <f>LOOKUP(Table13[[#This Row],[RegionIDByDistrict]], Backend!$P$1:$P$9, Backend!$Q$1:$Q$9)</f>
        <v>AAL</v>
      </c>
    </row>
    <row r="187" spans="1:17" x14ac:dyDescent="0.25">
      <c r="A187" t="s">
        <v>294</v>
      </c>
      <c r="B187" t="s">
        <v>619</v>
      </c>
      <c r="C187" t="s">
        <v>39</v>
      </c>
      <c r="D187" s="1">
        <v>5</v>
      </c>
      <c r="E187" s="1" t="s">
        <v>1005</v>
      </c>
      <c r="F187" s="1" t="s">
        <v>753</v>
      </c>
      <c r="G187" t="str">
        <f>HYPERLINK("https://ksn2.faa.gov/ajg/ajg-r/_layouts/userdisp.aspx?ID=8","Western Pacific")</f>
        <v>Western Pacific</v>
      </c>
      <c r="H1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87" t="s">
        <v>68</v>
      </c>
      <c r="J187" t="s">
        <v>15</v>
      </c>
      <c r="K187" t="s">
        <v>69</v>
      </c>
      <c r="L187" t="str">
        <f>HYPERLINK("https://ksn2.faa.gov/ajg/ajg-r/_layouts/userdisp.aspx?ID=8","Western Pacific Regional Human Resource Services Division")</f>
        <v>Western Pacific Regional Human Resource Services Division</v>
      </c>
      <c r="M187" t="s">
        <v>190</v>
      </c>
      <c r="O187" t="str">
        <f>LOOKUP(Table13[[#This Row],[FacilityLevel]], Backend!$E$3:$E$11, Backend!$F$3:$F$11)</f>
        <v>E</v>
      </c>
      <c r="P187">
        <f>LOOKUP(Table13[[#This Row],[FacilityType]], Backend!$J$4:$J$8, Backend!$K$4:$K$8)</f>
        <v>7</v>
      </c>
      <c r="Q187" t="str">
        <f>LOOKUP(Table13[[#This Row],[RegionIDByDistrict]], Backend!$P$1:$P$9, Backend!$Q$1:$Q$9)</f>
        <v>AWP</v>
      </c>
    </row>
    <row r="188" spans="1:17" x14ac:dyDescent="0.25">
      <c r="A188" t="s">
        <v>295</v>
      </c>
      <c r="B188" t="s">
        <v>620</v>
      </c>
      <c r="C188" t="s">
        <v>28</v>
      </c>
      <c r="D188" s="1">
        <v>7</v>
      </c>
      <c r="E188" s="1" t="s">
        <v>896</v>
      </c>
      <c r="F188" s="1" t="s">
        <v>801</v>
      </c>
      <c r="G188" t="str">
        <f>HYPERLINK("https://ksn2.faa.gov/ajg/ajg-r/_layouts/userdisp.aspx?ID=9","Great Lakes")</f>
        <v>Great Lakes</v>
      </c>
      <c r="H1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8" t="s">
        <v>57</v>
      </c>
      <c r="J188" t="s">
        <v>33</v>
      </c>
      <c r="K188" t="s">
        <v>58</v>
      </c>
      <c r="L188" t="str">
        <f>HYPERLINK("https://ksn2.faa.gov/ajg/ajg-r/_layouts/userdisp.aspx?ID=9","Great Lakes Regional Human Resource Services Division")</f>
        <v>Great Lakes Regional Human Resource Services Division</v>
      </c>
      <c r="M188" t="s">
        <v>85</v>
      </c>
      <c r="O188" t="str">
        <f>LOOKUP(Table13[[#This Row],[FacilityLevel]], Backend!$E$3:$E$11, Backend!$F$3:$F$11)</f>
        <v>G</v>
      </c>
      <c r="P188">
        <f>LOOKUP(Table13[[#This Row],[FacilityType]], Backend!$J$4:$J$8, Backend!$K$4:$K$8)</f>
        <v>3</v>
      </c>
      <c r="Q188" t="str">
        <f>LOOKUP(Table13[[#This Row],[RegionIDByDistrict]], Backend!$P$1:$P$9, Backend!$Q$1:$Q$9)</f>
        <v>AGL</v>
      </c>
    </row>
    <row r="189" spans="1:17" x14ac:dyDescent="0.25">
      <c r="A189" t="s">
        <v>296</v>
      </c>
      <c r="B189" t="s">
        <v>621</v>
      </c>
      <c r="C189" t="s">
        <v>39</v>
      </c>
      <c r="D189" s="1">
        <v>11</v>
      </c>
      <c r="E189" s="1" t="s">
        <v>103</v>
      </c>
      <c r="F189" s="1" t="s">
        <v>774</v>
      </c>
      <c r="G189" t="str">
        <f>HYPERLINK("https://ksn2.faa.gov/ajg/ajg-r/_layouts/userdisp.aspx?ID=9","Great Lakes")</f>
        <v>Great Lakes</v>
      </c>
      <c r="H1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9" t="s">
        <v>102</v>
      </c>
      <c r="J189" t="s">
        <v>33</v>
      </c>
      <c r="K189" t="s">
        <v>103</v>
      </c>
      <c r="L189" t="str">
        <f>HYPERLINK("https://ksn2.faa.gov/ajg/ajg-r/_layouts/userdisp.aspx?ID=9","Great Lakes Regional Human Resource Services Division")</f>
        <v>Great Lakes Regional Human Resource Services Division</v>
      </c>
      <c r="M189" t="s">
        <v>17</v>
      </c>
      <c r="O189" t="str">
        <f>LOOKUP(Table13[[#This Row],[FacilityLevel]], Backend!$E$3:$E$11, Backend!$F$3:$F$11)</f>
        <v>K</v>
      </c>
      <c r="P189">
        <f>LOOKUP(Table13[[#This Row],[FacilityType]], Backend!$J$4:$J$8, Backend!$K$4:$K$8)</f>
        <v>7</v>
      </c>
      <c r="Q189" t="str">
        <f>LOOKUP(Table13[[#This Row],[RegionIDByDistrict]], Backend!$P$1:$P$9, Backend!$Q$1:$Q$9)</f>
        <v>AGL</v>
      </c>
    </row>
    <row r="190" spans="1:17" x14ac:dyDescent="0.25">
      <c r="A190" t="s">
        <v>297</v>
      </c>
      <c r="B190" t="s">
        <v>622</v>
      </c>
      <c r="C190" t="s">
        <v>28</v>
      </c>
      <c r="D190" s="1">
        <v>9</v>
      </c>
      <c r="E190" s="1" t="s">
        <v>926</v>
      </c>
      <c r="F190" s="1" t="s">
        <v>754</v>
      </c>
      <c r="G190" t="str">
        <f>HYPERLINK("https://ksn2.faa.gov/ajg/ajg-r/_layouts/userdisp.aspx?ID=2","Southern")</f>
        <v>Southern</v>
      </c>
      <c r="H1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0" t="s">
        <v>79</v>
      </c>
      <c r="J190" t="s">
        <v>33</v>
      </c>
      <c r="K190" t="s">
        <v>80</v>
      </c>
      <c r="L190" t="str">
        <f>HYPERLINK("https://ksn2.faa.gov/ajg/ajg-r/_layouts/userdisp.aspx?ID=2","Southern Regional Human Resource Services Division")</f>
        <v>Southern Regional Human Resource Services Division</v>
      </c>
      <c r="M190" t="s">
        <v>17</v>
      </c>
      <c r="O190" t="str">
        <f>LOOKUP(Table13[[#This Row],[FacilityLevel]], Backend!$E$3:$E$11, Backend!$F$3:$F$11)</f>
        <v>I</v>
      </c>
      <c r="P190">
        <f>LOOKUP(Table13[[#This Row],[FacilityType]], Backend!$J$4:$J$8, Backend!$K$4:$K$8)</f>
        <v>3</v>
      </c>
      <c r="Q190" t="str">
        <f>LOOKUP(Table13[[#This Row],[RegionIDByDistrict]], Backend!$P$1:$P$9, Backend!$Q$1:$Q$9)</f>
        <v>ASO</v>
      </c>
    </row>
    <row r="191" spans="1:17" x14ac:dyDescent="0.25">
      <c r="A191" t="s">
        <v>298</v>
      </c>
      <c r="B191" t="s">
        <v>623</v>
      </c>
      <c r="C191" t="s">
        <v>28</v>
      </c>
      <c r="D191" s="1">
        <v>6</v>
      </c>
      <c r="E191" s="1" t="s">
        <v>951</v>
      </c>
      <c r="F191" s="1" t="s">
        <v>770</v>
      </c>
      <c r="G191" t="str">
        <f>HYPERLINK("https://ksn2.faa.gov/ajg/ajg-r/_layouts/userdisp.aspx?ID=7","Northwest Mountain")</f>
        <v>Northwest Mountain</v>
      </c>
      <c r="H1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91" t="s">
        <v>90</v>
      </c>
      <c r="J191" t="s">
        <v>15</v>
      </c>
      <c r="K191" t="s">
        <v>91</v>
      </c>
      <c r="L191" t="str">
        <f>HYPERLINK("https://ksn2.faa.gov/ajg/ajg-r/_layouts/userdisp.aspx?ID=7","Northwest Mountain Regional Human Resource Services Division")</f>
        <v>Northwest Mountain Regional Human Resource Services Division</v>
      </c>
      <c r="M191" t="s">
        <v>47</v>
      </c>
      <c r="O191" t="str">
        <f>LOOKUP(Table13[[#This Row],[FacilityLevel]], Backend!$E$3:$E$11, Backend!$F$3:$F$11)</f>
        <v>F</v>
      </c>
      <c r="P191">
        <f>LOOKUP(Table13[[#This Row],[FacilityType]], Backend!$J$4:$J$8, Backend!$K$4:$K$8)</f>
        <v>3</v>
      </c>
      <c r="Q191" t="str">
        <f>LOOKUP(Table13[[#This Row],[RegionIDByDistrict]], Backend!$P$1:$P$9, Backend!$Q$1:$Q$9)</f>
        <v>ANM</v>
      </c>
    </row>
    <row r="192" spans="1:17" x14ac:dyDescent="0.25">
      <c r="A192" t="s">
        <v>299</v>
      </c>
      <c r="B192" t="s">
        <v>608</v>
      </c>
      <c r="C192" t="s">
        <v>39</v>
      </c>
      <c r="D192" s="1">
        <v>9</v>
      </c>
      <c r="E192" s="1" t="s">
        <v>847</v>
      </c>
      <c r="F192" s="1" t="s">
        <v>753</v>
      </c>
      <c r="G192" t="str">
        <f>HYPERLINK("https://ksn2.faa.gov/ajg/ajg-r/_layouts/userdisp.aspx?ID=8","Western Pacific")</f>
        <v>Western Pacific</v>
      </c>
      <c r="H1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2" t="s">
        <v>93</v>
      </c>
      <c r="J192" t="s">
        <v>15</v>
      </c>
      <c r="K192" t="s">
        <v>94</v>
      </c>
      <c r="L192" t="str">
        <f>HYPERLINK("https://ksn2.faa.gov/ajg/ajg-r/_layouts/userdisp.aspx?ID=8","Western Pacific Regional Human Resource Services Division")</f>
        <v>Western Pacific Regional Human Resource Services Division</v>
      </c>
      <c r="M192" t="s">
        <v>190</v>
      </c>
      <c r="O192" t="str">
        <f>LOOKUP(Table13[[#This Row],[FacilityLevel]], Backend!$E$3:$E$11, Backend!$F$3:$F$11)</f>
        <v>I</v>
      </c>
      <c r="P192">
        <f>LOOKUP(Table13[[#This Row],[FacilityType]], Backend!$J$4:$J$8, Backend!$K$4:$K$8)</f>
        <v>7</v>
      </c>
      <c r="Q192" t="str">
        <f>LOOKUP(Table13[[#This Row],[RegionIDByDistrict]], Backend!$P$1:$P$9, Backend!$Q$1:$Q$9)</f>
        <v>AWP</v>
      </c>
    </row>
    <row r="193" spans="1:17" x14ac:dyDescent="0.25">
      <c r="A193" t="s">
        <v>300</v>
      </c>
      <c r="B193" t="s">
        <v>624</v>
      </c>
      <c r="C193" t="s">
        <v>28</v>
      </c>
      <c r="D193" s="1">
        <v>9</v>
      </c>
      <c r="E193" s="1" t="s">
        <v>927</v>
      </c>
      <c r="F193" s="1" t="s">
        <v>755</v>
      </c>
      <c r="G193" t="str">
        <f>HYPERLINK("https://ksn2.faa.gov/ajg/ajg-r/_layouts/userdisp.aspx?ID=2","Southern")</f>
        <v>Southern</v>
      </c>
      <c r="H1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3" t="s">
        <v>121</v>
      </c>
      <c r="J193" t="s">
        <v>21</v>
      </c>
      <c r="K193" t="s">
        <v>122</v>
      </c>
      <c r="L193" t="str">
        <f>HYPERLINK("https://ksn2.faa.gov/ajg/ajg-r/_layouts/userdisp.aspx?ID=2","Southern Regional Human Resource Services Division")</f>
        <v>Southern Regional Human Resource Services Division</v>
      </c>
      <c r="M193" t="s">
        <v>85</v>
      </c>
      <c r="O193" t="str">
        <f>LOOKUP(Table13[[#This Row],[FacilityLevel]], Backend!$E$3:$E$11, Backend!$F$3:$F$11)</f>
        <v>I</v>
      </c>
      <c r="P193">
        <f>LOOKUP(Table13[[#This Row],[FacilityType]], Backend!$J$4:$J$8, Backend!$K$4:$K$8)</f>
        <v>3</v>
      </c>
      <c r="Q193" t="str">
        <f>LOOKUP(Table13[[#This Row],[RegionIDByDistrict]], Backend!$P$1:$P$9, Backend!$Q$1:$Q$9)</f>
        <v>ASO</v>
      </c>
    </row>
    <row r="194" spans="1:17" x14ac:dyDescent="0.25">
      <c r="A194" t="s">
        <v>301</v>
      </c>
      <c r="B194" t="s">
        <v>302</v>
      </c>
      <c r="C194" t="s">
        <v>13</v>
      </c>
      <c r="D194" s="1">
        <v>12</v>
      </c>
      <c r="E194" s="1" t="s">
        <v>842</v>
      </c>
      <c r="F194" s="1" t="s">
        <v>776</v>
      </c>
      <c r="G194" t="str">
        <f>HYPERLINK("https://ksn2.faa.gov/ajg/ajg-r/_layouts/userdisp.aspx?ID=4","Eastern")</f>
        <v>Eastern</v>
      </c>
      <c r="H1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94" t="s">
        <v>29</v>
      </c>
      <c r="J194" t="s">
        <v>21</v>
      </c>
      <c r="K194" t="s">
        <v>30</v>
      </c>
      <c r="L194" t="str">
        <f>HYPERLINK("https://ksn2.faa.gov/ajg/ajg-r/_layouts/userdisp.aspx?ID=4","Eastern Regional Human Resource Services Division")</f>
        <v>Eastern Regional Human Resource Services Division</v>
      </c>
      <c r="M194" t="s">
        <v>17</v>
      </c>
      <c r="O194" t="str">
        <f>LOOKUP(Table13[[#This Row],[FacilityLevel]], Backend!$E$3:$E$11, Backend!$F$3:$F$11)</f>
        <v>L</v>
      </c>
      <c r="P194">
        <f>LOOKUP(Table13[[#This Row],[FacilityType]], Backend!$J$4:$J$8, Backend!$K$4:$K$8)</f>
        <v>2</v>
      </c>
      <c r="Q194" t="str">
        <f>LOOKUP(Table13[[#This Row],[RegionIDByDistrict]], Backend!$P$1:$P$9, Backend!$Q$1:$Q$9)</f>
        <v>AEA</v>
      </c>
    </row>
    <row r="195" spans="1:17" x14ac:dyDescent="0.25">
      <c r="A195" t="s">
        <v>303</v>
      </c>
      <c r="B195" t="s">
        <v>304</v>
      </c>
      <c r="C195" t="s">
        <v>13</v>
      </c>
      <c r="D195" s="1">
        <v>12</v>
      </c>
      <c r="E195" s="1" t="s">
        <v>843</v>
      </c>
      <c r="F195" s="1" t="s">
        <v>753</v>
      </c>
      <c r="G195" t="str">
        <f>HYPERLINK("https://ksn2.faa.gov/ajg/ajg-r/_layouts/userdisp.aspx?ID=8","Western Pacific")</f>
        <v>Western Pacific</v>
      </c>
      <c r="H1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5" t="s">
        <v>68</v>
      </c>
      <c r="J195" t="s">
        <v>15</v>
      </c>
      <c r="K195" t="s">
        <v>69</v>
      </c>
      <c r="L195" t="str">
        <f>HYPERLINK("https://ksn2.faa.gov/ajg/ajg-r/_layouts/userdisp.aspx?ID=8","Western Pacific Regional Human Resource Services Division")</f>
        <v>Western Pacific Regional Human Resource Services Division</v>
      </c>
      <c r="M195" t="s">
        <v>17</v>
      </c>
      <c r="O195" t="str">
        <f>LOOKUP(Table13[[#This Row],[FacilityLevel]], Backend!$E$3:$E$11, Backend!$F$3:$F$11)</f>
        <v>L</v>
      </c>
      <c r="P195">
        <f>LOOKUP(Table13[[#This Row],[FacilityType]], Backend!$J$4:$J$8, Backend!$K$4:$K$8)</f>
        <v>2</v>
      </c>
      <c r="Q195" t="str">
        <f>LOOKUP(Table13[[#This Row],[RegionIDByDistrict]], Backend!$P$1:$P$9, Backend!$Q$1:$Q$9)</f>
        <v>AWP</v>
      </c>
    </row>
    <row r="196" spans="1:17" x14ac:dyDescent="0.25">
      <c r="A196" t="s">
        <v>305</v>
      </c>
      <c r="B196" t="s">
        <v>625</v>
      </c>
      <c r="C196" t="s">
        <v>39</v>
      </c>
      <c r="D196" s="1">
        <v>5</v>
      </c>
      <c r="E196" s="1" t="s">
        <v>926</v>
      </c>
      <c r="F196" s="1" t="s">
        <v>754</v>
      </c>
      <c r="G196" t="str">
        <f>HYPERLINK("https://ksn2.faa.gov/ajg/ajg-r/_layouts/userdisp.aspx?ID=2","Southern")</f>
        <v>Southern</v>
      </c>
      <c r="H1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6" t="s">
        <v>79</v>
      </c>
      <c r="J196" t="s">
        <v>33</v>
      </c>
      <c r="K196" t="s">
        <v>80</v>
      </c>
      <c r="L196" t="str">
        <f>HYPERLINK("https://ksn2.faa.gov/ajg/ajg-r/_layouts/userdisp.aspx?ID=2","Southern Regional Human Resource Services Division")</f>
        <v>Southern Regional Human Resource Services Division</v>
      </c>
      <c r="M196" t="s">
        <v>306</v>
      </c>
      <c r="O196" t="str">
        <f>LOOKUP(Table13[[#This Row],[FacilityLevel]], Backend!$E$3:$E$11, Backend!$F$3:$F$11)</f>
        <v>E</v>
      </c>
      <c r="P196">
        <f>LOOKUP(Table13[[#This Row],[FacilityType]], Backend!$J$4:$J$8, Backend!$K$4:$K$8)</f>
        <v>7</v>
      </c>
      <c r="Q196" t="str">
        <f>LOOKUP(Table13[[#This Row],[RegionIDByDistrict]], Backend!$P$1:$P$9, Backend!$Q$1:$Q$9)</f>
        <v>ASO</v>
      </c>
    </row>
    <row r="197" spans="1:17" x14ac:dyDescent="0.25">
      <c r="A197" t="s">
        <v>307</v>
      </c>
      <c r="B197" t="s">
        <v>626</v>
      </c>
      <c r="C197" t="s">
        <v>39</v>
      </c>
      <c r="D197" s="1">
        <v>8</v>
      </c>
      <c r="E197" s="1" t="s">
        <v>69</v>
      </c>
      <c r="F197" s="1" t="s">
        <v>753</v>
      </c>
      <c r="G197" t="str">
        <f>HYPERLINK("https://ksn2.faa.gov/ajg/ajg-r/_layouts/userdisp.aspx?ID=8","Western Pacific")</f>
        <v>Western Pacific</v>
      </c>
      <c r="H1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7" t="s">
        <v>68</v>
      </c>
      <c r="J197" t="s">
        <v>15</v>
      </c>
      <c r="K197" t="s">
        <v>69</v>
      </c>
      <c r="L197" t="str">
        <f>HYPERLINK("https://ksn2.faa.gov/ajg/ajg-r/_layouts/userdisp.aspx?ID=8","Western Pacific Regional Human Resource Services Division")</f>
        <v>Western Pacific Regional Human Resource Services Division</v>
      </c>
      <c r="M197" t="s">
        <v>17</v>
      </c>
      <c r="O197" t="str">
        <f>LOOKUP(Table13[[#This Row],[FacilityLevel]], Backend!$E$3:$E$11, Backend!$F$3:$F$11)</f>
        <v>H</v>
      </c>
      <c r="P197">
        <f>LOOKUP(Table13[[#This Row],[FacilityType]], Backend!$J$4:$J$8, Backend!$K$4:$K$8)</f>
        <v>7</v>
      </c>
      <c r="Q197" t="str">
        <f>LOOKUP(Table13[[#This Row],[RegionIDByDistrict]], Backend!$P$1:$P$9, Backend!$Q$1:$Q$9)</f>
        <v>AWP</v>
      </c>
    </row>
    <row r="198" spans="1:17" x14ac:dyDescent="0.25">
      <c r="A198" t="s">
        <v>308</v>
      </c>
      <c r="B198" t="s">
        <v>627</v>
      </c>
      <c r="C198" t="s">
        <v>39</v>
      </c>
      <c r="D198" s="1">
        <v>7</v>
      </c>
      <c r="E198" s="1" t="s">
        <v>1047</v>
      </c>
      <c r="F198" s="1" t="s">
        <v>786</v>
      </c>
      <c r="G198" t="str">
        <f>HYPERLINK("https://ksn2.faa.gov/ajg/ajg-r/_layouts/userdisp.aspx?ID=8","Western Pacific")</f>
        <v>Western Pacific</v>
      </c>
      <c r="H1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8" t="s">
        <v>61</v>
      </c>
      <c r="J198" t="s">
        <v>15</v>
      </c>
      <c r="K198" t="s">
        <v>221</v>
      </c>
      <c r="L198" t="str">
        <f>HYPERLINK("https://ksn2.faa.gov/ajg/ajg-r/_layouts/userdisp.aspx?ID=8","Western Pacific Regional Human Resource Services Division")</f>
        <v>Western Pacific Regional Human Resource Services Division</v>
      </c>
      <c r="M198" t="s">
        <v>309</v>
      </c>
      <c r="O198" t="str">
        <f>LOOKUP(Table13[[#This Row],[FacilityLevel]], Backend!$E$3:$E$11, Backend!$F$3:$F$11)</f>
        <v>G</v>
      </c>
      <c r="P198">
        <f>LOOKUP(Table13[[#This Row],[FacilityType]], Backend!$J$4:$J$8, Backend!$K$4:$K$8)</f>
        <v>7</v>
      </c>
      <c r="Q198" t="str">
        <f>LOOKUP(Table13[[#This Row],[RegionIDByDistrict]], Backend!$P$1:$P$9, Backend!$Q$1:$Q$9)</f>
        <v>AWP</v>
      </c>
    </row>
    <row r="199" spans="1:17" x14ac:dyDescent="0.25">
      <c r="A199" t="s">
        <v>310</v>
      </c>
      <c r="B199" t="s">
        <v>628</v>
      </c>
      <c r="C199" t="s">
        <v>28</v>
      </c>
      <c r="D199" s="1">
        <v>8</v>
      </c>
      <c r="E199" s="1" t="s">
        <v>928</v>
      </c>
      <c r="F199" s="1" t="s">
        <v>787</v>
      </c>
      <c r="G199" t="str">
        <f>HYPERLINK("https://ksn2.faa.gov/ajg/ajg-r/_layouts/userdisp.aspx?ID=9","Great Lakes")</f>
        <v>Great Lakes</v>
      </c>
      <c r="H1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99" t="s">
        <v>32</v>
      </c>
      <c r="J199" t="s">
        <v>33</v>
      </c>
      <c r="K199" t="s">
        <v>34</v>
      </c>
      <c r="L199" t="str">
        <f>HYPERLINK("https://ksn2.faa.gov/ajg/ajg-r/_layouts/userdisp.aspx?ID=9","Great Lakes Regional Human Resource Services Division")</f>
        <v>Great Lakes Regional Human Resource Services Division</v>
      </c>
      <c r="M199" t="s">
        <v>17</v>
      </c>
      <c r="O199" t="str">
        <f>LOOKUP(Table13[[#This Row],[FacilityLevel]], Backend!$E$3:$E$11, Backend!$F$3:$F$11)</f>
        <v>H</v>
      </c>
      <c r="P199">
        <f>LOOKUP(Table13[[#This Row],[FacilityType]], Backend!$J$4:$J$8, Backend!$K$4:$K$8)</f>
        <v>3</v>
      </c>
      <c r="Q199" t="str">
        <f>LOOKUP(Table13[[#This Row],[RegionIDByDistrict]], Backend!$P$1:$P$9, Backend!$Q$1:$Q$9)</f>
        <v>ASW</v>
      </c>
    </row>
    <row r="200" spans="1:17" x14ac:dyDescent="0.25">
      <c r="A200" t="s">
        <v>311</v>
      </c>
      <c r="B200" t="s">
        <v>629</v>
      </c>
      <c r="C200" t="s">
        <v>39</v>
      </c>
      <c r="D200" s="1">
        <v>6</v>
      </c>
      <c r="E200" s="1" t="s">
        <v>839</v>
      </c>
      <c r="F200" s="1" t="s">
        <v>781</v>
      </c>
      <c r="G200" t="str">
        <f>HYPERLINK("https://ksn2.faa.gov/ajg/ajg-r/_layouts/userdisp.aspx?ID=6","Central")</f>
        <v>Central</v>
      </c>
      <c r="H2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00" t="s">
        <v>102</v>
      </c>
      <c r="J200" t="s">
        <v>33</v>
      </c>
      <c r="K200" t="s">
        <v>103</v>
      </c>
      <c r="L200" t="str">
        <f>HYPERLINK("https://ksn2.faa.gov/ajg/ajg-r/_layouts/userdisp.aspx?ID=6","Central Regional Human Resource Services Division")</f>
        <v>Central Regional Human Resource Services Division</v>
      </c>
      <c r="M200" t="s">
        <v>17</v>
      </c>
      <c r="O200" t="str">
        <f>LOOKUP(Table13[[#This Row],[FacilityLevel]], Backend!$E$3:$E$11, Backend!$F$3:$F$11)</f>
        <v>F</v>
      </c>
      <c r="P200">
        <f>LOOKUP(Table13[[#This Row],[FacilityType]], Backend!$J$4:$J$8, Backend!$K$4:$K$8)</f>
        <v>7</v>
      </c>
      <c r="Q200" t="str">
        <f>LOOKUP(Table13[[#This Row],[RegionIDByDistrict]], Backend!$P$1:$P$9, Backend!$Q$1:$Q$9)</f>
        <v>ACE</v>
      </c>
    </row>
    <row r="201" spans="1:17" x14ac:dyDescent="0.25">
      <c r="A201" t="s">
        <v>312</v>
      </c>
      <c r="B201" t="s">
        <v>630</v>
      </c>
      <c r="C201" t="s">
        <v>39</v>
      </c>
      <c r="D201" s="1">
        <v>5</v>
      </c>
      <c r="E201" s="1" t="s">
        <v>1006</v>
      </c>
      <c r="F201" s="1" t="s">
        <v>753</v>
      </c>
      <c r="G201" t="str">
        <f>HYPERLINK("https://ksn2.faa.gov/ajg/ajg-r/_layouts/userdisp.aspx?ID=8","Western Pacific")</f>
        <v>Western Pacific</v>
      </c>
      <c r="H2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1" t="s">
        <v>93</v>
      </c>
      <c r="J201" t="s">
        <v>15</v>
      </c>
      <c r="K201" t="s">
        <v>94</v>
      </c>
      <c r="L201" t="str">
        <f>HYPERLINK("https://ksn2.faa.gov/ajg/ajg-r/_layouts/userdisp.aspx?ID=8","Western Pacific Regional Human Resource Services Division")</f>
        <v>Western Pacific Regional Human Resource Services Division</v>
      </c>
      <c r="M201" t="s">
        <v>17</v>
      </c>
      <c r="O201" t="str">
        <f>LOOKUP(Table13[[#This Row],[FacilityLevel]], Backend!$E$3:$E$11, Backend!$F$3:$F$11)</f>
        <v>E</v>
      </c>
      <c r="P201">
        <f>LOOKUP(Table13[[#This Row],[FacilityType]], Backend!$J$4:$J$8, Backend!$K$4:$K$8)</f>
        <v>7</v>
      </c>
      <c r="Q201" t="str">
        <f>LOOKUP(Table13[[#This Row],[RegionIDByDistrict]], Backend!$P$1:$P$9, Backend!$Q$1:$Q$9)</f>
        <v>AWP</v>
      </c>
    </row>
    <row r="202" spans="1:17" x14ac:dyDescent="0.25">
      <c r="A202" t="s">
        <v>313</v>
      </c>
      <c r="B202" t="s">
        <v>631</v>
      </c>
      <c r="C202" t="s">
        <v>39</v>
      </c>
      <c r="D202" s="1">
        <v>12</v>
      </c>
      <c r="E202" s="1" t="s">
        <v>58</v>
      </c>
      <c r="F202" s="1" t="s">
        <v>768</v>
      </c>
      <c r="G202" t="str">
        <f>HYPERLINK("https://ksn2.faa.gov/ajg/ajg-r/_layouts/userdisp.aspx?ID=9","Great Lakes")</f>
        <v>Great Lakes</v>
      </c>
      <c r="H2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02" t="s">
        <v>57</v>
      </c>
      <c r="J202" t="s">
        <v>33</v>
      </c>
      <c r="K202" t="s">
        <v>58</v>
      </c>
      <c r="L202" t="str">
        <f>HYPERLINK("https://ksn2.faa.gov/ajg/ajg-r/_layouts/userdisp.aspx?ID=9","Great Lakes Regional Human Resource Services Division")</f>
        <v>Great Lakes Regional Human Resource Services Division</v>
      </c>
      <c r="M202" t="s">
        <v>17</v>
      </c>
      <c r="O202" t="str">
        <f>LOOKUP(Table13[[#This Row],[FacilityLevel]], Backend!$E$3:$E$11, Backend!$F$3:$F$11)</f>
        <v>L</v>
      </c>
      <c r="P202">
        <f>LOOKUP(Table13[[#This Row],[FacilityType]], Backend!$J$4:$J$8, Backend!$K$4:$K$8)</f>
        <v>7</v>
      </c>
      <c r="Q202" t="str">
        <f>LOOKUP(Table13[[#This Row],[RegionIDByDistrict]], Backend!$P$1:$P$9, Backend!$Q$1:$Q$9)</f>
        <v>AGL</v>
      </c>
    </row>
    <row r="203" spans="1:17" x14ac:dyDescent="0.25">
      <c r="A203" t="s">
        <v>314</v>
      </c>
      <c r="B203" t="s">
        <v>632</v>
      </c>
      <c r="C203" t="s">
        <v>28</v>
      </c>
      <c r="D203" s="1">
        <v>8</v>
      </c>
      <c r="E203" s="1" t="s">
        <v>952</v>
      </c>
      <c r="F203" s="1" t="s">
        <v>778</v>
      </c>
      <c r="G203" t="str">
        <f>HYPERLINK("https://ksn2.faa.gov/ajg/ajg-r/_layouts/userdisp.aspx?ID=4","Eastern")</f>
        <v>Eastern</v>
      </c>
      <c r="H2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03" t="s">
        <v>44</v>
      </c>
      <c r="J203" t="s">
        <v>21</v>
      </c>
      <c r="K203" t="s">
        <v>45</v>
      </c>
      <c r="L203" t="str">
        <f>HYPERLINK("https://ksn2.faa.gov/ajg/ajg-r/_layouts/userdisp.aspx?ID=4","Eastern Regional Human Resource Services Division")</f>
        <v>Eastern Regional Human Resource Services Division</v>
      </c>
      <c r="M203" t="s">
        <v>17</v>
      </c>
      <c r="O203" t="str">
        <f>LOOKUP(Table13[[#This Row],[FacilityLevel]], Backend!$E$3:$E$11, Backend!$F$3:$F$11)</f>
        <v>H</v>
      </c>
      <c r="P203">
        <f>LOOKUP(Table13[[#This Row],[FacilityType]], Backend!$J$4:$J$8, Backend!$K$4:$K$8)</f>
        <v>3</v>
      </c>
      <c r="Q203" t="str">
        <f>LOOKUP(Table13[[#This Row],[RegionIDByDistrict]], Backend!$P$1:$P$9, Backend!$Q$1:$Q$9)</f>
        <v>AEA</v>
      </c>
    </row>
    <row r="204" spans="1:17" x14ac:dyDescent="0.25">
      <c r="A204" t="s">
        <v>315</v>
      </c>
      <c r="B204" t="s">
        <v>633</v>
      </c>
      <c r="C204" t="s">
        <v>39</v>
      </c>
      <c r="D204" s="1">
        <v>6</v>
      </c>
      <c r="E204" s="1" t="s">
        <v>837</v>
      </c>
      <c r="F204" s="1" t="s">
        <v>775</v>
      </c>
      <c r="G204" t="str">
        <f>HYPERLINK("https://ksn2.faa.gov/ajg/ajg-r/_layouts/userdisp.aspx?ID=2","Southern")</f>
        <v>Southern</v>
      </c>
      <c r="H2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4" t="s">
        <v>121</v>
      </c>
      <c r="J204" t="s">
        <v>21</v>
      </c>
      <c r="K204" t="s">
        <v>122</v>
      </c>
      <c r="L204" t="str">
        <f>HYPERLINK("https://ksn2.faa.gov/ajg/ajg-r/_layouts/userdisp.aspx?ID=2","Southern Regional Human Resource Services Division")</f>
        <v>Southern Regional Human Resource Services Division</v>
      </c>
      <c r="M204" t="s">
        <v>76</v>
      </c>
      <c r="O204" t="str">
        <f>LOOKUP(Table13[[#This Row],[FacilityLevel]], Backend!$E$3:$E$11, Backend!$F$3:$F$11)</f>
        <v>F</v>
      </c>
      <c r="P204">
        <f>LOOKUP(Table13[[#This Row],[FacilityType]], Backend!$J$4:$J$8, Backend!$K$4:$K$8)</f>
        <v>7</v>
      </c>
      <c r="Q204" t="str">
        <f>LOOKUP(Table13[[#This Row],[RegionIDByDistrict]], Backend!$P$1:$P$9, Backend!$Q$1:$Q$9)</f>
        <v>ASO</v>
      </c>
    </row>
    <row r="205" spans="1:17" x14ac:dyDescent="0.25">
      <c r="A205" t="s">
        <v>316</v>
      </c>
      <c r="B205" t="s">
        <v>317</v>
      </c>
      <c r="C205" t="s">
        <v>13</v>
      </c>
      <c r="D205" s="1">
        <v>9</v>
      </c>
      <c r="E205" s="1" t="s">
        <v>830</v>
      </c>
      <c r="F205" s="1" t="s">
        <v>775</v>
      </c>
      <c r="G205" t="str">
        <f>HYPERLINK("https://ksn2.faa.gov/ajg/ajg-r/_layouts/userdisp.aspx?ID=2","Southern")</f>
        <v>Southern</v>
      </c>
      <c r="H2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5" t="s">
        <v>121</v>
      </c>
      <c r="J205" t="s">
        <v>21</v>
      </c>
      <c r="K205" t="s">
        <v>122</v>
      </c>
      <c r="L205" t="str">
        <f>HYPERLINK("https://ksn2.faa.gov/ajg/ajg-r/_layouts/userdisp.aspx?ID=2","Southern Regional Human Resource Services Division")</f>
        <v>Southern Regional Human Resource Services Division</v>
      </c>
      <c r="M205" t="s">
        <v>17</v>
      </c>
      <c r="O205" t="str">
        <f>LOOKUP(Table13[[#This Row],[FacilityLevel]], Backend!$E$3:$E$11, Backend!$F$3:$F$11)</f>
        <v>I</v>
      </c>
      <c r="P205">
        <f>LOOKUP(Table13[[#This Row],[FacilityType]], Backend!$J$4:$J$8, Backend!$K$4:$K$8)</f>
        <v>2</v>
      </c>
      <c r="Q205" t="str">
        <f>LOOKUP(Table13[[#This Row],[RegionIDByDistrict]], Backend!$P$1:$P$9, Backend!$Q$1:$Q$9)</f>
        <v>ASO</v>
      </c>
    </row>
    <row r="206" spans="1:17" x14ac:dyDescent="0.25">
      <c r="A206" t="s">
        <v>318</v>
      </c>
      <c r="B206" t="s">
        <v>319</v>
      </c>
      <c r="C206" t="s">
        <v>13</v>
      </c>
      <c r="D206" s="1">
        <v>11</v>
      </c>
      <c r="E206" s="1" t="s">
        <v>831</v>
      </c>
      <c r="F206" s="1" t="s">
        <v>773</v>
      </c>
      <c r="G206" t="str">
        <f>HYPERLINK("https://ksn2.faa.gov/ajg/ajg-r/_layouts/userdisp.aspx?ID=8","Western Pacific")</f>
        <v>Western Pacific</v>
      </c>
      <c r="H2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6" t="s">
        <v>36</v>
      </c>
      <c r="J206" t="s">
        <v>33</v>
      </c>
      <c r="K206" t="s">
        <v>37</v>
      </c>
      <c r="L206" t="str">
        <f>HYPERLINK("https://ksn2.faa.gov/ajg/ajg-r/_layouts/userdisp.aspx?ID=8","Western Pacific Regional Human Resource Services Division")</f>
        <v>Western Pacific Regional Human Resource Services Division</v>
      </c>
      <c r="M206" t="s">
        <v>17</v>
      </c>
      <c r="O206" t="str">
        <f>LOOKUP(Table13[[#This Row],[FacilityLevel]], Backend!$E$3:$E$11, Backend!$F$3:$F$11)</f>
        <v>K</v>
      </c>
      <c r="P206">
        <f>LOOKUP(Table13[[#This Row],[FacilityType]], Backend!$J$4:$J$8, Backend!$K$4:$K$8)</f>
        <v>2</v>
      </c>
      <c r="Q206" t="str">
        <f>LOOKUP(Table13[[#This Row],[RegionIDByDistrict]], Backend!$P$1:$P$9, Backend!$Q$1:$Q$9)</f>
        <v>AWP</v>
      </c>
    </row>
    <row r="207" spans="1:17" x14ac:dyDescent="0.25">
      <c r="A207" t="s">
        <v>320</v>
      </c>
      <c r="B207" t="s">
        <v>321</v>
      </c>
      <c r="C207" t="s">
        <v>13</v>
      </c>
      <c r="D207" s="1">
        <v>9</v>
      </c>
      <c r="E207" s="1" t="s">
        <v>832</v>
      </c>
      <c r="F207" s="1" t="s">
        <v>779</v>
      </c>
      <c r="G207" t="str">
        <f>HYPERLINK("https://ksn2.faa.gov/ajg/ajg-r/_layouts/userdisp.aspx?ID=7","Northwest Mountain")</f>
        <v>Northwest Mountain</v>
      </c>
      <c r="H2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07" t="s">
        <v>90</v>
      </c>
      <c r="J207" t="s">
        <v>15</v>
      </c>
      <c r="K207" t="s">
        <v>91</v>
      </c>
      <c r="L207" t="str">
        <f>HYPERLINK("https://ksn2.faa.gov/ajg/ajg-r/_layouts/userdisp.aspx?ID=7","Northwest Mountain Regional Human Resource Services Division")</f>
        <v>Northwest Mountain Regional Human Resource Services Division</v>
      </c>
      <c r="M207" t="s">
        <v>17</v>
      </c>
      <c r="O207" t="str">
        <f>LOOKUP(Table13[[#This Row],[FacilityLevel]], Backend!$E$3:$E$11, Backend!$F$3:$F$11)</f>
        <v>I</v>
      </c>
      <c r="P207">
        <f>LOOKUP(Table13[[#This Row],[FacilityType]], Backend!$J$4:$J$8, Backend!$K$4:$K$8)</f>
        <v>2</v>
      </c>
      <c r="Q207" t="str">
        <f>LOOKUP(Table13[[#This Row],[RegionIDByDistrict]], Backend!$P$1:$P$9, Backend!$Q$1:$Q$9)</f>
        <v>ANM</v>
      </c>
    </row>
    <row r="208" spans="1:17" x14ac:dyDescent="0.25">
      <c r="A208" t="s">
        <v>322</v>
      </c>
      <c r="B208" t="s">
        <v>634</v>
      </c>
      <c r="C208" t="s">
        <v>39</v>
      </c>
      <c r="D208" s="1">
        <v>6</v>
      </c>
      <c r="E208" s="1" t="s">
        <v>1048</v>
      </c>
      <c r="F208" s="1" t="s">
        <v>770</v>
      </c>
      <c r="G208" t="str">
        <f>HYPERLINK("https://ksn2.faa.gov/ajg/ajg-r/_layouts/userdisp.aspx?ID=7","Northwest Mountain")</f>
        <v>Northwest Mountain</v>
      </c>
      <c r="H2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08" t="s">
        <v>90</v>
      </c>
      <c r="J208" t="s">
        <v>15</v>
      </c>
      <c r="K208" t="s">
        <v>91</v>
      </c>
      <c r="L208" t="str">
        <f>HYPERLINK("https://ksn2.faa.gov/ajg/ajg-r/_layouts/userdisp.aspx?ID=7","Northwest Mountain Regional Human Resource Services Division")</f>
        <v>Northwest Mountain Regional Human Resource Services Division</v>
      </c>
      <c r="M208" t="s">
        <v>74</v>
      </c>
      <c r="O208" t="str">
        <f>LOOKUP(Table13[[#This Row],[FacilityLevel]], Backend!$E$3:$E$11, Backend!$F$3:$F$11)</f>
        <v>F</v>
      </c>
      <c r="P208">
        <f>LOOKUP(Table13[[#This Row],[FacilityType]], Backend!$J$4:$J$8, Backend!$K$4:$K$8)</f>
        <v>7</v>
      </c>
      <c r="Q208" t="str">
        <f>LOOKUP(Table13[[#This Row],[RegionIDByDistrict]], Backend!$P$1:$P$9, Backend!$Q$1:$Q$9)</f>
        <v>ANM</v>
      </c>
    </row>
    <row r="209" spans="1:17" x14ac:dyDescent="0.25">
      <c r="A209" t="s">
        <v>323</v>
      </c>
      <c r="B209" t="s">
        <v>635</v>
      </c>
      <c r="C209" t="s">
        <v>39</v>
      </c>
      <c r="D209" s="1">
        <v>6</v>
      </c>
      <c r="E209" s="1" t="s">
        <v>1049</v>
      </c>
      <c r="F209" s="1" t="s">
        <v>753</v>
      </c>
      <c r="G209" t="str">
        <f>HYPERLINK("https://ksn2.faa.gov/ajg/ajg-r/_layouts/userdisp.aspx?ID=8","Western Pacific")</f>
        <v>Western Pacific</v>
      </c>
      <c r="H2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9" t="s">
        <v>68</v>
      </c>
      <c r="J209" t="s">
        <v>15</v>
      </c>
      <c r="K209" t="s">
        <v>69</v>
      </c>
      <c r="L209" t="str">
        <f>HYPERLINK("https://ksn2.faa.gov/ajg/ajg-r/_layouts/userdisp.aspx?ID=8","Western Pacific Regional Human Resource Services Division")</f>
        <v>Western Pacific Regional Human Resource Services Division</v>
      </c>
      <c r="M209" t="s">
        <v>74</v>
      </c>
      <c r="O209" t="str">
        <f>LOOKUP(Table13[[#This Row],[FacilityLevel]], Backend!$E$3:$E$11, Backend!$F$3:$F$11)</f>
        <v>F</v>
      </c>
      <c r="P209">
        <f>LOOKUP(Table13[[#This Row],[FacilityType]], Backend!$J$4:$J$8, Backend!$K$4:$K$8)</f>
        <v>7</v>
      </c>
      <c r="Q209" t="str">
        <f>LOOKUP(Table13[[#This Row],[RegionIDByDistrict]], Backend!$P$1:$P$9, Backend!$Q$1:$Q$9)</f>
        <v>AWP</v>
      </c>
    </row>
    <row r="210" spans="1:17" x14ac:dyDescent="0.25">
      <c r="A210" t="s">
        <v>324</v>
      </c>
      <c r="B210" t="s">
        <v>636</v>
      </c>
      <c r="C210" t="s">
        <v>28</v>
      </c>
      <c r="D210" s="1">
        <v>9</v>
      </c>
      <c r="E210" s="1" t="s">
        <v>929</v>
      </c>
      <c r="F210" s="1" t="s">
        <v>775</v>
      </c>
      <c r="G210" t="str">
        <f>HYPERLINK("https://ksn2.faa.gov/ajg/ajg-r/_layouts/userdisp.aspx?ID=2","Southern")</f>
        <v>Southern</v>
      </c>
      <c r="H2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0" t="s">
        <v>192</v>
      </c>
      <c r="J210" t="s">
        <v>21</v>
      </c>
      <c r="K210" t="s">
        <v>193</v>
      </c>
      <c r="L210" t="str">
        <f>HYPERLINK("https://ksn2.faa.gov/ajg/ajg-r/_layouts/userdisp.aspx?ID=2","Southern Regional Human Resource Services Division")</f>
        <v>Southern Regional Human Resource Services Division</v>
      </c>
      <c r="M210" t="s">
        <v>17</v>
      </c>
      <c r="O210" t="str">
        <f>LOOKUP(Table13[[#This Row],[FacilityLevel]], Backend!$E$3:$E$11, Backend!$F$3:$F$11)</f>
        <v>I</v>
      </c>
      <c r="P210">
        <f>LOOKUP(Table13[[#This Row],[FacilityType]], Backend!$J$4:$J$8, Backend!$K$4:$K$8)</f>
        <v>3</v>
      </c>
      <c r="Q210" t="str">
        <f>LOOKUP(Table13[[#This Row],[RegionIDByDistrict]], Backend!$P$1:$P$9, Backend!$Q$1:$Q$9)</f>
        <v>ASO</v>
      </c>
    </row>
    <row r="211" spans="1:17" x14ac:dyDescent="0.25">
      <c r="A211" t="s">
        <v>325</v>
      </c>
      <c r="B211" t="s">
        <v>326</v>
      </c>
      <c r="C211" t="s">
        <v>13</v>
      </c>
      <c r="D211" s="1">
        <v>12</v>
      </c>
      <c r="E211" s="1" t="s">
        <v>844</v>
      </c>
      <c r="F211" s="1" t="s">
        <v>778</v>
      </c>
      <c r="G211" t="str">
        <f>HYPERLINK("https://ksn2.faa.gov/ajg/ajg-r/_layouts/userdisp.aspx?ID=4","Eastern")</f>
        <v>Eastern</v>
      </c>
      <c r="H2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1" t="s">
        <v>44</v>
      </c>
      <c r="J211" t="s">
        <v>21</v>
      </c>
      <c r="K211" t="s">
        <v>45</v>
      </c>
      <c r="L211" t="str">
        <f>HYPERLINK("https://ksn2.faa.gov/ajg/ajg-r/_layouts/userdisp.aspx?ID=4","Eastern Regional Human Resource Services Division")</f>
        <v>Eastern Regional Human Resource Services Division</v>
      </c>
      <c r="M211" t="s">
        <v>17</v>
      </c>
      <c r="O211" t="str">
        <f>LOOKUP(Table13[[#This Row],[FacilityLevel]], Backend!$E$3:$E$11, Backend!$F$3:$F$11)</f>
        <v>L</v>
      </c>
      <c r="P211">
        <f>LOOKUP(Table13[[#This Row],[FacilityType]], Backend!$J$4:$J$8, Backend!$K$4:$K$8)</f>
        <v>2</v>
      </c>
      <c r="Q211" t="str">
        <f>LOOKUP(Table13[[#This Row],[RegionIDByDistrict]], Backend!$P$1:$P$9, Backend!$Q$1:$Q$9)</f>
        <v>AEA</v>
      </c>
    </row>
    <row r="212" spans="1:17" x14ac:dyDescent="0.25">
      <c r="A212" t="s">
        <v>327</v>
      </c>
      <c r="B212" t="s">
        <v>637</v>
      </c>
      <c r="C212" t="s">
        <v>39</v>
      </c>
      <c r="D212" s="1">
        <v>7</v>
      </c>
      <c r="E212" s="1" t="s">
        <v>1050</v>
      </c>
      <c r="F212" s="1" t="s">
        <v>764</v>
      </c>
      <c r="G212" t="str">
        <f>HYPERLINK("https://ksn2.faa.gov/ajg/ajg-r/_layouts/userdisp.aspx?ID=2","Southern")</f>
        <v>Southern</v>
      </c>
      <c r="H2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2" t="s">
        <v>20</v>
      </c>
      <c r="J212" t="s">
        <v>21</v>
      </c>
      <c r="K212" t="s">
        <v>22</v>
      </c>
      <c r="L212" t="str">
        <f>HYPERLINK("https://ksn2.faa.gov/ajg/ajg-r/_layouts/userdisp.aspx?ID=2","Southern Regional Human Resource Services Division")</f>
        <v>Southern Regional Human Resource Services Division</v>
      </c>
      <c r="M212" t="s">
        <v>328</v>
      </c>
      <c r="O212" t="str">
        <f>LOOKUP(Table13[[#This Row],[FacilityLevel]], Backend!$E$3:$E$11, Backend!$F$3:$F$11)</f>
        <v>G</v>
      </c>
      <c r="P212">
        <f>LOOKUP(Table13[[#This Row],[FacilityType]], Backend!$J$4:$J$8, Backend!$K$4:$K$8)</f>
        <v>7</v>
      </c>
      <c r="Q212" t="str">
        <f>LOOKUP(Table13[[#This Row],[RegionIDByDistrict]], Backend!$P$1:$P$9, Backend!$Q$1:$Q$9)</f>
        <v>ASO</v>
      </c>
    </row>
    <row r="213" spans="1:17" x14ac:dyDescent="0.25">
      <c r="A213" t="s">
        <v>329</v>
      </c>
      <c r="B213" t="s">
        <v>638</v>
      </c>
      <c r="C213" t="s">
        <v>39</v>
      </c>
      <c r="D213" s="1">
        <v>8</v>
      </c>
      <c r="E213" s="1" t="s">
        <v>832</v>
      </c>
      <c r="F213" s="1" t="s">
        <v>779</v>
      </c>
      <c r="G213" t="str">
        <f>HYPERLINK("https://ksn2.faa.gov/ajg/ajg-r/_layouts/userdisp.aspx?ID=8","Western Pacific")</f>
        <v>Western Pacific</v>
      </c>
      <c r="H2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13" t="s">
        <v>90</v>
      </c>
      <c r="J213" t="s">
        <v>15</v>
      </c>
      <c r="K213" t="s">
        <v>91</v>
      </c>
      <c r="L213" t="str">
        <f>HYPERLINK("https://ksn2.faa.gov/ajg/ajg-r/_layouts/userdisp.aspx?ID=8","Western Pacific Regional Human Resource Services Division")</f>
        <v>Western Pacific Regional Human Resource Services Division</v>
      </c>
      <c r="M213" t="s">
        <v>17</v>
      </c>
      <c r="O213" t="str">
        <f>LOOKUP(Table13[[#This Row],[FacilityLevel]], Backend!$E$3:$E$11, Backend!$F$3:$F$11)</f>
        <v>H</v>
      </c>
      <c r="P213">
        <f>LOOKUP(Table13[[#This Row],[FacilityType]], Backend!$J$4:$J$8, Backend!$K$4:$K$8)</f>
        <v>7</v>
      </c>
      <c r="Q213" t="str">
        <f>LOOKUP(Table13[[#This Row],[RegionIDByDistrict]], Backend!$P$1:$P$9, Backend!$Q$1:$Q$9)</f>
        <v>ANM</v>
      </c>
    </row>
    <row r="214" spans="1:17" x14ac:dyDescent="0.25">
      <c r="A214" t="s">
        <v>330</v>
      </c>
      <c r="B214" t="s">
        <v>639</v>
      </c>
      <c r="C214" t="s">
        <v>39</v>
      </c>
      <c r="D214" s="1">
        <v>5</v>
      </c>
      <c r="E214" s="1" t="s">
        <v>1051</v>
      </c>
      <c r="F214" s="1" t="s">
        <v>778</v>
      </c>
      <c r="G214" t="str">
        <f>HYPERLINK("https://ksn2.faa.gov/ajg/ajg-r/_layouts/userdisp.aspx?ID=4","Eastern")</f>
        <v>Eastern</v>
      </c>
      <c r="H2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4" t="s">
        <v>44</v>
      </c>
      <c r="J214" t="s">
        <v>21</v>
      </c>
      <c r="K214" t="s">
        <v>45</v>
      </c>
      <c r="L214" t="str">
        <f>HYPERLINK("https://ksn2.faa.gov/ajg/ajg-r/_layouts/userdisp.aspx?ID=4","Eastern Regional Human Resource Services Division")</f>
        <v>Eastern Regional Human Resource Services Division</v>
      </c>
      <c r="M214" t="s">
        <v>85</v>
      </c>
      <c r="O214" t="str">
        <f>LOOKUP(Table13[[#This Row],[FacilityLevel]], Backend!$E$3:$E$11, Backend!$F$3:$F$11)</f>
        <v>E</v>
      </c>
      <c r="P214">
        <f>LOOKUP(Table13[[#This Row],[FacilityType]], Backend!$J$4:$J$8, Backend!$K$4:$K$8)</f>
        <v>7</v>
      </c>
      <c r="Q214" t="str">
        <f>LOOKUP(Table13[[#This Row],[RegionIDByDistrict]], Backend!$P$1:$P$9, Backend!$Q$1:$Q$9)</f>
        <v>AEA</v>
      </c>
    </row>
    <row r="215" spans="1:17" x14ac:dyDescent="0.25">
      <c r="A215" t="s">
        <v>331</v>
      </c>
      <c r="B215" t="s">
        <v>640</v>
      </c>
      <c r="C215" t="s">
        <v>28</v>
      </c>
      <c r="D215" s="1">
        <v>11</v>
      </c>
      <c r="E215" s="1" t="s">
        <v>897</v>
      </c>
      <c r="F215" s="1" t="s">
        <v>759</v>
      </c>
      <c r="G215" t="str">
        <f>HYPERLINK("https://ksn2.faa.gov/ajg/ajg-r/_layouts/userdisp.aspx?ID=4","Eastern")</f>
        <v>Eastern</v>
      </c>
      <c r="H2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5" t="s">
        <v>29</v>
      </c>
      <c r="J215" t="s">
        <v>21</v>
      </c>
      <c r="K215" t="s">
        <v>30</v>
      </c>
      <c r="L215" t="str">
        <f>HYPERLINK("https://ksn2.faa.gov/ajg/ajg-r/_layouts/userdisp.aspx?ID=4","Eastern Regional Human Resource Services Division")</f>
        <v>Eastern Regional Human Resource Services Division</v>
      </c>
      <c r="M215" t="s">
        <v>17</v>
      </c>
      <c r="O215" t="str">
        <f>LOOKUP(Table13[[#This Row],[FacilityLevel]], Backend!$E$3:$E$11, Backend!$F$3:$F$11)</f>
        <v>K</v>
      </c>
      <c r="P215">
        <f>LOOKUP(Table13[[#This Row],[FacilityType]], Backend!$J$4:$J$8, Backend!$K$4:$K$8)</f>
        <v>3</v>
      </c>
      <c r="Q215" t="str">
        <f>LOOKUP(Table13[[#This Row],[RegionIDByDistrict]], Backend!$P$1:$P$9, Backend!$Q$1:$Q$9)</f>
        <v>AEA</v>
      </c>
    </row>
    <row r="216" spans="1:17" x14ac:dyDescent="0.25">
      <c r="A216" t="s">
        <v>332</v>
      </c>
      <c r="B216" t="s">
        <v>641</v>
      </c>
      <c r="C216" t="s">
        <v>39</v>
      </c>
      <c r="D216" s="1">
        <v>10</v>
      </c>
      <c r="E216" s="1" t="s">
        <v>831</v>
      </c>
      <c r="F216" s="1" t="s">
        <v>773</v>
      </c>
      <c r="G216" t="str">
        <f>HYPERLINK("https://ksn2.faa.gov/ajg/ajg-r/_layouts/userdisp.aspx?ID=8","Western Pacific")</f>
        <v>Western Pacific</v>
      </c>
      <c r="H2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16" t="s">
        <v>14</v>
      </c>
      <c r="J216" t="s">
        <v>33</v>
      </c>
      <c r="K216" t="s">
        <v>37</v>
      </c>
      <c r="L216" t="str">
        <f>HYPERLINK("https://ksn2.faa.gov/ajg/ajg-r/_layouts/userdisp.aspx?ID=8","Western Pacific Regional Human Resource Services Division")</f>
        <v>Western Pacific Regional Human Resource Services Division</v>
      </c>
      <c r="M216" t="s">
        <v>17</v>
      </c>
      <c r="O216" t="str">
        <f>LOOKUP(Table13[[#This Row],[FacilityLevel]], Backend!$E$3:$E$11, Backend!$F$3:$F$11)</f>
        <v>J</v>
      </c>
      <c r="P216">
        <f>LOOKUP(Table13[[#This Row],[FacilityType]], Backend!$J$4:$J$8, Backend!$K$4:$K$8)</f>
        <v>7</v>
      </c>
      <c r="Q216" t="str">
        <f>LOOKUP(Table13[[#This Row],[RegionIDByDistrict]], Backend!$P$1:$P$9, Backend!$Q$1:$Q$9)</f>
        <v>AWP</v>
      </c>
    </row>
    <row r="217" spans="1:17" x14ac:dyDescent="0.25">
      <c r="A217" t="s">
        <v>333</v>
      </c>
      <c r="B217" t="s">
        <v>642</v>
      </c>
      <c r="C217" t="s">
        <v>28</v>
      </c>
      <c r="D217" s="1">
        <v>5</v>
      </c>
      <c r="E217" s="1" t="s">
        <v>898</v>
      </c>
      <c r="F217" s="1" t="s">
        <v>768</v>
      </c>
      <c r="G217" t="str">
        <f>HYPERLINK("https://ksn2.faa.gov/ajg/ajg-r/_layouts/userdisp.aspx?ID=9","Great Lakes")</f>
        <v>Great Lakes</v>
      </c>
      <c r="H2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17" t="s">
        <v>57</v>
      </c>
      <c r="J217" t="s">
        <v>33</v>
      </c>
      <c r="K217" t="s">
        <v>58</v>
      </c>
      <c r="L217" t="str">
        <f>HYPERLINK("https://ksn2.faa.gov/ajg/ajg-r/_layouts/userdisp.aspx?ID=9","Great Lakes Regional Human Resource Services Division")</f>
        <v>Great Lakes Regional Human Resource Services Division</v>
      </c>
      <c r="M217" t="s">
        <v>17</v>
      </c>
      <c r="O217" t="str">
        <f>LOOKUP(Table13[[#This Row],[FacilityLevel]], Backend!$E$3:$E$11, Backend!$F$3:$F$11)</f>
        <v>E</v>
      </c>
      <c r="P217">
        <f>LOOKUP(Table13[[#This Row],[FacilityType]], Backend!$J$4:$J$8, Backend!$K$4:$K$8)</f>
        <v>3</v>
      </c>
      <c r="Q217" t="str">
        <f>LOOKUP(Table13[[#This Row],[RegionIDByDistrict]], Backend!$P$1:$P$9, Backend!$Q$1:$Q$9)</f>
        <v>AGL</v>
      </c>
    </row>
    <row r="218" spans="1:17" x14ac:dyDescent="0.25">
      <c r="A218" t="s">
        <v>334</v>
      </c>
      <c r="B218" t="s">
        <v>643</v>
      </c>
      <c r="C218" t="s">
        <v>39</v>
      </c>
      <c r="D218" s="1">
        <v>7</v>
      </c>
      <c r="E218" s="1" t="s">
        <v>1052</v>
      </c>
      <c r="F218" s="1" t="s">
        <v>775</v>
      </c>
      <c r="G218" t="str">
        <f>HYPERLINK("https://ksn2.faa.gov/ajg/ajg-r/_layouts/userdisp.aspx?ID=2","Southern")</f>
        <v>Southern</v>
      </c>
      <c r="H2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8" t="s">
        <v>192</v>
      </c>
      <c r="J218" t="s">
        <v>21</v>
      </c>
      <c r="K218" t="s">
        <v>193</v>
      </c>
      <c r="L218" t="str">
        <f>HYPERLINK("https://ksn2.faa.gov/ajg/ajg-r/_layouts/userdisp.aspx?ID=2","Southern Regional Human Resource Services Division")</f>
        <v>Southern Regional Human Resource Services Division</v>
      </c>
      <c r="M218" t="s">
        <v>85</v>
      </c>
      <c r="O218" t="str">
        <f>LOOKUP(Table13[[#This Row],[FacilityLevel]], Backend!$E$3:$E$11, Backend!$F$3:$F$11)</f>
        <v>G</v>
      </c>
      <c r="P218">
        <f>LOOKUP(Table13[[#This Row],[FacilityType]], Backend!$J$4:$J$8, Backend!$K$4:$K$8)</f>
        <v>7</v>
      </c>
      <c r="Q218" t="str">
        <f>LOOKUP(Table13[[#This Row],[RegionIDByDistrict]], Backend!$P$1:$P$9, Backend!$Q$1:$Q$9)</f>
        <v>ASO</v>
      </c>
    </row>
    <row r="219" spans="1:17" x14ac:dyDescent="0.25">
      <c r="A219" t="s">
        <v>335</v>
      </c>
      <c r="B219" t="s">
        <v>644</v>
      </c>
      <c r="C219" t="s">
        <v>28</v>
      </c>
      <c r="D219" s="1">
        <v>9</v>
      </c>
      <c r="E219" s="1" t="s">
        <v>899</v>
      </c>
      <c r="F219" s="1" t="s">
        <v>759</v>
      </c>
      <c r="G219" t="str">
        <f>HYPERLINK("https://ksn2.faa.gov/ajg/ajg-r/_layouts/userdisp.aspx?ID=9","Great Lakes")</f>
        <v>Great Lakes</v>
      </c>
      <c r="H2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19" t="s">
        <v>51</v>
      </c>
      <c r="J219" t="s">
        <v>33</v>
      </c>
      <c r="K219" t="s">
        <v>52</v>
      </c>
      <c r="L219" t="str">
        <f>HYPERLINK("https://ksn2.faa.gov/ajg/ajg-r/_layouts/userdisp.aspx?ID=9","Great Lakes Regional Human Resource Services Division")</f>
        <v>Great Lakes Regional Human Resource Services Division</v>
      </c>
      <c r="M219" t="s">
        <v>17</v>
      </c>
      <c r="O219" t="str">
        <f>LOOKUP(Table13[[#This Row],[FacilityLevel]], Backend!$E$3:$E$11, Backend!$F$3:$F$11)</f>
        <v>I</v>
      </c>
      <c r="P219">
        <f>LOOKUP(Table13[[#This Row],[FacilityType]], Backend!$J$4:$J$8, Backend!$K$4:$K$8)</f>
        <v>3</v>
      </c>
      <c r="Q219" t="str">
        <f>LOOKUP(Table13[[#This Row],[RegionIDByDistrict]], Backend!$P$1:$P$9, Backend!$Q$1:$Q$9)</f>
        <v>AGL</v>
      </c>
    </row>
    <row r="220" spans="1:17" x14ac:dyDescent="0.25">
      <c r="A220" t="s">
        <v>336</v>
      </c>
      <c r="B220" t="s">
        <v>645</v>
      </c>
      <c r="C220" t="s">
        <v>39</v>
      </c>
      <c r="D220" s="1">
        <v>5</v>
      </c>
      <c r="E220" s="1" t="s">
        <v>897</v>
      </c>
      <c r="F220" s="1" t="s">
        <v>759</v>
      </c>
      <c r="G220" t="str">
        <f>HYPERLINK("https://ksn2.faa.gov/ajg/ajg-r/_layouts/userdisp.aspx?ID=4","Eastern")</f>
        <v>Eastern</v>
      </c>
      <c r="H2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20" t="s">
        <v>29</v>
      </c>
      <c r="J220" t="s">
        <v>21</v>
      </c>
      <c r="K220" t="s">
        <v>30</v>
      </c>
      <c r="L220" t="str">
        <f>HYPERLINK("https://ksn2.faa.gov/ajg/ajg-r/_layouts/userdisp.aspx?ID=4","Eastern Regional Human Resource Services Division")</f>
        <v>Eastern Regional Human Resource Services Division</v>
      </c>
      <c r="M220" t="s">
        <v>85</v>
      </c>
      <c r="O220" t="str">
        <f>LOOKUP(Table13[[#This Row],[FacilityLevel]], Backend!$E$3:$E$11, Backend!$F$3:$F$11)</f>
        <v>E</v>
      </c>
      <c r="P220">
        <f>LOOKUP(Table13[[#This Row],[FacilityType]], Backend!$J$4:$J$8, Backend!$K$4:$K$8)</f>
        <v>7</v>
      </c>
      <c r="Q220" t="str">
        <f>LOOKUP(Table13[[#This Row],[RegionIDByDistrict]], Backend!$P$1:$P$9, Backend!$Q$1:$Q$9)</f>
        <v>AEA</v>
      </c>
    </row>
    <row r="221" spans="1:17" x14ac:dyDescent="0.25">
      <c r="A221" t="s">
        <v>337</v>
      </c>
      <c r="B221" t="s">
        <v>646</v>
      </c>
      <c r="C221" t="s">
        <v>39</v>
      </c>
      <c r="D221" s="1">
        <v>6</v>
      </c>
      <c r="E221" s="1" t="s">
        <v>830</v>
      </c>
      <c r="F221" s="1" t="s">
        <v>775</v>
      </c>
      <c r="G221" t="str">
        <f>HYPERLINK("https://ksn2.faa.gov/ajg/ajg-r/_layouts/userdisp.aspx?ID=2","Southern")</f>
        <v>Southern</v>
      </c>
      <c r="H2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21" t="s">
        <v>121</v>
      </c>
      <c r="J221" t="s">
        <v>21</v>
      </c>
      <c r="K221" t="s">
        <v>122</v>
      </c>
      <c r="L221" t="str">
        <f>HYPERLINK("https://ksn2.faa.gov/ajg/ajg-r/_layouts/userdisp.aspx?ID=2","Southern Regional Human Resource Services Division")</f>
        <v>Southern Regional Human Resource Services Division</v>
      </c>
      <c r="M221" t="s">
        <v>201</v>
      </c>
      <c r="O221" t="str">
        <f>LOOKUP(Table13[[#This Row],[FacilityLevel]], Backend!$E$3:$E$11, Backend!$F$3:$F$11)</f>
        <v>F</v>
      </c>
      <c r="P221">
        <f>LOOKUP(Table13[[#This Row],[FacilityType]], Backend!$J$4:$J$8, Backend!$K$4:$K$8)</f>
        <v>7</v>
      </c>
      <c r="Q221" t="str">
        <f>LOOKUP(Table13[[#This Row],[RegionIDByDistrict]], Backend!$P$1:$P$9, Backend!$Q$1:$Q$9)</f>
        <v>ASO</v>
      </c>
    </row>
    <row r="222" spans="1:17" x14ac:dyDescent="0.25">
      <c r="A222" t="s">
        <v>338</v>
      </c>
      <c r="B222" t="s">
        <v>647</v>
      </c>
      <c r="C222" t="s">
        <v>39</v>
      </c>
      <c r="D222" s="1">
        <v>5</v>
      </c>
      <c r="E222" s="1" t="s">
        <v>1053</v>
      </c>
      <c r="F222" s="1" t="s">
        <v>753</v>
      </c>
      <c r="G222" t="str">
        <f>HYPERLINK("https://ksn2.faa.gov/ajg/ajg-r/_layouts/userdisp.aspx?ID=8","Western Pacific")</f>
        <v>Western Pacific</v>
      </c>
      <c r="H2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2" t="s">
        <v>93</v>
      </c>
      <c r="J222" t="s">
        <v>15</v>
      </c>
      <c r="K222" t="s">
        <v>94</v>
      </c>
      <c r="L222" t="str">
        <f>HYPERLINK("https://ksn2.faa.gov/ajg/ajg-r/_layouts/userdisp.aspx?ID=8","Western Pacific Regional Human Resource Services Division")</f>
        <v>Western Pacific Regional Human Resource Services Division</v>
      </c>
      <c r="M222" t="s">
        <v>74</v>
      </c>
      <c r="O222" t="str">
        <f>LOOKUP(Table13[[#This Row],[FacilityLevel]], Backend!$E$3:$E$11, Backend!$F$3:$F$11)</f>
        <v>E</v>
      </c>
      <c r="P222">
        <f>LOOKUP(Table13[[#This Row],[FacilityType]], Backend!$J$4:$J$8, Backend!$K$4:$K$8)</f>
        <v>7</v>
      </c>
      <c r="Q222" t="str">
        <f>LOOKUP(Table13[[#This Row],[RegionIDByDistrict]], Backend!$P$1:$P$9, Backend!$Q$1:$Q$9)</f>
        <v>AWP</v>
      </c>
    </row>
    <row r="223" spans="1:17" x14ac:dyDescent="0.25">
      <c r="A223" t="s">
        <v>339</v>
      </c>
      <c r="B223" t="s">
        <v>648</v>
      </c>
      <c r="C223" t="s">
        <v>39</v>
      </c>
      <c r="D223" s="1">
        <v>4</v>
      </c>
      <c r="E223" s="1" t="s">
        <v>1054</v>
      </c>
      <c r="F223" s="1" t="s">
        <v>776</v>
      </c>
      <c r="G223" t="str">
        <f>HYPERLINK("https://ksn2.faa.gov/ajg/ajg-r/_layouts/userdisp.aspx?ID=4","Eastern")</f>
        <v>Eastern</v>
      </c>
      <c r="H2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23" t="s">
        <v>29</v>
      </c>
      <c r="J223" t="s">
        <v>21</v>
      </c>
      <c r="K223" t="s">
        <v>30</v>
      </c>
      <c r="L223" t="str">
        <f>HYPERLINK("https://ksn2.faa.gov/ajg/ajg-r/_layouts/userdisp.aspx?ID=4","Eastern Regional Human Resource Services Division")</f>
        <v>Eastern Regional Human Resource Services Division</v>
      </c>
      <c r="M223" t="s">
        <v>340</v>
      </c>
      <c r="O223" t="str">
        <f>LOOKUP(Table13[[#This Row],[FacilityLevel]], Backend!$E$3:$E$11, Backend!$F$3:$F$11)</f>
        <v>D</v>
      </c>
      <c r="P223">
        <f>LOOKUP(Table13[[#This Row],[FacilityType]], Backend!$J$4:$J$8, Backend!$K$4:$K$8)</f>
        <v>7</v>
      </c>
      <c r="Q223" t="str">
        <f>LOOKUP(Table13[[#This Row],[RegionIDByDistrict]], Backend!$P$1:$P$9, Backend!$Q$1:$Q$9)</f>
        <v>AEA</v>
      </c>
    </row>
    <row r="224" spans="1:17" x14ac:dyDescent="0.25">
      <c r="A224" t="s">
        <v>341</v>
      </c>
      <c r="B224" t="s">
        <v>649</v>
      </c>
      <c r="C224" t="s">
        <v>39</v>
      </c>
      <c r="D224" s="1">
        <v>8</v>
      </c>
      <c r="E224" s="1" t="s">
        <v>1007</v>
      </c>
      <c r="F224" s="1" t="s">
        <v>773</v>
      </c>
      <c r="G224" t="str">
        <f>HYPERLINK("https://ksn2.faa.gov/ajg/ajg-r/_layouts/userdisp.aspx?ID=8","Western Pacific")</f>
        <v>Western Pacific</v>
      </c>
      <c r="H2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4" t="s">
        <v>36</v>
      </c>
      <c r="J224" t="s">
        <v>33</v>
      </c>
      <c r="K224" t="s">
        <v>37</v>
      </c>
      <c r="L224" t="str">
        <f>HYPERLINK("https://ksn2.faa.gov/ajg/ajg-r/_layouts/userdisp.aspx?ID=8","Western Pacific Regional Human Resource Services Division")</f>
        <v>Western Pacific Regional Human Resource Services Division</v>
      </c>
      <c r="M224" t="s">
        <v>47</v>
      </c>
      <c r="O224" t="str">
        <f>LOOKUP(Table13[[#This Row],[FacilityLevel]], Backend!$E$3:$E$11, Backend!$F$3:$F$11)</f>
        <v>H</v>
      </c>
      <c r="P224">
        <f>LOOKUP(Table13[[#This Row],[FacilityType]], Backend!$J$4:$J$8, Backend!$K$4:$K$8)</f>
        <v>7</v>
      </c>
      <c r="Q224" t="str">
        <f>LOOKUP(Table13[[#This Row],[RegionIDByDistrict]], Backend!$P$1:$P$9, Backend!$Q$1:$Q$9)</f>
        <v>AWP</v>
      </c>
    </row>
    <row r="225" spans="1:17" x14ac:dyDescent="0.25">
      <c r="A225" t="s">
        <v>342</v>
      </c>
      <c r="B225" t="s">
        <v>650</v>
      </c>
      <c r="C225" t="s">
        <v>28</v>
      </c>
      <c r="D225" s="1">
        <v>6</v>
      </c>
      <c r="E225" s="1" t="s">
        <v>900</v>
      </c>
      <c r="F225" s="1" t="s">
        <v>770</v>
      </c>
      <c r="G225" t="str">
        <f>HYPERLINK("https://ksn2.faa.gov/ajg/ajg-r/_layouts/userdisp.aspx?ID=7","Northwest Mountain")</f>
        <v>Northwest Mountain</v>
      </c>
      <c r="H2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25" t="s">
        <v>90</v>
      </c>
      <c r="J225" t="s">
        <v>15</v>
      </c>
      <c r="K225" t="s">
        <v>91</v>
      </c>
      <c r="L225" t="str">
        <f>HYPERLINK("https://ksn2.faa.gov/ajg/ajg-r/_layouts/userdisp.aspx?ID=7","Northwest Mountain Regional Human Resource Services Division")</f>
        <v>Northwest Mountain Regional Human Resource Services Division</v>
      </c>
      <c r="M225" t="s">
        <v>47</v>
      </c>
      <c r="O225" t="str">
        <f>LOOKUP(Table13[[#This Row],[FacilityLevel]], Backend!$E$3:$E$11, Backend!$F$3:$F$11)</f>
        <v>F</v>
      </c>
      <c r="P225">
        <f>LOOKUP(Table13[[#This Row],[FacilityType]], Backend!$J$4:$J$8, Backend!$K$4:$K$8)</f>
        <v>3</v>
      </c>
      <c r="Q225" t="str">
        <f>LOOKUP(Table13[[#This Row],[RegionIDByDistrict]], Backend!$P$1:$P$9, Backend!$Q$1:$Q$9)</f>
        <v>ANM</v>
      </c>
    </row>
    <row r="226" spans="1:17" x14ac:dyDescent="0.25">
      <c r="A226" t="s">
        <v>343</v>
      </c>
      <c r="B226" t="s">
        <v>651</v>
      </c>
      <c r="C226" t="s">
        <v>39</v>
      </c>
      <c r="D226" s="1">
        <v>5</v>
      </c>
      <c r="E226" s="1" t="s">
        <v>1055</v>
      </c>
      <c r="F226" s="1" t="s">
        <v>753</v>
      </c>
      <c r="G226" t="str">
        <f>HYPERLINK("https://ksn2.faa.gov/ajg/ajg-r/_layouts/userdisp.aspx?ID=8","Western Pacific")</f>
        <v>Western Pacific</v>
      </c>
      <c r="H2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6" t="s">
        <v>93</v>
      </c>
      <c r="J226" t="s">
        <v>15</v>
      </c>
      <c r="K226" t="s">
        <v>94</v>
      </c>
      <c r="L226" t="str">
        <f>HYPERLINK("https://ksn2.faa.gov/ajg/ajg-r/_layouts/userdisp.aspx?ID=8","Western Pacific Regional Human Resource Services Division")</f>
        <v>Western Pacific Regional Human Resource Services Division</v>
      </c>
      <c r="M226" t="s">
        <v>85</v>
      </c>
      <c r="O226" t="str">
        <f>LOOKUP(Table13[[#This Row],[FacilityLevel]], Backend!$E$3:$E$11, Backend!$F$3:$F$11)</f>
        <v>E</v>
      </c>
      <c r="P226">
        <f>LOOKUP(Table13[[#This Row],[FacilityType]], Backend!$J$4:$J$8, Backend!$K$4:$K$8)</f>
        <v>7</v>
      </c>
      <c r="Q226" t="str">
        <f>LOOKUP(Table13[[#This Row],[RegionIDByDistrict]], Backend!$P$1:$P$9, Backend!$Q$1:$Q$9)</f>
        <v>AWP</v>
      </c>
    </row>
    <row r="227" spans="1:17" x14ac:dyDescent="0.25">
      <c r="A227" t="s">
        <v>344</v>
      </c>
      <c r="B227" t="s">
        <v>652</v>
      </c>
      <c r="C227" t="s">
        <v>39</v>
      </c>
      <c r="D227" s="1">
        <v>6</v>
      </c>
      <c r="E227" s="1" t="s">
        <v>1056</v>
      </c>
      <c r="F227" s="1" t="s">
        <v>766</v>
      </c>
      <c r="G227" t="str">
        <f>HYPERLINK("https://ksn2.faa.gov/ajg/ajg-r/_layouts/userdisp.aspx?ID=9","Great Lakes")</f>
        <v>Great Lakes</v>
      </c>
      <c r="H2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27" t="s">
        <v>51</v>
      </c>
      <c r="J227" t="s">
        <v>33</v>
      </c>
      <c r="K227" t="s">
        <v>52</v>
      </c>
      <c r="L227" t="str">
        <f>HYPERLINK("https://ksn2.faa.gov/ajg/ajg-r/_layouts/userdisp.aspx?ID=9","Great Lakes Regional Human Resource Services Division")</f>
        <v>Great Lakes Regional Human Resource Services Division</v>
      </c>
      <c r="M227" t="s">
        <v>62</v>
      </c>
      <c r="O227" t="str">
        <f>LOOKUP(Table13[[#This Row],[FacilityLevel]], Backend!$E$3:$E$11, Backend!$F$3:$F$11)</f>
        <v>F</v>
      </c>
      <c r="P227">
        <f>LOOKUP(Table13[[#This Row],[FacilityType]], Backend!$J$4:$J$8, Backend!$K$4:$K$8)</f>
        <v>7</v>
      </c>
      <c r="Q227" t="str">
        <f>LOOKUP(Table13[[#This Row],[RegionIDByDistrict]], Backend!$P$1:$P$9, Backend!$Q$1:$Q$9)</f>
        <v>AGL</v>
      </c>
    </row>
    <row r="228" spans="1:17" x14ac:dyDescent="0.25">
      <c r="A228" t="s">
        <v>345</v>
      </c>
      <c r="B228" t="s">
        <v>653</v>
      </c>
      <c r="C228" t="s">
        <v>39</v>
      </c>
      <c r="D228" s="1">
        <v>8</v>
      </c>
      <c r="E228" s="1" t="s">
        <v>1008</v>
      </c>
      <c r="F228" s="1" t="s">
        <v>765</v>
      </c>
      <c r="G228" t="str">
        <f>HYPERLINK("https://ksn2.faa.gov/ajg/ajg-r/_layouts/userdisp.aspx?ID=7","Northwest Mountain")</f>
        <v>Northwest Mountain</v>
      </c>
      <c r="H2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28" t="s">
        <v>65</v>
      </c>
      <c r="J228" t="s">
        <v>15</v>
      </c>
      <c r="K228" t="s">
        <v>66</v>
      </c>
      <c r="L228" t="str">
        <f>HYPERLINK("https://ksn2.faa.gov/ajg/ajg-r/_layouts/userdisp.aspx?ID=7","Northwest Mountain Regional Human Resource Services Division")</f>
        <v>Northwest Mountain Regional Human Resource Services Division</v>
      </c>
      <c r="M228" t="s">
        <v>47</v>
      </c>
      <c r="O228" t="str">
        <f>LOOKUP(Table13[[#This Row],[FacilityLevel]], Backend!$E$3:$E$11, Backend!$F$3:$F$11)</f>
        <v>H</v>
      </c>
      <c r="P228">
        <f>LOOKUP(Table13[[#This Row],[FacilityType]], Backend!$J$4:$J$8, Backend!$K$4:$K$8)</f>
        <v>7</v>
      </c>
      <c r="Q228" t="str">
        <f>LOOKUP(Table13[[#This Row],[RegionIDByDistrict]], Backend!$P$1:$P$9, Backend!$Q$1:$Q$9)</f>
        <v>ANM</v>
      </c>
    </row>
    <row r="229" spans="1:17" x14ac:dyDescent="0.25">
      <c r="A229" t="s">
        <v>346</v>
      </c>
      <c r="B229" t="s">
        <v>654</v>
      </c>
      <c r="C229" t="s">
        <v>28</v>
      </c>
      <c r="D229" s="1">
        <v>7</v>
      </c>
      <c r="E229" s="1" t="s">
        <v>953</v>
      </c>
      <c r="F229" s="1" t="s">
        <v>803</v>
      </c>
      <c r="G229" t="str">
        <f>HYPERLINK("https://ksn2.faa.gov/ajg/ajg-r/_layouts/userdisp.aspx?ID=3","New England")</f>
        <v>New England</v>
      </c>
      <c r="H2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29" t="s">
        <v>25</v>
      </c>
      <c r="J229" t="s">
        <v>21</v>
      </c>
      <c r="K229" t="s">
        <v>26</v>
      </c>
      <c r="L229" t="str">
        <f>HYPERLINK("https://ksn2.faa.gov/ajg/ajg-r/_layouts/userdisp.aspx?ID=3","New England Regional Human Resource Services Division")</f>
        <v>New England Regional Human Resource Services Division</v>
      </c>
      <c r="M229" t="s">
        <v>347</v>
      </c>
      <c r="O229" t="str">
        <f>LOOKUP(Table13[[#This Row],[FacilityLevel]], Backend!$E$3:$E$11, Backend!$F$3:$F$11)</f>
        <v>G</v>
      </c>
      <c r="P229">
        <f>LOOKUP(Table13[[#This Row],[FacilityType]], Backend!$J$4:$J$8, Backend!$K$4:$K$8)</f>
        <v>3</v>
      </c>
      <c r="Q229" t="str">
        <f>LOOKUP(Table13[[#This Row],[RegionIDByDistrict]], Backend!$P$1:$P$9, Backend!$Q$1:$Q$9)</f>
        <v>ANE</v>
      </c>
    </row>
    <row r="230" spans="1:17" x14ac:dyDescent="0.25">
      <c r="A230" t="s">
        <v>348</v>
      </c>
      <c r="B230" t="s">
        <v>655</v>
      </c>
      <c r="C230" t="s">
        <v>39</v>
      </c>
      <c r="D230" s="1">
        <v>5</v>
      </c>
      <c r="E230" s="1" t="s">
        <v>1057</v>
      </c>
      <c r="F230" s="1" t="s">
        <v>768</v>
      </c>
      <c r="G230" t="str">
        <f>HYPERLINK("https://ksn2.faa.gov/ajg/ajg-r/_layouts/userdisp.aspx?ID=9","Great Lakes")</f>
        <v>Great Lakes</v>
      </c>
      <c r="H2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30" t="s">
        <v>57</v>
      </c>
      <c r="J230" t="s">
        <v>33</v>
      </c>
      <c r="K230" t="s">
        <v>58</v>
      </c>
      <c r="L230" t="str">
        <f>HYPERLINK("https://ksn2.faa.gov/ajg/ajg-r/_layouts/userdisp.aspx?ID=9","Great Lakes Regional Human Resource Services Division")</f>
        <v>Great Lakes Regional Human Resource Services Division</v>
      </c>
      <c r="M230" t="s">
        <v>349</v>
      </c>
      <c r="O230" t="str">
        <f>LOOKUP(Table13[[#This Row],[FacilityLevel]], Backend!$E$3:$E$11, Backend!$F$3:$F$11)</f>
        <v>E</v>
      </c>
      <c r="P230">
        <f>LOOKUP(Table13[[#This Row],[FacilityType]], Backend!$J$4:$J$8, Backend!$K$4:$K$8)</f>
        <v>7</v>
      </c>
      <c r="Q230" t="str">
        <f>LOOKUP(Table13[[#This Row],[RegionIDByDistrict]], Backend!$P$1:$P$9, Backend!$Q$1:$Q$9)</f>
        <v>AGL</v>
      </c>
    </row>
    <row r="231" spans="1:17" x14ac:dyDescent="0.25">
      <c r="A231" t="s">
        <v>350</v>
      </c>
      <c r="B231" t="s">
        <v>638</v>
      </c>
      <c r="C231" t="s">
        <v>28</v>
      </c>
      <c r="D231" s="1">
        <v>6</v>
      </c>
      <c r="E231" s="1" t="s">
        <v>832</v>
      </c>
      <c r="F231" s="1" t="s">
        <v>792</v>
      </c>
      <c r="G231" t="str">
        <f>HYPERLINK("https://ksn2.faa.gov/ajg/ajg-r/_layouts/userdisp.aspx?ID=3","New England")</f>
        <v>New England</v>
      </c>
      <c r="H2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31" t="s">
        <v>25</v>
      </c>
      <c r="J231" t="s">
        <v>21</v>
      </c>
      <c r="K231" t="s">
        <v>26</v>
      </c>
      <c r="L231" t="str">
        <f>HYPERLINK("https://ksn2.faa.gov/ajg/ajg-r/_layouts/userdisp.aspx?ID=3","New England Regional Human Resource Services Division")</f>
        <v>New England Regional Human Resource Services Division</v>
      </c>
      <c r="M231" t="s">
        <v>347</v>
      </c>
      <c r="O231" t="str">
        <f>LOOKUP(Table13[[#This Row],[FacilityLevel]], Backend!$E$3:$E$11, Backend!$F$3:$F$11)</f>
        <v>F</v>
      </c>
      <c r="P231">
        <f>LOOKUP(Table13[[#This Row],[FacilityType]], Backend!$J$4:$J$8, Backend!$K$4:$K$8)</f>
        <v>3</v>
      </c>
      <c r="Q231" t="str">
        <f>LOOKUP(Table13[[#This Row],[RegionIDByDistrict]], Backend!$P$1:$P$9, Backend!$Q$1:$Q$9)</f>
        <v>ANE</v>
      </c>
    </row>
    <row r="232" spans="1:17" x14ac:dyDescent="0.25">
      <c r="A232" t="s">
        <v>351</v>
      </c>
      <c r="B232" t="s">
        <v>352</v>
      </c>
      <c r="C232" t="s">
        <v>13</v>
      </c>
      <c r="D232" s="1">
        <v>8</v>
      </c>
      <c r="E232" s="1" t="s">
        <v>845</v>
      </c>
      <c r="F232" s="1" t="s">
        <v>781</v>
      </c>
      <c r="G232" t="str">
        <f>HYPERLINK("https://ksn2.faa.gov/ajg/ajg-r/_layouts/userdisp.aspx?ID=6","Central")</f>
        <v>Central</v>
      </c>
      <c r="H2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32" t="s">
        <v>102</v>
      </c>
      <c r="J232" t="s">
        <v>33</v>
      </c>
      <c r="K232" t="s">
        <v>103</v>
      </c>
      <c r="L232" t="str">
        <f>HYPERLINK("https://ksn2.faa.gov/ajg/ajg-r/_layouts/userdisp.aspx?ID=6","Central Regional Human Resource Services Division")</f>
        <v>Central Regional Human Resource Services Division</v>
      </c>
      <c r="M232" t="s">
        <v>17</v>
      </c>
      <c r="O232" t="str">
        <f>LOOKUP(Table13[[#This Row],[FacilityLevel]], Backend!$E$3:$E$11, Backend!$F$3:$F$11)</f>
        <v>H</v>
      </c>
      <c r="P232">
        <f>LOOKUP(Table13[[#This Row],[FacilityType]], Backend!$J$4:$J$8, Backend!$K$4:$K$8)</f>
        <v>2</v>
      </c>
      <c r="Q232" t="str">
        <f>LOOKUP(Table13[[#This Row],[RegionIDByDistrict]], Backend!$P$1:$P$9, Backend!$Q$1:$Q$9)</f>
        <v>ACE</v>
      </c>
    </row>
    <row r="233" spans="1:17" x14ac:dyDescent="0.25">
      <c r="A233" t="s">
        <v>353</v>
      </c>
      <c r="B233" t="s">
        <v>656</v>
      </c>
      <c r="C233" t="s">
        <v>28</v>
      </c>
      <c r="D233" s="1">
        <v>5</v>
      </c>
      <c r="E233" s="1" t="s">
        <v>901</v>
      </c>
      <c r="F233" s="1" t="s">
        <v>759</v>
      </c>
      <c r="G233" t="str">
        <f>HYPERLINK("https://ksn2.faa.gov/ajg/ajg-r/_layouts/userdisp.aspx?ID=4","Eastern")</f>
        <v>Eastern</v>
      </c>
      <c r="H2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3" t="s">
        <v>29</v>
      </c>
      <c r="J233" t="s">
        <v>21</v>
      </c>
      <c r="K233" t="s">
        <v>30</v>
      </c>
      <c r="L233" t="str">
        <f>HYPERLINK("https://ksn2.faa.gov/ajg/ajg-r/_layouts/userdisp.aspx?ID=4","Eastern Regional Human Resource Services Division")</f>
        <v>Eastern Regional Human Resource Services Division</v>
      </c>
      <c r="M233" t="s">
        <v>62</v>
      </c>
      <c r="O233" t="str">
        <f>LOOKUP(Table13[[#This Row],[FacilityLevel]], Backend!$E$3:$E$11, Backend!$F$3:$F$11)</f>
        <v>E</v>
      </c>
      <c r="P233">
        <f>LOOKUP(Table13[[#This Row],[FacilityType]], Backend!$J$4:$J$8, Backend!$K$4:$K$8)</f>
        <v>3</v>
      </c>
      <c r="Q233" t="str">
        <f>LOOKUP(Table13[[#This Row],[RegionIDByDistrict]], Backend!$P$1:$P$9, Backend!$Q$1:$Q$9)</f>
        <v>AEA</v>
      </c>
    </row>
    <row r="234" spans="1:17" x14ac:dyDescent="0.25">
      <c r="A234" t="s">
        <v>354</v>
      </c>
      <c r="B234" t="s">
        <v>657</v>
      </c>
      <c r="C234" t="s">
        <v>28</v>
      </c>
      <c r="D234" s="1">
        <v>9</v>
      </c>
      <c r="E234" s="1" t="s">
        <v>954</v>
      </c>
      <c r="F234" s="1" t="s">
        <v>791</v>
      </c>
      <c r="G234" t="str">
        <f>HYPERLINK("https://ksn2.faa.gov/ajg/ajg-r/_layouts/userdisp.aspx?ID=4","Eastern")</f>
        <v>Eastern</v>
      </c>
      <c r="H2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4" t="s">
        <v>44</v>
      </c>
      <c r="J234" t="s">
        <v>21</v>
      </c>
      <c r="K234" t="s">
        <v>45</v>
      </c>
      <c r="L234" t="str">
        <f>HYPERLINK("https://ksn2.faa.gov/ajg/ajg-r/_layouts/userdisp.aspx?ID=4","Eastern Regional Human Resource Services Division")</f>
        <v>Eastern Regional Human Resource Services Division</v>
      </c>
      <c r="M234" t="s">
        <v>17</v>
      </c>
      <c r="O234" t="str">
        <f>LOOKUP(Table13[[#This Row],[FacilityLevel]], Backend!$E$3:$E$11, Backend!$F$3:$F$11)</f>
        <v>I</v>
      </c>
      <c r="P234">
        <f>LOOKUP(Table13[[#This Row],[FacilityType]], Backend!$J$4:$J$8, Backend!$K$4:$K$8)</f>
        <v>3</v>
      </c>
      <c r="Q234" t="str">
        <f>LOOKUP(Table13[[#This Row],[RegionIDByDistrict]], Backend!$P$1:$P$9, Backend!$Q$1:$Q$9)</f>
        <v>AEA</v>
      </c>
    </row>
    <row r="235" spans="1:17" x14ac:dyDescent="0.25">
      <c r="A235" t="s">
        <v>355</v>
      </c>
      <c r="B235" t="s">
        <v>658</v>
      </c>
      <c r="C235" t="s">
        <v>28</v>
      </c>
      <c r="D235" s="1">
        <v>6</v>
      </c>
      <c r="E235" s="1" t="s">
        <v>902</v>
      </c>
      <c r="F235" s="1" t="s">
        <v>768</v>
      </c>
      <c r="G235" t="str">
        <f>HYPERLINK("https://ksn2.faa.gov/ajg/ajg-r/_layouts/userdisp.aspx?ID=9","Great Lakes")</f>
        <v>Great Lakes</v>
      </c>
      <c r="H2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35" t="s">
        <v>57</v>
      </c>
      <c r="J235" t="s">
        <v>33</v>
      </c>
      <c r="K235" t="s">
        <v>58</v>
      </c>
      <c r="L235" t="str">
        <f>HYPERLINK("https://ksn2.faa.gov/ajg/ajg-r/_layouts/userdisp.aspx?ID=9","Great Lakes Regional Human Resource Services Division")</f>
        <v>Great Lakes Regional Human Resource Services Division</v>
      </c>
      <c r="M235" t="s">
        <v>17</v>
      </c>
      <c r="O235" t="str">
        <f>LOOKUP(Table13[[#This Row],[FacilityLevel]], Backend!$E$3:$E$11, Backend!$F$3:$F$11)</f>
        <v>F</v>
      </c>
      <c r="P235">
        <f>LOOKUP(Table13[[#This Row],[FacilityType]], Backend!$J$4:$J$8, Backend!$K$4:$K$8)</f>
        <v>3</v>
      </c>
      <c r="Q235" t="str">
        <f>LOOKUP(Table13[[#This Row],[RegionIDByDistrict]], Backend!$P$1:$P$9, Backend!$Q$1:$Q$9)</f>
        <v>AGL</v>
      </c>
    </row>
    <row r="236" spans="1:17" x14ac:dyDescent="0.25">
      <c r="A236" t="s">
        <v>356</v>
      </c>
      <c r="B236" t="s">
        <v>659</v>
      </c>
      <c r="C236" t="s">
        <v>39</v>
      </c>
      <c r="D236" s="1">
        <v>7</v>
      </c>
      <c r="E236" s="1" t="s">
        <v>1058</v>
      </c>
      <c r="F236" s="1" t="s">
        <v>753</v>
      </c>
      <c r="G236" t="str">
        <f>HYPERLINK("https://ksn2.faa.gov/ajg/ajg-r/_layouts/userdisp.aspx?ID=8","Western Pacific")</f>
        <v>Western Pacific</v>
      </c>
      <c r="H2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6" t="s">
        <v>68</v>
      </c>
      <c r="J236" t="s">
        <v>15</v>
      </c>
      <c r="K236" t="s">
        <v>69</v>
      </c>
      <c r="L236" t="str">
        <f>HYPERLINK("https://ksn2.faa.gov/ajg/ajg-r/_layouts/userdisp.aspx?ID=8","Western Pacific Regional Human Resource Services Division")</f>
        <v>Western Pacific Regional Human Resource Services Division</v>
      </c>
      <c r="M236" t="s">
        <v>76</v>
      </c>
      <c r="O236" t="str">
        <f>LOOKUP(Table13[[#This Row],[FacilityLevel]], Backend!$E$3:$E$11, Backend!$F$3:$F$11)</f>
        <v>G</v>
      </c>
      <c r="P236">
        <f>LOOKUP(Table13[[#This Row],[FacilityType]], Backend!$J$4:$J$8, Backend!$K$4:$K$8)</f>
        <v>7</v>
      </c>
      <c r="Q236" t="str">
        <f>LOOKUP(Table13[[#This Row],[RegionIDByDistrict]], Backend!$P$1:$P$9, Backend!$Q$1:$Q$9)</f>
        <v>AWP</v>
      </c>
    </row>
    <row r="237" spans="1:17" x14ac:dyDescent="0.25">
      <c r="A237" t="s">
        <v>357</v>
      </c>
      <c r="B237" t="s">
        <v>660</v>
      </c>
      <c r="C237" t="s">
        <v>39</v>
      </c>
      <c r="D237" s="1">
        <v>6</v>
      </c>
      <c r="E237" s="1" t="s">
        <v>1009</v>
      </c>
      <c r="F237" s="1" t="s">
        <v>778</v>
      </c>
      <c r="G237" t="str">
        <f>HYPERLINK("https://ksn2.faa.gov/ajg/ajg-r/_layouts/userdisp.aspx?ID=4","Eastern")</f>
        <v>Eastern</v>
      </c>
      <c r="H2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7" t="s">
        <v>44</v>
      </c>
      <c r="J237" t="s">
        <v>21</v>
      </c>
      <c r="K237" t="s">
        <v>45</v>
      </c>
      <c r="L237" t="str">
        <f>HYPERLINK("https://ksn2.faa.gov/ajg/ajg-r/_layouts/userdisp.aspx?ID=4","Eastern Regional Human Resource Services Division")</f>
        <v>Eastern Regional Human Resource Services Division</v>
      </c>
      <c r="M237" t="s">
        <v>17</v>
      </c>
      <c r="O237" t="str">
        <f>LOOKUP(Table13[[#This Row],[FacilityLevel]], Backend!$E$3:$E$11, Backend!$F$3:$F$11)</f>
        <v>F</v>
      </c>
      <c r="P237">
        <f>LOOKUP(Table13[[#This Row],[FacilityType]], Backend!$J$4:$J$8, Backend!$K$4:$K$8)</f>
        <v>7</v>
      </c>
      <c r="Q237" t="str">
        <f>LOOKUP(Table13[[#This Row],[RegionIDByDistrict]], Backend!$P$1:$P$9, Backend!$Q$1:$Q$9)</f>
        <v>AEA</v>
      </c>
    </row>
    <row r="238" spans="1:17" x14ac:dyDescent="0.25">
      <c r="A238" t="s">
        <v>358</v>
      </c>
      <c r="B238" t="s">
        <v>661</v>
      </c>
      <c r="C238" t="s">
        <v>39</v>
      </c>
      <c r="D238" s="1">
        <v>5</v>
      </c>
      <c r="E238" s="1" t="s">
        <v>1010</v>
      </c>
      <c r="F238" s="1" t="s">
        <v>780</v>
      </c>
      <c r="G238" t="str">
        <f>HYPERLINK("https://ksn2.faa.gov/ajg/ajg-r/_layouts/userdisp.aspx?ID=8","Western Pacific")</f>
        <v>Western Pacific</v>
      </c>
      <c r="H2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8" t="s">
        <v>68</v>
      </c>
      <c r="J238" t="s">
        <v>15</v>
      </c>
      <c r="K238" t="s">
        <v>69</v>
      </c>
      <c r="L238" t="str">
        <f>HYPERLINK("https://ksn2.faa.gov/ajg/ajg-r/_layouts/userdisp.aspx?ID=8","Western Pacific Regional Human Resource Services Division")</f>
        <v>Western Pacific Regional Human Resource Services Division</v>
      </c>
      <c r="M238" t="s">
        <v>17</v>
      </c>
      <c r="O238" t="str">
        <f>LOOKUP(Table13[[#This Row],[FacilityLevel]], Backend!$E$3:$E$11, Backend!$F$3:$F$11)</f>
        <v>E</v>
      </c>
      <c r="P238">
        <f>LOOKUP(Table13[[#This Row],[FacilityType]], Backend!$J$4:$J$8, Backend!$K$4:$K$8)</f>
        <v>7</v>
      </c>
      <c r="Q238" t="str">
        <f>LOOKUP(Table13[[#This Row],[RegionIDByDistrict]], Backend!$P$1:$P$9, Backend!$Q$1:$Q$9)</f>
        <v>AWP</v>
      </c>
    </row>
    <row r="239" spans="1:17" x14ac:dyDescent="0.25">
      <c r="A239" t="s">
        <v>359</v>
      </c>
      <c r="B239" t="s">
        <v>662</v>
      </c>
      <c r="C239" t="s">
        <v>28</v>
      </c>
      <c r="D239" s="1">
        <v>6</v>
      </c>
      <c r="E239" s="1" t="s">
        <v>903</v>
      </c>
      <c r="F239" s="1" t="s">
        <v>778</v>
      </c>
      <c r="G239" t="str">
        <f>HYPERLINK("https://ksn2.faa.gov/ajg/ajg-r/_layouts/userdisp.aspx?ID=4","Eastern")</f>
        <v>Eastern</v>
      </c>
      <c r="H2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9" t="s">
        <v>44</v>
      </c>
      <c r="J239" t="s">
        <v>21</v>
      </c>
      <c r="K239" t="s">
        <v>45</v>
      </c>
      <c r="L239" t="str">
        <f>HYPERLINK("https://ksn2.faa.gov/ajg/ajg-r/_layouts/userdisp.aspx?ID=4","Eastern Regional Human Resource Services Division")</f>
        <v>Eastern Regional Human Resource Services Division</v>
      </c>
      <c r="M239" t="s">
        <v>17</v>
      </c>
      <c r="O239" t="str">
        <f>LOOKUP(Table13[[#This Row],[FacilityLevel]], Backend!$E$3:$E$11, Backend!$F$3:$F$11)</f>
        <v>F</v>
      </c>
      <c r="P239">
        <f>LOOKUP(Table13[[#This Row],[FacilityType]], Backend!$J$4:$J$8, Backend!$K$4:$K$8)</f>
        <v>3</v>
      </c>
      <c r="Q239" t="str">
        <f>LOOKUP(Table13[[#This Row],[RegionIDByDistrict]], Backend!$P$1:$P$9, Backend!$Q$1:$Q$9)</f>
        <v>AEA</v>
      </c>
    </row>
    <row r="240" spans="1:17" x14ac:dyDescent="0.25">
      <c r="A240" t="s">
        <v>360</v>
      </c>
      <c r="B240" t="s">
        <v>663</v>
      </c>
      <c r="C240" t="s">
        <v>28</v>
      </c>
      <c r="D240" s="1">
        <v>6</v>
      </c>
      <c r="E240" s="1" t="s">
        <v>904</v>
      </c>
      <c r="F240" s="1" t="s">
        <v>776</v>
      </c>
      <c r="G240" t="str">
        <f>HYPERLINK("https://ksn2.faa.gov/ajg/ajg-r/_layouts/userdisp.aspx?ID=9","Great Lakes")</f>
        <v>Great Lakes</v>
      </c>
      <c r="H2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0" t="s">
        <v>51</v>
      </c>
      <c r="J240" t="s">
        <v>33</v>
      </c>
      <c r="K240" t="s">
        <v>52</v>
      </c>
      <c r="L240" t="str">
        <f>HYPERLINK("https://ksn2.faa.gov/ajg/ajg-r/_layouts/userdisp.aspx?ID=9","Great Lakes Regional Human Resource Services Division")</f>
        <v>Great Lakes Regional Human Resource Services Division</v>
      </c>
      <c r="M240" t="s">
        <v>17</v>
      </c>
      <c r="O240" t="str">
        <f>LOOKUP(Table13[[#This Row],[FacilityLevel]], Backend!$E$3:$E$11, Backend!$F$3:$F$11)</f>
        <v>F</v>
      </c>
      <c r="P240">
        <f>LOOKUP(Table13[[#This Row],[FacilityType]], Backend!$J$4:$J$8, Backend!$K$4:$K$8)</f>
        <v>3</v>
      </c>
      <c r="Q240" t="str">
        <f>LOOKUP(Table13[[#This Row],[RegionIDByDistrict]], Backend!$P$1:$P$9, Backend!$Q$1:$Q$9)</f>
        <v>AGL</v>
      </c>
    </row>
    <row r="241" spans="1:17" x14ac:dyDescent="0.25">
      <c r="A241" t="s">
        <v>361</v>
      </c>
      <c r="B241" t="s">
        <v>664</v>
      </c>
      <c r="C241" t="s">
        <v>28</v>
      </c>
      <c r="D241" s="1">
        <v>5</v>
      </c>
      <c r="E241" s="1" t="s">
        <v>905</v>
      </c>
      <c r="F241" s="1" t="s">
        <v>789</v>
      </c>
      <c r="G241" t="str">
        <f>HYPERLINK("https://ksn2.faa.gov/ajg/ajg-r/_layouts/userdisp.aspx?ID=8","Western Pacific")</f>
        <v>Western Pacific</v>
      </c>
      <c r="H2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41" t="s">
        <v>36</v>
      </c>
      <c r="J241" t="s">
        <v>33</v>
      </c>
      <c r="K241" t="s">
        <v>37</v>
      </c>
      <c r="L241" t="str">
        <f>HYPERLINK("https://ksn2.faa.gov/ajg/ajg-r/_layouts/userdisp.aspx?ID=8","Western Pacific Regional Human Resource Services Division")</f>
        <v>Western Pacific Regional Human Resource Services Division</v>
      </c>
      <c r="M241" t="s">
        <v>190</v>
      </c>
      <c r="O241" t="str">
        <f>LOOKUP(Table13[[#This Row],[FacilityLevel]], Backend!$E$3:$E$11, Backend!$F$3:$F$11)</f>
        <v>E</v>
      </c>
      <c r="P241">
        <f>LOOKUP(Table13[[#This Row],[FacilityType]], Backend!$J$4:$J$8, Backend!$K$4:$K$8)</f>
        <v>3</v>
      </c>
      <c r="Q241" t="str">
        <f>LOOKUP(Table13[[#This Row],[RegionIDByDistrict]], Backend!$P$1:$P$9, Backend!$Q$1:$Q$9)</f>
        <v>AWP</v>
      </c>
    </row>
    <row r="242" spans="1:17" x14ac:dyDescent="0.25">
      <c r="A242" t="s">
        <v>362</v>
      </c>
      <c r="B242" t="s">
        <v>663</v>
      </c>
      <c r="C242" t="s">
        <v>28</v>
      </c>
      <c r="D242" s="1">
        <v>5</v>
      </c>
      <c r="E242" s="1" t="s">
        <v>904</v>
      </c>
      <c r="F242" s="1" t="s">
        <v>774</v>
      </c>
      <c r="G242" t="str">
        <f>HYPERLINK("https://ksn2.faa.gov/ajg/ajg-r/_layouts/userdisp.aspx?ID=9","Great Lakes")</f>
        <v>Great Lakes</v>
      </c>
      <c r="H2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2" t="s">
        <v>102</v>
      </c>
      <c r="J242" t="s">
        <v>33</v>
      </c>
      <c r="K242" t="s">
        <v>103</v>
      </c>
      <c r="L242" t="str">
        <f>HYPERLINK("https://ksn2.faa.gov/ajg/ajg-r/_layouts/userdisp.aspx?ID=9","Great Lakes Regional Human Resource Services Division")</f>
        <v>Great Lakes Regional Human Resource Services Division</v>
      </c>
      <c r="M242" t="s">
        <v>363</v>
      </c>
      <c r="O242" t="str">
        <f>LOOKUP(Table13[[#This Row],[FacilityLevel]], Backend!$E$3:$E$11, Backend!$F$3:$F$11)</f>
        <v>E</v>
      </c>
      <c r="P242">
        <f>LOOKUP(Table13[[#This Row],[FacilityType]], Backend!$J$4:$J$8, Backend!$K$4:$K$8)</f>
        <v>3</v>
      </c>
      <c r="Q242" t="str">
        <f>LOOKUP(Table13[[#This Row],[RegionIDByDistrict]], Backend!$P$1:$P$9, Backend!$Q$1:$Q$9)</f>
        <v>AGL</v>
      </c>
    </row>
    <row r="243" spans="1:17" x14ac:dyDescent="0.25">
      <c r="A243" t="s">
        <v>364</v>
      </c>
      <c r="B243" t="s">
        <v>665</v>
      </c>
      <c r="C243" t="s">
        <v>28</v>
      </c>
      <c r="D243" s="1">
        <v>8</v>
      </c>
      <c r="E243" s="1" t="s">
        <v>930</v>
      </c>
      <c r="F243" s="1" t="s">
        <v>775</v>
      </c>
      <c r="G243" t="str">
        <f>HYPERLINK("https://ksn2.faa.gov/ajg/ajg-r/_layouts/userdisp.aspx?ID=2","Southern")</f>
        <v>Southern</v>
      </c>
      <c r="H2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3" t="s">
        <v>192</v>
      </c>
      <c r="J243" t="s">
        <v>21</v>
      </c>
      <c r="K243" t="s">
        <v>193</v>
      </c>
      <c r="L243" t="str">
        <f>HYPERLINK("https://ksn2.faa.gov/ajg/ajg-r/_layouts/userdisp.aspx?ID=2","Southern Regional Human Resource Services Division")</f>
        <v>Southern Regional Human Resource Services Division</v>
      </c>
      <c r="M243" t="s">
        <v>62</v>
      </c>
      <c r="O243" t="str">
        <f>LOOKUP(Table13[[#This Row],[FacilityLevel]], Backend!$E$3:$E$11, Backend!$F$3:$F$11)</f>
        <v>H</v>
      </c>
      <c r="P243">
        <f>LOOKUP(Table13[[#This Row],[FacilityType]], Backend!$J$4:$J$8, Backend!$K$4:$K$8)</f>
        <v>3</v>
      </c>
      <c r="Q243" t="str">
        <f>LOOKUP(Table13[[#This Row],[RegionIDByDistrict]], Backend!$P$1:$P$9, Backend!$Q$1:$Q$9)</f>
        <v>ASO</v>
      </c>
    </row>
    <row r="244" spans="1:17" x14ac:dyDescent="0.25">
      <c r="A244" t="s">
        <v>365</v>
      </c>
      <c r="B244" t="s">
        <v>666</v>
      </c>
      <c r="C244" t="s">
        <v>39</v>
      </c>
      <c r="D244" s="1">
        <v>7</v>
      </c>
      <c r="E244" s="1" t="s">
        <v>910</v>
      </c>
      <c r="F244" s="1" t="s">
        <v>787</v>
      </c>
      <c r="G244" t="str">
        <f>HYPERLINK("https://ksn2.faa.gov/ajg/ajg-r/_layouts/userdisp.aspx?ID=9","Great Lakes")</f>
        <v>Great Lakes</v>
      </c>
      <c r="H2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4" t="s">
        <v>145</v>
      </c>
      <c r="J244" t="s">
        <v>33</v>
      </c>
      <c r="K244" t="s">
        <v>146</v>
      </c>
      <c r="L244" t="str">
        <f>HYPERLINK("https://ksn2.faa.gov/ajg/ajg-r/_layouts/userdisp.aspx?ID=9","Great Lakes Regional Human Resource Services Division")</f>
        <v>Great Lakes Regional Human Resource Services Division</v>
      </c>
      <c r="M244" t="s">
        <v>76</v>
      </c>
      <c r="O244" t="str">
        <f>LOOKUP(Table13[[#This Row],[FacilityLevel]], Backend!$E$3:$E$11, Backend!$F$3:$F$11)</f>
        <v>G</v>
      </c>
      <c r="P244">
        <f>LOOKUP(Table13[[#This Row],[FacilityType]], Backend!$J$4:$J$8, Backend!$K$4:$K$8)</f>
        <v>7</v>
      </c>
      <c r="Q244" t="str">
        <f>LOOKUP(Table13[[#This Row],[RegionIDByDistrict]], Backend!$P$1:$P$9, Backend!$Q$1:$Q$9)</f>
        <v>AGL</v>
      </c>
    </row>
    <row r="245" spans="1:17" x14ac:dyDescent="0.25">
      <c r="A245" t="s">
        <v>366</v>
      </c>
      <c r="B245" t="s">
        <v>367</v>
      </c>
      <c r="C245" t="s">
        <v>13</v>
      </c>
      <c r="D245" s="1">
        <v>10</v>
      </c>
      <c r="E245" s="1" t="s">
        <v>846</v>
      </c>
      <c r="F245" s="1" t="s">
        <v>770</v>
      </c>
      <c r="G245" t="str">
        <f>HYPERLINK("https://ksn2.faa.gov/ajg/ajg-r/_layouts/userdisp.aspx?ID=7","Northwest Mountain")</f>
        <v>Northwest Mountain</v>
      </c>
      <c r="H2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45" t="s">
        <v>90</v>
      </c>
      <c r="J245" t="s">
        <v>15</v>
      </c>
      <c r="K245" t="s">
        <v>91</v>
      </c>
      <c r="L245" t="str">
        <f>HYPERLINK("https://ksn2.faa.gov/ajg/ajg-r/_layouts/userdisp.aspx?ID=7","Northwest Mountain Regional Human Resource Services Division")</f>
        <v>Northwest Mountain Regional Human Resource Services Division</v>
      </c>
      <c r="M245" t="s">
        <v>17</v>
      </c>
      <c r="O245" t="str">
        <f>LOOKUP(Table13[[#This Row],[FacilityLevel]], Backend!$E$3:$E$11, Backend!$F$3:$F$11)</f>
        <v>J</v>
      </c>
      <c r="P245">
        <f>LOOKUP(Table13[[#This Row],[FacilityType]], Backend!$J$4:$J$8, Backend!$K$4:$K$8)</f>
        <v>2</v>
      </c>
      <c r="Q245" t="str">
        <f>LOOKUP(Table13[[#This Row],[RegionIDByDistrict]], Backend!$P$1:$P$9, Backend!$Q$1:$Q$9)</f>
        <v>ANM</v>
      </c>
    </row>
    <row r="246" spans="1:17" x14ac:dyDescent="0.25">
      <c r="A246" t="s">
        <v>368</v>
      </c>
      <c r="B246" t="s">
        <v>369</v>
      </c>
      <c r="C246" t="s">
        <v>13</v>
      </c>
      <c r="D246" s="1">
        <v>10</v>
      </c>
      <c r="E246" s="1" t="s">
        <v>840</v>
      </c>
      <c r="F246" s="1" t="s">
        <v>788</v>
      </c>
      <c r="G246" t="str">
        <f>HYPERLINK("https://ksn2.faa.gov/ajg/ajg-r/_layouts/userdisp.aspx?ID=7","Northwest Mountain")</f>
        <v>Northwest Mountain</v>
      </c>
      <c r="H2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46" t="s">
        <v>99</v>
      </c>
      <c r="J246" t="s">
        <v>15</v>
      </c>
      <c r="K246" t="s">
        <v>100</v>
      </c>
      <c r="L246" t="str">
        <f>HYPERLINK("https://ksn2.faa.gov/ajg/ajg-r/_layouts/userdisp.aspx?ID=7","Northwest Mountain Regional Human Resource Services Division")</f>
        <v>Northwest Mountain Regional Human Resource Services Division</v>
      </c>
      <c r="M246" t="s">
        <v>17</v>
      </c>
      <c r="O246" t="str">
        <f>LOOKUP(Table13[[#This Row],[FacilityLevel]], Backend!$E$3:$E$11, Backend!$F$3:$F$11)</f>
        <v>J</v>
      </c>
      <c r="P246">
        <f>LOOKUP(Table13[[#This Row],[FacilityType]], Backend!$J$4:$J$8, Backend!$K$4:$K$8)</f>
        <v>2</v>
      </c>
      <c r="Q246" t="str">
        <f>LOOKUP(Table13[[#This Row],[RegionIDByDistrict]], Backend!$P$1:$P$9, Backend!$Q$1:$Q$9)</f>
        <v>ANM</v>
      </c>
    </row>
    <row r="247" spans="1:17" x14ac:dyDescent="0.25">
      <c r="A247" t="s">
        <v>370</v>
      </c>
      <c r="B247" t="s">
        <v>667</v>
      </c>
      <c r="C247" t="s">
        <v>39</v>
      </c>
      <c r="D247" s="1">
        <v>8</v>
      </c>
      <c r="E247" s="1" t="s">
        <v>847</v>
      </c>
      <c r="F247" s="1" t="s">
        <v>753</v>
      </c>
      <c r="G247" t="str">
        <f>HYPERLINK("https://ksn2.faa.gov/ajg/ajg-r/_layouts/userdisp.aspx?ID=8","Western Pacific")</f>
        <v>Western Pacific</v>
      </c>
      <c r="H2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47" t="s">
        <v>93</v>
      </c>
      <c r="J247" t="s">
        <v>15</v>
      </c>
      <c r="K247" t="s">
        <v>94</v>
      </c>
      <c r="L247" t="str">
        <f>HYPERLINK("https://ksn2.faa.gov/ajg/ajg-r/_layouts/userdisp.aspx?ID=8","Western Pacific Regional Human Resource Services Division")</f>
        <v>Western Pacific Regional Human Resource Services Division</v>
      </c>
      <c r="M247" t="s">
        <v>17</v>
      </c>
      <c r="O247" t="str">
        <f>LOOKUP(Table13[[#This Row],[FacilityLevel]], Backend!$E$3:$E$11, Backend!$F$3:$F$11)</f>
        <v>H</v>
      </c>
      <c r="P247">
        <f>LOOKUP(Table13[[#This Row],[FacilityType]], Backend!$J$4:$J$8, Backend!$K$4:$K$8)</f>
        <v>7</v>
      </c>
      <c r="Q247" t="str">
        <f>LOOKUP(Table13[[#This Row],[RegionIDByDistrict]], Backend!$P$1:$P$9, Backend!$Q$1:$Q$9)</f>
        <v>AWP</v>
      </c>
    </row>
    <row r="248" spans="1:17" x14ac:dyDescent="0.25">
      <c r="A248" t="s">
        <v>371</v>
      </c>
      <c r="B248" t="s">
        <v>668</v>
      </c>
      <c r="C248" t="s">
        <v>28</v>
      </c>
      <c r="D248" s="1">
        <v>9</v>
      </c>
      <c r="E248" s="1" t="s">
        <v>931</v>
      </c>
      <c r="F248" s="1" t="s">
        <v>758</v>
      </c>
      <c r="G248" t="str">
        <f>HYPERLINK("https://ksn2.faa.gov/ajg/ajg-r/_layouts/userdisp.aspx?ID=2","Southern")</f>
        <v>Southern</v>
      </c>
      <c r="H2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8" t="s">
        <v>79</v>
      </c>
      <c r="J248" t="s">
        <v>33</v>
      </c>
      <c r="K248" t="s">
        <v>80</v>
      </c>
      <c r="L248" t="str">
        <f>HYPERLINK("https://ksn2.faa.gov/ajg/ajg-r/_layouts/userdisp.aspx?ID=2","Southern Regional Human Resource Services Division")</f>
        <v>Southern Regional Human Resource Services Division</v>
      </c>
      <c r="M248" t="s">
        <v>17</v>
      </c>
      <c r="O248" t="str">
        <f>LOOKUP(Table13[[#This Row],[FacilityLevel]], Backend!$E$3:$E$11, Backend!$F$3:$F$11)</f>
        <v>I</v>
      </c>
      <c r="P248">
        <f>LOOKUP(Table13[[#This Row],[FacilityType]], Backend!$J$4:$J$8, Backend!$K$4:$K$8)</f>
        <v>3</v>
      </c>
      <c r="Q248" t="str">
        <f>LOOKUP(Table13[[#This Row],[RegionIDByDistrict]], Backend!$P$1:$P$9, Backend!$Q$1:$Q$9)</f>
        <v>ASO</v>
      </c>
    </row>
    <row r="249" spans="1:17" x14ac:dyDescent="0.25">
      <c r="A249" t="s">
        <v>372</v>
      </c>
      <c r="B249" t="s">
        <v>669</v>
      </c>
      <c r="C249" t="s">
        <v>28</v>
      </c>
      <c r="D249" s="1">
        <v>8</v>
      </c>
      <c r="E249" s="1" t="s">
        <v>906</v>
      </c>
      <c r="F249" s="1" t="s">
        <v>764</v>
      </c>
      <c r="G249" t="str">
        <f>HYPERLINK("https://ksn2.faa.gov/ajg/ajg-r/_layouts/userdisp.aspx?ID=2","Southern")</f>
        <v>Southern</v>
      </c>
      <c r="H2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9" t="s">
        <v>121</v>
      </c>
      <c r="J249" t="s">
        <v>21</v>
      </c>
      <c r="K249" t="s">
        <v>122</v>
      </c>
      <c r="L249" t="str">
        <f>HYPERLINK("https://ksn2.faa.gov/ajg/ajg-r/_layouts/userdisp.aspx?ID=2","Southern Regional Human Resource Services Division")</f>
        <v>Southern Regional Human Resource Services Division</v>
      </c>
      <c r="M249" t="s">
        <v>62</v>
      </c>
      <c r="O249" t="str">
        <f>LOOKUP(Table13[[#This Row],[FacilityLevel]], Backend!$E$3:$E$11, Backend!$F$3:$F$11)</f>
        <v>H</v>
      </c>
      <c r="P249">
        <f>LOOKUP(Table13[[#This Row],[FacilityType]], Backend!$J$4:$J$8, Backend!$K$4:$K$8)</f>
        <v>3</v>
      </c>
      <c r="Q249" t="str">
        <f>LOOKUP(Table13[[#This Row],[RegionIDByDistrict]], Backend!$P$1:$P$9, Backend!$Q$1:$Q$9)</f>
        <v>ASO</v>
      </c>
    </row>
    <row r="250" spans="1:17" x14ac:dyDescent="0.25">
      <c r="A250" t="s">
        <v>373</v>
      </c>
      <c r="B250" t="s">
        <v>670</v>
      </c>
      <c r="C250" t="s">
        <v>28</v>
      </c>
      <c r="D250" s="1">
        <v>7</v>
      </c>
      <c r="E250" s="1" t="s">
        <v>955</v>
      </c>
      <c r="F250" s="1" t="s">
        <v>753</v>
      </c>
      <c r="G250" t="str">
        <f>HYPERLINK("https://ksn2.faa.gov/ajg/ajg-r/_layouts/userdisp.aspx?ID=8","Western Pacific")</f>
        <v>Western Pacific</v>
      </c>
      <c r="H2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0" t="s">
        <v>93</v>
      </c>
      <c r="J250" t="s">
        <v>15</v>
      </c>
      <c r="K250" t="s">
        <v>94</v>
      </c>
      <c r="L250" t="str">
        <f>HYPERLINK("https://ksn2.faa.gov/ajg/ajg-r/_layouts/userdisp.aspx?ID=8","Western Pacific Regional Human Resource Services Division")</f>
        <v>Western Pacific Regional Human Resource Services Division</v>
      </c>
      <c r="M250" t="s">
        <v>85</v>
      </c>
      <c r="O250" t="str">
        <f>LOOKUP(Table13[[#This Row],[FacilityLevel]], Backend!$E$3:$E$11, Backend!$F$3:$F$11)</f>
        <v>G</v>
      </c>
      <c r="P250">
        <f>LOOKUP(Table13[[#This Row],[FacilityType]], Backend!$J$4:$J$8, Backend!$K$4:$K$8)</f>
        <v>3</v>
      </c>
      <c r="Q250" t="str">
        <f>LOOKUP(Table13[[#This Row],[RegionIDByDistrict]], Backend!$P$1:$P$9, Backend!$Q$1:$Q$9)</f>
        <v>AWP</v>
      </c>
    </row>
    <row r="251" spans="1:17" x14ac:dyDescent="0.25">
      <c r="A251" t="s">
        <v>374</v>
      </c>
      <c r="B251" t="s">
        <v>671</v>
      </c>
      <c r="C251" t="s">
        <v>28</v>
      </c>
      <c r="D251" s="1">
        <v>7</v>
      </c>
      <c r="E251" s="1" t="s">
        <v>932</v>
      </c>
      <c r="F251" s="1" t="s">
        <v>760</v>
      </c>
      <c r="G251" t="str">
        <f>HYPERLINK("https://ksn2.faa.gov/ajg/ajg-r/_layouts/userdisp.aspx?ID=9","Great Lakes")</f>
        <v>Great Lakes</v>
      </c>
      <c r="H2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51" t="s">
        <v>57</v>
      </c>
      <c r="J251" t="s">
        <v>33</v>
      </c>
      <c r="K251" t="s">
        <v>58</v>
      </c>
      <c r="L251" t="str">
        <f>HYPERLINK("https://ksn2.faa.gov/ajg/ajg-r/_layouts/userdisp.aspx?ID=9","Great Lakes Regional Human Resource Services Division")</f>
        <v>Great Lakes Regional Human Resource Services Division</v>
      </c>
      <c r="M251" t="s">
        <v>114</v>
      </c>
      <c r="O251" t="str">
        <f>LOOKUP(Table13[[#This Row],[FacilityLevel]], Backend!$E$3:$E$11, Backend!$F$3:$F$11)</f>
        <v>G</v>
      </c>
      <c r="P251">
        <f>LOOKUP(Table13[[#This Row],[FacilityType]], Backend!$J$4:$J$8, Backend!$K$4:$K$8)</f>
        <v>3</v>
      </c>
      <c r="Q251" t="str">
        <f>LOOKUP(Table13[[#This Row],[RegionIDByDistrict]], Backend!$P$1:$P$9, Backend!$Q$1:$Q$9)</f>
        <v>AGL</v>
      </c>
    </row>
    <row r="252" spans="1:17" x14ac:dyDescent="0.25">
      <c r="A252" t="s">
        <v>375</v>
      </c>
      <c r="B252" t="s">
        <v>672</v>
      </c>
      <c r="C252" t="s">
        <v>39</v>
      </c>
      <c r="D252" s="1">
        <v>5</v>
      </c>
      <c r="E252" s="1" t="s">
        <v>1011</v>
      </c>
      <c r="F252" s="1" t="s">
        <v>753</v>
      </c>
      <c r="G252" t="str">
        <f>HYPERLINK("https://ksn2.faa.gov/ajg/ajg-r/_layouts/userdisp.aspx?ID=8","Western Pacific")</f>
        <v>Western Pacific</v>
      </c>
      <c r="H2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2" t="s">
        <v>68</v>
      </c>
      <c r="J252" t="s">
        <v>15</v>
      </c>
      <c r="K252" t="s">
        <v>69</v>
      </c>
      <c r="L252" t="str">
        <f>HYPERLINK("https://ksn2.faa.gov/ajg/ajg-r/_layouts/userdisp.aspx?ID=8","Western Pacific Regional Human Resource Services Division")</f>
        <v>Western Pacific Regional Human Resource Services Division</v>
      </c>
      <c r="M252" t="s">
        <v>74</v>
      </c>
      <c r="O252" t="str">
        <f>LOOKUP(Table13[[#This Row],[FacilityLevel]], Backend!$E$3:$E$11, Backend!$F$3:$F$11)</f>
        <v>E</v>
      </c>
      <c r="P252">
        <f>LOOKUP(Table13[[#This Row],[FacilityType]], Backend!$J$4:$J$8, Backend!$K$4:$K$8)</f>
        <v>7</v>
      </c>
      <c r="Q252" t="str">
        <f>LOOKUP(Table13[[#This Row],[RegionIDByDistrict]], Backend!$P$1:$P$9, Backend!$Q$1:$Q$9)</f>
        <v>AWP</v>
      </c>
    </row>
    <row r="253" spans="1:17" x14ac:dyDescent="0.25">
      <c r="A253" t="s">
        <v>376</v>
      </c>
      <c r="B253" t="s">
        <v>377</v>
      </c>
      <c r="C253" t="s">
        <v>13</v>
      </c>
      <c r="D253" s="1">
        <v>12</v>
      </c>
      <c r="E253" s="1" t="s">
        <v>847</v>
      </c>
      <c r="F253" s="1" t="s">
        <v>753</v>
      </c>
      <c r="G253" t="str">
        <f>HYPERLINK("https://ksn2.faa.gov/ajg/ajg-r/_layouts/userdisp.aspx?ID=8","Western Pacific")</f>
        <v>Western Pacific</v>
      </c>
      <c r="H2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3" t="s">
        <v>93</v>
      </c>
      <c r="J253" t="s">
        <v>15</v>
      </c>
      <c r="K253" t="s">
        <v>94</v>
      </c>
      <c r="L253" t="str">
        <f>HYPERLINK("https://ksn2.faa.gov/ajg/ajg-r/_layouts/userdisp.aspx?ID=8","Western Pacific Regional Human Resource Services Division")</f>
        <v>Western Pacific Regional Human Resource Services Division</v>
      </c>
      <c r="M253" t="s">
        <v>17</v>
      </c>
      <c r="O253" t="str">
        <f>LOOKUP(Table13[[#This Row],[FacilityLevel]], Backend!$E$3:$E$11, Backend!$F$3:$F$11)</f>
        <v>L</v>
      </c>
      <c r="P253">
        <f>LOOKUP(Table13[[#This Row],[FacilityType]], Backend!$J$4:$J$8, Backend!$K$4:$K$8)</f>
        <v>2</v>
      </c>
      <c r="Q253" t="str">
        <f>LOOKUP(Table13[[#This Row],[RegionIDByDistrict]], Backend!$P$1:$P$9, Backend!$Q$1:$Q$9)</f>
        <v>AWP</v>
      </c>
    </row>
    <row r="254" spans="1:17" x14ac:dyDescent="0.25">
      <c r="A254" t="s">
        <v>378</v>
      </c>
      <c r="B254" t="s">
        <v>673</v>
      </c>
      <c r="C254" t="s">
        <v>28</v>
      </c>
      <c r="D254" s="1">
        <v>8</v>
      </c>
      <c r="E254" s="1" t="s">
        <v>956</v>
      </c>
      <c r="F254" s="1" t="s">
        <v>782</v>
      </c>
      <c r="G254" t="str">
        <f>HYPERLINK("https://ksn2.faa.gov/ajg/ajg-r/_layouts/userdisp.aspx?ID=5","Southwest")</f>
        <v>Southwest</v>
      </c>
      <c r="H2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254" t="s">
        <v>137</v>
      </c>
      <c r="J254" t="s">
        <v>33</v>
      </c>
      <c r="K254" t="s">
        <v>138</v>
      </c>
      <c r="L254" t="str">
        <f>HYPERLINK("https://ksn2.faa.gov/ajg/ajg-r/_layouts/userdisp.aspx?ID=5","Southwest Regional Human Resource Services Division")</f>
        <v>Southwest Regional Human Resource Services Division</v>
      </c>
      <c r="M254" t="s">
        <v>17</v>
      </c>
      <c r="O254" t="str">
        <f>LOOKUP(Table13[[#This Row],[FacilityLevel]], Backend!$E$3:$E$11, Backend!$F$3:$F$11)</f>
        <v>H</v>
      </c>
      <c r="P254">
        <f>LOOKUP(Table13[[#This Row],[FacilityType]], Backend!$J$4:$J$8, Backend!$K$4:$K$8)</f>
        <v>3</v>
      </c>
      <c r="Q254" t="str">
        <f>LOOKUP(Table13[[#This Row],[RegionIDByDistrict]], Backend!$P$1:$P$9, Backend!$Q$1:$Q$9)</f>
        <v>ASW</v>
      </c>
    </row>
    <row r="255" spans="1:17" x14ac:dyDescent="0.25">
      <c r="A255" t="s">
        <v>379</v>
      </c>
      <c r="B255" t="s">
        <v>674</v>
      </c>
      <c r="C255" t="s">
        <v>39</v>
      </c>
      <c r="D255" s="1">
        <v>7</v>
      </c>
      <c r="E255" s="1" t="s">
        <v>1012</v>
      </c>
      <c r="F255" s="1" t="s">
        <v>773</v>
      </c>
      <c r="G255" t="str">
        <f>HYPERLINK("https://ksn2.faa.gov/ajg/ajg-r/_layouts/userdisp.aspx?ID=8","Western Pacific")</f>
        <v>Western Pacific</v>
      </c>
      <c r="H2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5" t="s">
        <v>36</v>
      </c>
      <c r="J255" t="s">
        <v>33</v>
      </c>
      <c r="K255" t="s">
        <v>37</v>
      </c>
      <c r="L255" t="str">
        <f>HYPERLINK("https://ksn2.faa.gov/ajg/ajg-r/_layouts/userdisp.aspx?ID=8","Western Pacific Regional Human Resource Services Division")</f>
        <v>Western Pacific Regional Human Resource Services Division</v>
      </c>
      <c r="M255" t="s">
        <v>190</v>
      </c>
      <c r="O255" t="str">
        <f>LOOKUP(Table13[[#This Row],[FacilityLevel]], Backend!$E$3:$E$11, Backend!$F$3:$F$11)</f>
        <v>G</v>
      </c>
      <c r="P255">
        <f>LOOKUP(Table13[[#This Row],[FacilityType]], Backend!$J$4:$J$8, Backend!$K$4:$K$8)</f>
        <v>7</v>
      </c>
      <c r="Q255" t="str">
        <f>LOOKUP(Table13[[#This Row],[RegionIDByDistrict]], Backend!$P$1:$P$9, Backend!$Q$1:$Q$9)</f>
        <v>AWP</v>
      </c>
    </row>
    <row r="256" spans="1:17" x14ac:dyDescent="0.25">
      <c r="A256" t="s">
        <v>380</v>
      </c>
      <c r="B256" t="s">
        <v>675</v>
      </c>
      <c r="C256" t="s">
        <v>39</v>
      </c>
      <c r="D256" s="1">
        <v>10</v>
      </c>
      <c r="E256" s="1" t="s">
        <v>91</v>
      </c>
      <c r="F256" s="1" t="s">
        <v>770</v>
      </c>
      <c r="G256" t="str">
        <f>HYPERLINK("https://ksn2.faa.gov/ajg/ajg-r/_layouts/userdisp.aspx?ID=7","Northwest Mountain")</f>
        <v>Northwest Mountain</v>
      </c>
      <c r="H2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56" t="s">
        <v>90</v>
      </c>
      <c r="J256" t="s">
        <v>15</v>
      </c>
      <c r="K256" t="s">
        <v>91</v>
      </c>
      <c r="L256" t="str">
        <f>HYPERLINK("https://ksn2.faa.gov/ajg/ajg-r/_layouts/userdisp.aspx?ID=7","Northwest Mountain Regional Human Resource Services Division")</f>
        <v>Northwest Mountain Regional Human Resource Services Division</v>
      </c>
      <c r="M256" t="s">
        <v>17</v>
      </c>
      <c r="O256" t="str">
        <f>LOOKUP(Table13[[#This Row],[FacilityLevel]], Backend!$E$3:$E$11, Backend!$F$3:$F$11)</f>
        <v>J</v>
      </c>
      <c r="P256">
        <f>LOOKUP(Table13[[#This Row],[FacilityType]], Backend!$J$4:$J$8, Backend!$K$4:$K$8)</f>
        <v>7</v>
      </c>
      <c r="Q256" t="str">
        <f>LOOKUP(Table13[[#This Row],[RegionIDByDistrict]], Backend!$P$1:$P$9, Backend!$Q$1:$Q$9)</f>
        <v>ANM</v>
      </c>
    </row>
    <row r="257" spans="1:17" x14ac:dyDescent="0.25">
      <c r="A257" t="s">
        <v>381</v>
      </c>
      <c r="B257" t="s">
        <v>676</v>
      </c>
      <c r="C257" t="s">
        <v>39</v>
      </c>
      <c r="D257" s="1">
        <v>7</v>
      </c>
      <c r="E257" s="1" t="s">
        <v>1059</v>
      </c>
      <c r="F257" s="1" t="s">
        <v>753</v>
      </c>
      <c r="G257" t="str">
        <f>HYPERLINK("https://ksn2.faa.gov/ajg/ajg-r/_layouts/userdisp.aspx?ID=8","Western Pacific")</f>
        <v>Western Pacific</v>
      </c>
      <c r="H2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7" t="s">
        <v>93</v>
      </c>
      <c r="J257" t="s">
        <v>15</v>
      </c>
      <c r="K257" t="s">
        <v>94</v>
      </c>
      <c r="L257" t="str">
        <f>HYPERLINK("https://ksn2.faa.gov/ajg/ajg-r/_layouts/userdisp.aspx?ID=8","Western Pacific Regional Human Resource Services Division")</f>
        <v>Western Pacific Regional Human Resource Services Division</v>
      </c>
      <c r="M257" t="s">
        <v>74</v>
      </c>
      <c r="O257" t="str">
        <f>LOOKUP(Table13[[#This Row],[FacilityLevel]], Backend!$E$3:$E$11, Backend!$F$3:$F$11)</f>
        <v>G</v>
      </c>
      <c r="P257">
        <f>LOOKUP(Table13[[#This Row],[FacilityType]], Backend!$J$4:$J$8, Backend!$K$4:$K$8)</f>
        <v>7</v>
      </c>
      <c r="Q257" t="str">
        <f>LOOKUP(Table13[[#This Row],[RegionIDByDistrict]], Backend!$P$1:$P$9, Backend!$Q$1:$Q$9)</f>
        <v>AWP</v>
      </c>
    </row>
    <row r="258" spans="1:17" x14ac:dyDescent="0.25">
      <c r="A258" t="s">
        <v>382</v>
      </c>
      <c r="B258" t="s">
        <v>677</v>
      </c>
      <c r="C258" t="s">
        <v>39</v>
      </c>
      <c r="D258" s="1">
        <v>9</v>
      </c>
      <c r="E258" s="1" t="s">
        <v>1013</v>
      </c>
      <c r="F258" s="1" t="s">
        <v>775</v>
      </c>
      <c r="G258" t="str">
        <f>HYPERLINK("https://ksn2.faa.gov/ajg/ajg-r/_layouts/userdisp.aspx?ID=2","Southern")</f>
        <v>Southern</v>
      </c>
      <c r="H2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58" t="s">
        <v>192</v>
      </c>
      <c r="J258" t="s">
        <v>21</v>
      </c>
      <c r="K258" t="s">
        <v>122</v>
      </c>
      <c r="L258" t="str">
        <f>HYPERLINK("https://ksn2.faa.gov/ajg/ajg-r/_layouts/userdisp.aspx?ID=2","Southern Regional Human Resource Services Division")</f>
        <v>Southern Regional Human Resource Services Division</v>
      </c>
      <c r="M258" t="s">
        <v>82</v>
      </c>
      <c r="O258" t="str">
        <f>LOOKUP(Table13[[#This Row],[FacilityLevel]], Backend!$E$3:$E$11, Backend!$F$3:$F$11)</f>
        <v>I</v>
      </c>
      <c r="P258">
        <f>LOOKUP(Table13[[#This Row],[FacilityType]], Backend!$J$4:$J$8, Backend!$K$4:$K$8)</f>
        <v>7</v>
      </c>
      <c r="Q258" t="str">
        <f>LOOKUP(Table13[[#This Row],[RegionIDByDistrict]], Backend!$P$1:$P$9, Backend!$Q$1:$Q$9)</f>
        <v>ASO</v>
      </c>
    </row>
    <row r="259" spans="1:17" x14ac:dyDescent="0.25">
      <c r="A259" t="s">
        <v>383</v>
      </c>
      <c r="B259" t="s">
        <v>678</v>
      </c>
      <c r="C259" t="s">
        <v>39</v>
      </c>
      <c r="D259" s="1">
        <v>10</v>
      </c>
      <c r="E259" s="1" t="s">
        <v>1060</v>
      </c>
      <c r="F259" s="1" t="s">
        <v>753</v>
      </c>
      <c r="G259" t="str">
        <f>HYPERLINK("https://ksn2.faa.gov/ajg/ajg-r/_layouts/userdisp.aspx?ID=8","Western Pacific")</f>
        <v>Western Pacific</v>
      </c>
      <c r="H2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9" t="s">
        <v>68</v>
      </c>
      <c r="J259" t="s">
        <v>15</v>
      </c>
      <c r="K259" t="s">
        <v>69</v>
      </c>
      <c r="L259" t="str">
        <f>HYPERLINK("https://ksn2.faa.gov/ajg/ajg-r/_layouts/userdisp.aspx?ID=8","Western Pacific Regional Human Resource Services Division")</f>
        <v>Western Pacific Regional Human Resource Services Division</v>
      </c>
      <c r="M259" t="s">
        <v>17</v>
      </c>
      <c r="O259" t="str">
        <f>LOOKUP(Table13[[#This Row],[FacilityLevel]], Backend!$E$3:$E$11, Backend!$F$3:$F$11)</f>
        <v>J</v>
      </c>
      <c r="P259">
        <f>LOOKUP(Table13[[#This Row],[FacilityType]], Backend!$J$4:$J$8, Backend!$K$4:$K$8)</f>
        <v>7</v>
      </c>
      <c r="Q259" t="str">
        <f>LOOKUP(Table13[[#This Row],[RegionIDByDistrict]], Backend!$P$1:$P$9, Backend!$Q$1:$Q$9)</f>
        <v>AWP</v>
      </c>
    </row>
    <row r="260" spans="1:17" x14ac:dyDescent="0.25">
      <c r="A260" t="s">
        <v>384</v>
      </c>
      <c r="B260" t="s">
        <v>679</v>
      </c>
      <c r="C260" t="s">
        <v>28</v>
      </c>
      <c r="D260" s="1">
        <v>7</v>
      </c>
      <c r="E260" s="1" t="s">
        <v>907</v>
      </c>
      <c r="F260" s="1" t="s">
        <v>785</v>
      </c>
      <c r="G260" t="str">
        <f>HYPERLINK("https://ksn2.faa.gov/ajg/ajg-r/_layouts/userdisp.aspx?ID=6","Central")</f>
        <v>Central</v>
      </c>
      <c r="H2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60" t="s">
        <v>145</v>
      </c>
      <c r="J260" t="s">
        <v>33</v>
      </c>
      <c r="K260" t="s">
        <v>146</v>
      </c>
      <c r="L260" t="str">
        <f>HYPERLINK("https://ksn2.faa.gov/ajg/ajg-r/_layouts/userdisp.aspx?ID=6","Central Regional Human Resource Services Division")</f>
        <v>Central Regional Human Resource Services Division</v>
      </c>
      <c r="M260" t="s">
        <v>17</v>
      </c>
      <c r="O260" t="str">
        <f>LOOKUP(Table13[[#This Row],[FacilityLevel]], Backend!$E$3:$E$11, Backend!$F$3:$F$11)</f>
        <v>G</v>
      </c>
      <c r="P260">
        <f>LOOKUP(Table13[[#This Row],[FacilityType]], Backend!$J$4:$J$8, Backend!$K$4:$K$8)</f>
        <v>3</v>
      </c>
      <c r="Q260" t="str">
        <f>LOOKUP(Table13[[#This Row],[RegionIDByDistrict]], Backend!$P$1:$P$9, Backend!$Q$1:$Q$9)</f>
        <v>ACE</v>
      </c>
    </row>
    <row r="261" spans="1:17" x14ac:dyDescent="0.25">
      <c r="A261" t="s">
        <v>385</v>
      </c>
      <c r="B261" t="s">
        <v>680</v>
      </c>
      <c r="C261" t="s">
        <v>28</v>
      </c>
      <c r="D261" s="1">
        <v>6</v>
      </c>
      <c r="E261" s="1" t="s">
        <v>957</v>
      </c>
      <c r="F261" s="1" t="s">
        <v>754</v>
      </c>
      <c r="G261" t="str">
        <f>HYPERLINK("https://ksn2.faa.gov/ajg/ajg-r/_layouts/userdisp.aspx?ID=5","Southwest")</f>
        <v>Southwest</v>
      </c>
      <c r="H2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261" t="s">
        <v>32</v>
      </c>
      <c r="J261" t="s">
        <v>33</v>
      </c>
      <c r="K261" t="s">
        <v>34</v>
      </c>
      <c r="L261" t="str">
        <f>HYPERLINK("https://ksn2.faa.gov/ajg/ajg-r/_layouts/userdisp.aspx?ID=5","Southwest Regional Human Resource Services Division")</f>
        <v>Southwest Regional Human Resource Services Division</v>
      </c>
      <c r="M261" t="s">
        <v>17</v>
      </c>
      <c r="O261" t="str">
        <f>LOOKUP(Table13[[#This Row],[FacilityLevel]], Backend!$E$3:$E$11, Backend!$F$3:$F$11)</f>
        <v>F</v>
      </c>
      <c r="P261">
        <f>LOOKUP(Table13[[#This Row],[FacilityType]], Backend!$J$4:$J$8, Backend!$K$4:$K$8)</f>
        <v>3</v>
      </c>
      <c r="Q261" t="str">
        <f>LOOKUP(Table13[[#This Row],[RegionIDByDistrict]], Backend!$P$1:$P$9, Backend!$Q$1:$Q$9)</f>
        <v>ASW</v>
      </c>
    </row>
    <row r="262" spans="1:17" x14ac:dyDescent="0.25">
      <c r="A262" t="s">
        <v>386</v>
      </c>
      <c r="B262" t="s">
        <v>681</v>
      </c>
      <c r="C262" t="s">
        <v>39</v>
      </c>
      <c r="D262" s="1">
        <v>7</v>
      </c>
      <c r="E262" s="1" t="s">
        <v>1061</v>
      </c>
      <c r="F262" s="1" t="s">
        <v>753</v>
      </c>
      <c r="G262" t="str">
        <f>HYPERLINK("https://ksn2.faa.gov/ajg/ajg-r/_layouts/userdisp.aspx?ID=8","Western Pacific")</f>
        <v>Western Pacific</v>
      </c>
      <c r="H2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2" t="s">
        <v>68</v>
      </c>
      <c r="J262" t="s">
        <v>15</v>
      </c>
      <c r="K262" t="s">
        <v>69</v>
      </c>
      <c r="L262" t="str">
        <f>HYPERLINK("https://ksn2.faa.gov/ajg/ajg-r/_layouts/userdisp.aspx?ID=8","Western Pacific Regional Human Resource Services Division")</f>
        <v>Western Pacific Regional Human Resource Services Division</v>
      </c>
      <c r="M262" t="s">
        <v>62</v>
      </c>
      <c r="O262" t="str">
        <f>LOOKUP(Table13[[#This Row],[FacilityLevel]], Backend!$E$3:$E$11, Backend!$F$3:$F$11)</f>
        <v>G</v>
      </c>
      <c r="P262">
        <f>LOOKUP(Table13[[#This Row],[FacilityType]], Backend!$J$4:$J$8, Backend!$K$4:$K$8)</f>
        <v>7</v>
      </c>
      <c r="Q262" t="str">
        <f>LOOKUP(Table13[[#This Row],[RegionIDByDistrict]], Backend!$P$1:$P$9, Backend!$Q$1:$Q$9)</f>
        <v>AWP</v>
      </c>
    </row>
    <row r="263" spans="1:17" x14ac:dyDescent="0.25">
      <c r="A263" t="s">
        <v>387</v>
      </c>
      <c r="B263" t="s">
        <v>682</v>
      </c>
      <c r="C263" t="s">
        <v>39</v>
      </c>
      <c r="D263" s="1">
        <v>7</v>
      </c>
      <c r="E263" s="1" t="s">
        <v>977</v>
      </c>
      <c r="F263" s="1" t="s">
        <v>761</v>
      </c>
      <c r="G263" t="str">
        <f>HYPERLINK("https://ksn2.faa.gov/ajg/ajg-r/_layouts/userdisp.aspx?ID=2","Southern")</f>
        <v>Southern</v>
      </c>
      <c r="H2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63" t="s">
        <v>388</v>
      </c>
      <c r="J263" t="s">
        <v>21</v>
      </c>
      <c r="K263" t="s">
        <v>193</v>
      </c>
      <c r="L263" t="str">
        <f>HYPERLINK("https://ksn2.faa.gov/ajg/ajg-r/_layouts/userdisp.aspx?ID=2","Southern Regional Human Resource Services Division")</f>
        <v>Southern Regional Human Resource Services Division</v>
      </c>
      <c r="M263" t="s">
        <v>17</v>
      </c>
      <c r="O263" t="str">
        <f>LOOKUP(Table13[[#This Row],[FacilityLevel]], Backend!$E$3:$E$11, Backend!$F$3:$F$11)</f>
        <v>G</v>
      </c>
      <c r="P263">
        <f>LOOKUP(Table13[[#This Row],[FacilityType]], Backend!$J$4:$J$8, Backend!$K$4:$K$8)</f>
        <v>7</v>
      </c>
      <c r="Q263" t="str">
        <f>LOOKUP(Table13[[#This Row],[RegionIDByDistrict]], Backend!$P$1:$P$9, Backend!$Q$1:$Q$9)</f>
        <v>ASO</v>
      </c>
    </row>
    <row r="264" spans="1:17" x14ac:dyDescent="0.25">
      <c r="A264" t="s">
        <v>389</v>
      </c>
      <c r="B264" t="s">
        <v>683</v>
      </c>
      <c r="C264" t="s">
        <v>39</v>
      </c>
      <c r="D264" s="1">
        <v>10</v>
      </c>
      <c r="E264" s="1" t="s">
        <v>840</v>
      </c>
      <c r="F264" s="1" t="s">
        <v>788</v>
      </c>
      <c r="G264" t="str">
        <f>HYPERLINK("https://ksn2.faa.gov/ajg/ajg-r/_layouts/userdisp.aspx?ID=7","Northwest Mountain")</f>
        <v>Northwest Mountain</v>
      </c>
      <c r="H2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64" t="s">
        <v>99</v>
      </c>
      <c r="J264" t="s">
        <v>15</v>
      </c>
      <c r="K264" t="s">
        <v>100</v>
      </c>
      <c r="L264" t="str">
        <f>HYPERLINK("https://ksn2.faa.gov/ajg/ajg-r/_layouts/userdisp.aspx?ID=7","Northwest Mountain Regional Human Resource Services Division")</f>
        <v>Northwest Mountain Regional Human Resource Services Division</v>
      </c>
      <c r="M264" t="s">
        <v>17</v>
      </c>
      <c r="O264" t="str">
        <f>LOOKUP(Table13[[#This Row],[FacilityLevel]], Backend!$E$3:$E$11, Backend!$F$3:$F$11)</f>
        <v>J</v>
      </c>
      <c r="P264">
        <f>LOOKUP(Table13[[#This Row],[FacilityType]], Backend!$J$4:$J$8, Backend!$K$4:$K$8)</f>
        <v>7</v>
      </c>
      <c r="Q264" t="str">
        <f>LOOKUP(Table13[[#This Row],[RegionIDByDistrict]], Backend!$P$1:$P$9, Backend!$Q$1:$Q$9)</f>
        <v>ANM</v>
      </c>
    </row>
    <row r="265" spans="1:17" x14ac:dyDescent="0.25">
      <c r="A265" t="s">
        <v>390</v>
      </c>
      <c r="B265" t="s">
        <v>684</v>
      </c>
      <c r="C265" t="s">
        <v>39</v>
      </c>
      <c r="D265" s="1">
        <v>6</v>
      </c>
      <c r="E265" s="1" t="s">
        <v>1014</v>
      </c>
      <c r="F265" s="1" t="s">
        <v>753</v>
      </c>
      <c r="G265" t="str">
        <f>HYPERLINK("https://ksn2.faa.gov/ajg/ajg-r/_layouts/userdisp.aspx?ID=8","Western Pacific")</f>
        <v>Western Pacific</v>
      </c>
      <c r="H2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5" t="s">
        <v>68</v>
      </c>
      <c r="J265" t="s">
        <v>15</v>
      </c>
      <c r="K265" t="s">
        <v>69</v>
      </c>
      <c r="L265" t="str">
        <f>HYPERLINK("https://ksn2.faa.gov/ajg/ajg-r/_layouts/userdisp.aspx?ID=8","Western Pacific Regional Human Resource Services Division")</f>
        <v>Western Pacific Regional Human Resource Services Division</v>
      </c>
      <c r="M265" t="s">
        <v>17</v>
      </c>
      <c r="O265" t="str">
        <f>LOOKUP(Table13[[#This Row],[FacilityLevel]], Backend!$E$3:$E$11, Backend!$F$3:$F$11)</f>
        <v>F</v>
      </c>
      <c r="P265">
        <f>LOOKUP(Table13[[#This Row],[FacilityType]], Backend!$J$4:$J$8, Backend!$K$4:$K$8)</f>
        <v>7</v>
      </c>
      <c r="Q265" t="str">
        <f>LOOKUP(Table13[[#This Row],[RegionIDByDistrict]], Backend!$P$1:$P$9, Backend!$Q$1:$Q$9)</f>
        <v>AWP</v>
      </c>
    </row>
    <row r="266" spans="1:17" x14ac:dyDescent="0.25">
      <c r="A266" t="s">
        <v>391</v>
      </c>
      <c r="B266" t="s">
        <v>685</v>
      </c>
      <c r="C266" t="s">
        <v>39</v>
      </c>
      <c r="D266" s="1">
        <v>5</v>
      </c>
      <c r="E266" s="1" t="s">
        <v>1062</v>
      </c>
      <c r="F266" s="1" t="s">
        <v>753</v>
      </c>
      <c r="G266" t="str">
        <f>HYPERLINK("https://ksn2.faa.gov/ajg/ajg-r/_layouts/userdisp.aspx?ID=8","Western Pacific")</f>
        <v>Western Pacific</v>
      </c>
      <c r="H2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6" t="s">
        <v>93</v>
      </c>
      <c r="J266" t="s">
        <v>15</v>
      </c>
      <c r="K266" t="s">
        <v>94</v>
      </c>
      <c r="L266" t="str">
        <f>HYPERLINK("https://ksn2.faa.gov/ajg/ajg-r/_layouts/userdisp.aspx?ID=8","Western Pacific Regional Human Resource Services Division")</f>
        <v>Western Pacific Regional Human Resource Services Division</v>
      </c>
      <c r="M266" t="s">
        <v>74</v>
      </c>
      <c r="O266" t="str">
        <f>LOOKUP(Table13[[#This Row],[FacilityLevel]], Backend!$E$3:$E$11, Backend!$F$3:$F$11)</f>
        <v>E</v>
      </c>
      <c r="P266">
        <f>LOOKUP(Table13[[#This Row],[FacilityType]], Backend!$J$4:$J$8, Backend!$K$4:$K$8)</f>
        <v>7</v>
      </c>
      <c r="Q266" t="str">
        <f>LOOKUP(Table13[[#This Row],[RegionIDByDistrict]], Backend!$P$1:$P$9, Backend!$Q$1:$Q$9)</f>
        <v>AWP</v>
      </c>
    </row>
    <row r="267" spans="1:17" x14ac:dyDescent="0.25">
      <c r="A267" t="s">
        <v>392</v>
      </c>
      <c r="B267" t="s">
        <v>686</v>
      </c>
      <c r="C267" t="s">
        <v>39</v>
      </c>
      <c r="D267" s="1">
        <v>8</v>
      </c>
      <c r="E267" s="1" t="s">
        <v>1063</v>
      </c>
      <c r="F267" s="1" t="s">
        <v>753</v>
      </c>
      <c r="G267" t="str">
        <f>HYPERLINK("https://ksn2.faa.gov/ajg/ajg-r/_layouts/userdisp.aspx?ID=8","Western Pacific")</f>
        <v>Western Pacific</v>
      </c>
      <c r="H2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7" t="s">
        <v>93</v>
      </c>
      <c r="J267" t="s">
        <v>15</v>
      </c>
      <c r="K267" t="s">
        <v>94</v>
      </c>
      <c r="L267" t="str">
        <f>HYPERLINK("https://ksn2.faa.gov/ajg/ajg-r/_layouts/userdisp.aspx?ID=8","Western Pacific Regional Human Resource Services Division")</f>
        <v>Western Pacific Regional Human Resource Services Division</v>
      </c>
      <c r="M267" t="s">
        <v>393</v>
      </c>
      <c r="O267" t="str">
        <f>LOOKUP(Table13[[#This Row],[FacilityLevel]], Backend!$E$3:$E$11, Backend!$F$3:$F$11)</f>
        <v>H</v>
      </c>
      <c r="P267">
        <f>LOOKUP(Table13[[#This Row],[FacilityType]], Backend!$J$4:$J$8, Backend!$K$4:$K$8)</f>
        <v>7</v>
      </c>
      <c r="Q267" t="str">
        <f>LOOKUP(Table13[[#This Row],[RegionIDByDistrict]], Backend!$P$1:$P$9, Backend!$Q$1:$Q$9)</f>
        <v>AWP</v>
      </c>
    </row>
    <row r="268" spans="1:17" x14ac:dyDescent="0.25">
      <c r="A268" t="s">
        <v>394</v>
      </c>
      <c r="B268" t="s">
        <v>679</v>
      </c>
      <c r="C268" t="s">
        <v>28</v>
      </c>
      <c r="D268" s="1">
        <v>5</v>
      </c>
      <c r="E268" s="1" t="s">
        <v>907</v>
      </c>
      <c r="F268" s="1" t="s">
        <v>768</v>
      </c>
      <c r="G268" t="str">
        <f>HYPERLINK("https://ksn2.faa.gov/ajg/ajg-r/_layouts/userdisp.aspx?ID=9","Great Lakes")</f>
        <v>Great Lakes</v>
      </c>
      <c r="H2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68" t="s">
        <v>145</v>
      </c>
      <c r="J268" t="s">
        <v>33</v>
      </c>
      <c r="K268" t="s">
        <v>146</v>
      </c>
      <c r="L268" t="str">
        <f>HYPERLINK("https://ksn2.faa.gov/ajg/ajg-r/_layouts/userdisp.aspx?ID=9","Great Lakes Regional Human Resource Services Division")</f>
        <v>Great Lakes Regional Human Resource Services Division</v>
      </c>
      <c r="M268" t="s">
        <v>47</v>
      </c>
      <c r="O268" t="str">
        <f>LOOKUP(Table13[[#This Row],[FacilityLevel]], Backend!$E$3:$E$11, Backend!$F$3:$F$11)</f>
        <v>E</v>
      </c>
      <c r="P268">
        <f>LOOKUP(Table13[[#This Row],[FacilityType]], Backend!$J$4:$J$8, Backend!$K$4:$K$8)</f>
        <v>3</v>
      </c>
      <c r="Q268" t="str">
        <f>LOOKUP(Table13[[#This Row],[RegionIDByDistrict]], Backend!$P$1:$P$9, Backend!$Q$1:$Q$9)</f>
        <v>AGL</v>
      </c>
    </row>
    <row r="269" spans="1:17" x14ac:dyDescent="0.25">
      <c r="A269" t="s">
        <v>395</v>
      </c>
      <c r="B269" t="s">
        <v>687</v>
      </c>
      <c r="C269" t="s">
        <v>39</v>
      </c>
      <c r="D269" s="1">
        <v>6</v>
      </c>
      <c r="E269" s="1" t="s">
        <v>1015</v>
      </c>
      <c r="F269" s="1" t="s">
        <v>775</v>
      </c>
      <c r="G269" t="str">
        <f>HYPERLINK("https://ksn2.faa.gov/ajg/ajg-r/_layouts/userdisp.aspx?ID=2","Southern")</f>
        <v>Southern</v>
      </c>
      <c r="H2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69" t="s">
        <v>192</v>
      </c>
      <c r="J269" t="s">
        <v>21</v>
      </c>
      <c r="K269" t="s">
        <v>193</v>
      </c>
      <c r="L269" t="str">
        <f>HYPERLINK("https://ksn2.faa.gov/ajg/ajg-r/_layouts/userdisp.aspx?ID=2","Southern Regional Human Resource Services Division")</f>
        <v>Southern Regional Human Resource Services Division</v>
      </c>
      <c r="M269" t="s">
        <v>62</v>
      </c>
      <c r="O269" t="str">
        <f>LOOKUP(Table13[[#This Row],[FacilityLevel]], Backend!$E$3:$E$11, Backend!$F$3:$F$11)</f>
        <v>F</v>
      </c>
      <c r="P269">
        <f>LOOKUP(Table13[[#This Row],[FacilityType]], Backend!$J$4:$J$8, Backend!$K$4:$K$8)</f>
        <v>7</v>
      </c>
      <c r="Q269" t="str">
        <f>LOOKUP(Table13[[#This Row],[RegionIDByDistrict]], Backend!$P$1:$P$9, Backend!$Q$1:$Q$9)</f>
        <v>ASO</v>
      </c>
    </row>
    <row r="270" spans="1:17" x14ac:dyDescent="0.25">
      <c r="A270" t="s">
        <v>396</v>
      </c>
      <c r="B270" t="s">
        <v>688</v>
      </c>
      <c r="C270" t="s">
        <v>39</v>
      </c>
      <c r="D270" s="1">
        <v>8</v>
      </c>
      <c r="E270" s="1" t="s">
        <v>1064</v>
      </c>
      <c r="F270" s="1" t="s">
        <v>785</v>
      </c>
      <c r="G270" t="str">
        <f>HYPERLINK("https://ksn2.faa.gov/ajg/ajg-r/_layouts/userdisp.aspx?ID=6","Central")</f>
        <v>Central</v>
      </c>
      <c r="H2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0" t="s">
        <v>145</v>
      </c>
      <c r="J270" t="s">
        <v>33</v>
      </c>
      <c r="K270" t="s">
        <v>146</v>
      </c>
      <c r="L270" t="str">
        <f>HYPERLINK("https://ksn2.faa.gov/ajg/ajg-r/_layouts/userdisp.aspx?ID=6","Central Regional Human Resource Services Division")</f>
        <v>Central Regional Human Resource Services Division</v>
      </c>
      <c r="M270" t="s">
        <v>17</v>
      </c>
      <c r="O270" t="str">
        <f>LOOKUP(Table13[[#This Row],[FacilityLevel]], Backend!$E$3:$E$11, Backend!$F$3:$F$11)</f>
        <v>H</v>
      </c>
      <c r="P270">
        <f>LOOKUP(Table13[[#This Row],[FacilityType]], Backend!$J$4:$J$8, Backend!$K$4:$K$8)</f>
        <v>7</v>
      </c>
      <c r="Q270" t="str">
        <f>LOOKUP(Table13[[#This Row],[RegionIDByDistrict]], Backend!$P$1:$P$9, Backend!$Q$1:$Q$9)</f>
        <v>ACE</v>
      </c>
    </row>
    <row r="271" spans="1:17" x14ac:dyDescent="0.25">
      <c r="A271" t="s">
        <v>397</v>
      </c>
      <c r="B271" t="s">
        <v>689</v>
      </c>
      <c r="C271" t="s">
        <v>39</v>
      </c>
      <c r="D271" s="1">
        <v>4</v>
      </c>
      <c r="E271" s="1" t="s">
        <v>1065</v>
      </c>
      <c r="F271" s="1" t="s">
        <v>774</v>
      </c>
      <c r="G271" t="str">
        <f>HYPERLINK("https://ksn2.faa.gov/ajg/ajg-r/_layouts/userdisp.aspx?ID=9","Great Lakes")</f>
        <v>Great Lakes</v>
      </c>
      <c r="H2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71" t="s">
        <v>102</v>
      </c>
      <c r="J271" t="s">
        <v>33</v>
      </c>
      <c r="K271" t="s">
        <v>103</v>
      </c>
      <c r="L271" t="str">
        <f>HYPERLINK("https://ksn2.faa.gov/ajg/ajg-r/_layouts/userdisp.aspx?ID=9","Great Lakes Regional Human Resource Services Division")</f>
        <v>Great Lakes Regional Human Resource Services Division</v>
      </c>
      <c r="M271" t="s">
        <v>349</v>
      </c>
      <c r="O271" t="str">
        <f>LOOKUP(Table13[[#This Row],[FacilityLevel]], Backend!$E$3:$E$11, Backend!$F$3:$F$11)</f>
        <v>D</v>
      </c>
      <c r="P271">
        <f>LOOKUP(Table13[[#This Row],[FacilityType]], Backend!$J$4:$J$8, Backend!$K$4:$K$8)</f>
        <v>7</v>
      </c>
      <c r="Q271" t="str">
        <f>LOOKUP(Table13[[#This Row],[RegionIDByDistrict]], Backend!$P$1:$P$9, Backend!$Q$1:$Q$9)</f>
        <v>AGL</v>
      </c>
    </row>
    <row r="272" spans="1:17" x14ac:dyDescent="0.25">
      <c r="A272" t="s">
        <v>398</v>
      </c>
      <c r="B272" t="s">
        <v>690</v>
      </c>
      <c r="C272" t="s">
        <v>39</v>
      </c>
      <c r="D272" s="1">
        <v>5</v>
      </c>
      <c r="E272" s="1" t="s">
        <v>1066</v>
      </c>
      <c r="F272" s="1" t="s">
        <v>753</v>
      </c>
      <c r="G272" t="str">
        <f>HYPERLINK("https://ksn2.faa.gov/ajg/ajg-r/_layouts/userdisp.aspx?ID=8","Western Pacific")</f>
        <v>Western Pacific</v>
      </c>
      <c r="H2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72" t="s">
        <v>68</v>
      </c>
      <c r="J272" t="s">
        <v>15</v>
      </c>
      <c r="K272" t="s">
        <v>69</v>
      </c>
      <c r="L272" t="str">
        <f>HYPERLINK("https://ksn2.faa.gov/ajg/ajg-r/_layouts/userdisp.aspx?ID=8","Western Pacific Regional Human Resource Services Division")</f>
        <v>Western Pacific Regional Human Resource Services Division</v>
      </c>
      <c r="M272" t="s">
        <v>70</v>
      </c>
      <c r="O272" t="str">
        <f>LOOKUP(Table13[[#This Row],[FacilityLevel]], Backend!$E$3:$E$11, Backend!$F$3:$F$11)</f>
        <v>E</v>
      </c>
      <c r="P272">
        <f>LOOKUP(Table13[[#This Row],[FacilityType]], Backend!$J$4:$J$8, Backend!$K$4:$K$8)</f>
        <v>7</v>
      </c>
      <c r="Q272" t="str">
        <f>LOOKUP(Table13[[#This Row],[RegionIDByDistrict]], Backend!$P$1:$P$9, Backend!$Q$1:$Q$9)</f>
        <v>AWP</v>
      </c>
    </row>
    <row r="273" spans="1:17" x14ac:dyDescent="0.25">
      <c r="A273" t="s">
        <v>399</v>
      </c>
      <c r="B273" t="s">
        <v>691</v>
      </c>
      <c r="C273" t="s">
        <v>39</v>
      </c>
      <c r="D273" s="1">
        <v>4</v>
      </c>
      <c r="E273" s="1" t="s">
        <v>1067</v>
      </c>
      <c r="F273" s="1" t="s">
        <v>767</v>
      </c>
      <c r="G273" t="str">
        <f>HYPERLINK("https://ksn2.faa.gov/ajg/ajg-r/_layouts/userdisp.aspx?ID=2","Southern")</f>
        <v>Southern</v>
      </c>
      <c r="H2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73" t="s">
        <v>388</v>
      </c>
      <c r="J273" t="s">
        <v>21</v>
      </c>
      <c r="K273" t="s">
        <v>193</v>
      </c>
      <c r="L273" t="str">
        <f>HYPERLINK("https://ksn2.faa.gov/ajg/ajg-r/_layouts/userdisp.aspx?ID=2","Southern Regional Human Resource Services Division")</f>
        <v>Southern Regional Human Resource Services Division</v>
      </c>
      <c r="M273" t="s">
        <v>400</v>
      </c>
      <c r="O273" t="str">
        <f>LOOKUP(Table13[[#This Row],[FacilityLevel]], Backend!$E$3:$E$11, Backend!$F$3:$F$11)</f>
        <v>D</v>
      </c>
      <c r="P273">
        <f>LOOKUP(Table13[[#This Row],[FacilityType]], Backend!$J$4:$J$8, Backend!$K$4:$K$8)</f>
        <v>7</v>
      </c>
      <c r="Q273" t="str">
        <f>LOOKUP(Table13[[#This Row],[RegionIDByDistrict]], Backend!$P$1:$P$9, Backend!$Q$1:$Q$9)</f>
        <v>ASO</v>
      </c>
    </row>
    <row r="274" spans="1:17" x14ac:dyDescent="0.25">
      <c r="A274" t="s">
        <v>401</v>
      </c>
      <c r="B274" t="s">
        <v>692</v>
      </c>
      <c r="C274" t="s">
        <v>39</v>
      </c>
      <c r="D274" s="1">
        <v>5</v>
      </c>
      <c r="E274" s="1" t="s">
        <v>1068</v>
      </c>
      <c r="F274" s="1" t="s">
        <v>785</v>
      </c>
      <c r="G274" t="str">
        <f>HYPERLINK("https://ksn2.faa.gov/ajg/ajg-r/_layouts/userdisp.aspx?ID=6","Central")</f>
        <v>Central</v>
      </c>
      <c r="H2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4" t="s">
        <v>145</v>
      </c>
      <c r="J274" t="s">
        <v>33</v>
      </c>
      <c r="K274" t="s">
        <v>146</v>
      </c>
      <c r="L274" t="str">
        <f>HYPERLINK("https://ksn2.faa.gov/ajg/ajg-r/_layouts/userdisp.aspx?ID=6","Central Regional Human Resource Services Division")</f>
        <v>Central Regional Human Resource Services Division</v>
      </c>
      <c r="M274" t="s">
        <v>62</v>
      </c>
      <c r="O274" t="str">
        <f>LOOKUP(Table13[[#This Row],[FacilityLevel]], Backend!$E$3:$E$11, Backend!$F$3:$F$11)</f>
        <v>E</v>
      </c>
      <c r="P274">
        <f>LOOKUP(Table13[[#This Row],[FacilityType]], Backend!$J$4:$J$8, Backend!$K$4:$K$8)</f>
        <v>7</v>
      </c>
      <c r="Q274" t="str">
        <f>LOOKUP(Table13[[#This Row],[RegionIDByDistrict]], Backend!$P$1:$P$9, Backend!$Q$1:$Q$9)</f>
        <v>ACE</v>
      </c>
    </row>
    <row r="275" spans="1:17" x14ac:dyDescent="0.25">
      <c r="A275" t="s">
        <v>402</v>
      </c>
      <c r="B275" t="s">
        <v>693</v>
      </c>
      <c r="C275" t="s">
        <v>28</v>
      </c>
      <c r="D275" s="1">
        <v>5</v>
      </c>
      <c r="E275" s="1" t="s">
        <v>958</v>
      </c>
      <c r="F275" s="1" t="s">
        <v>790</v>
      </c>
      <c r="G275" t="str">
        <f>HYPERLINK("https://ksn2.faa.gov/ajg/ajg-r/_layouts/userdisp.aspx?ID=6","Central")</f>
        <v>Central</v>
      </c>
      <c r="H2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5" t="s">
        <v>102</v>
      </c>
      <c r="J275" t="s">
        <v>33</v>
      </c>
      <c r="K275" t="s">
        <v>103</v>
      </c>
      <c r="L275" t="str">
        <f>HYPERLINK("https://ksn2.faa.gov/ajg/ajg-r/_layouts/userdisp.aspx?ID=6","Central Regional Human Resource Services Division")</f>
        <v>Central Regional Human Resource Services Division</v>
      </c>
      <c r="M275" t="s">
        <v>403</v>
      </c>
      <c r="O275" t="str">
        <f>LOOKUP(Table13[[#This Row],[FacilityLevel]], Backend!$E$3:$E$11, Backend!$F$3:$F$11)</f>
        <v>E</v>
      </c>
      <c r="P275">
        <f>LOOKUP(Table13[[#This Row],[FacilityType]], Backend!$J$4:$J$8, Backend!$K$4:$K$8)</f>
        <v>3</v>
      </c>
      <c r="Q275" t="str">
        <f>LOOKUP(Table13[[#This Row],[RegionIDByDistrict]], Backend!$P$1:$P$9, Backend!$Q$1:$Q$9)</f>
        <v>ACE</v>
      </c>
    </row>
    <row r="276" spans="1:17" x14ac:dyDescent="0.25">
      <c r="A276" t="s">
        <v>404</v>
      </c>
      <c r="B276" t="s">
        <v>694</v>
      </c>
      <c r="C276" t="s">
        <v>28</v>
      </c>
      <c r="D276" s="1">
        <v>6</v>
      </c>
      <c r="E276" s="1" t="s">
        <v>959</v>
      </c>
      <c r="F276" s="1" t="s">
        <v>776</v>
      </c>
      <c r="G276" t="str">
        <f>HYPERLINK("https://ksn2.faa.gov/ajg/ajg-r/_layouts/userdisp.aspx?ID=4","Eastern")</f>
        <v>Eastern</v>
      </c>
      <c r="H2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76" t="s">
        <v>25</v>
      </c>
      <c r="J276" t="s">
        <v>21</v>
      </c>
      <c r="K276" t="s">
        <v>26</v>
      </c>
      <c r="L276" t="str">
        <f>HYPERLINK("https://ksn2.faa.gov/ajg/ajg-r/_layouts/userdisp.aspx?ID=4","Eastern Regional Human Resource Services Division")</f>
        <v>Eastern Regional Human Resource Services Division</v>
      </c>
      <c r="M276" t="s">
        <v>17</v>
      </c>
      <c r="O276" t="str">
        <f>LOOKUP(Table13[[#This Row],[FacilityLevel]], Backend!$E$3:$E$11, Backend!$F$3:$F$11)</f>
        <v>F</v>
      </c>
      <c r="P276">
        <f>LOOKUP(Table13[[#This Row],[FacilityType]], Backend!$J$4:$J$8, Backend!$K$4:$K$8)</f>
        <v>3</v>
      </c>
      <c r="Q276" t="str">
        <f>LOOKUP(Table13[[#This Row],[RegionIDByDistrict]], Backend!$P$1:$P$9, Backend!$Q$1:$Q$9)</f>
        <v>ANE</v>
      </c>
    </row>
    <row r="277" spans="1:17" x14ac:dyDescent="0.25">
      <c r="A277" t="s">
        <v>405</v>
      </c>
      <c r="B277" t="s">
        <v>406</v>
      </c>
      <c r="C277" t="s">
        <v>13</v>
      </c>
      <c r="D277" s="1">
        <v>9</v>
      </c>
      <c r="E277" s="1" t="s">
        <v>848</v>
      </c>
      <c r="F277" s="1" t="s">
        <v>785</v>
      </c>
      <c r="G277" t="str">
        <f>HYPERLINK("https://ksn2.faa.gov/ajg/ajg-r/_layouts/userdisp.aspx?ID=6","Central")</f>
        <v>Central</v>
      </c>
      <c r="H2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7" t="s">
        <v>145</v>
      </c>
      <c r="J277" t="s">
        <v>33</v>
      </c>
      <c r="K277" t="s">
        <v>146</v>
      </c>
      <c r="L277" t="str">
        <f>HYPERLINK("https://ksn2.faa.gov/ajg/ajg-r/_layouts/userdisp.aspx?ID=6","Central Regional Human Resource Services Division")</f>
        <v>Central Regional Human Resource Services Division</v>
      </c>
      <c r="M277" t="s">
        <v>17</v>
      </c>
      <c r="O277" t="str">
        <f>LOOKUP(Table13[[#This Row],[FacilityLevel]], Backend!$E$3:$E$11, Backend!$F$3:$F$11)</f>
        <v>I</v>
      </c>
      <c r="P277">
        <f>LOOKUP(Table13[[#This Row],[FacilityType]], Backend!$J$4:$J$8, Backend!$K$4:$K$8)</f>
        <v>2</v>
      </c>
      <c r="Q277" t="str">
        <f>LOOKUP(Table13[[#This Row],[RegionIDByDistrict]], Backend!$P$1:$P$9, Backend!$Q$1:$Q$9)</f>
        <v>ACE</v>
      </c>
    </row>
    <row r="278" spans="1:17" x14ac:dyDescent="0.25">
      <c r="A278" t="s">
        <v>407</v>
      </c>
      <c r="B278" t="s">
        <v>695</v>
      </c>
      <c r="C278" t="s">
        <v>39</v>
      </c>
      <c r="D278" s="1">
        <v>9</v>
      </c>
      <c r="E278" s="1" t="s">
        <v>1016</v>
      </c>
      <c r="F278" s="1" t="s">
        <v>772</v>
      </c>
      <c r="G278" t="str">
        <f>HYPERLINK("https://ksn2.faa.gov/ajg/ajg-r/_layouts/userdisp.aspx?ID=4","Eastern")</f>
        <v>Eastern</v>
      </c>
      <c r="H2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78" t="s">
        <v>29</v>
      </c>
      <c r="J278" t="s">
        <v>21</v>
      </c>
      <c r="K278" t="s">
        <v>30</v>
      </c>
      <c r="L278" t="str">
        <f>HYPERLINK("https://ksn2.faa.gov/ajg/ajg-r/_layouts/userdisp.aspx?ID=4","Eastern Regional Human Resource Services Division")</f>
        <v>Eastern Regional Human Resource Services Division</v>
      </c>
      <c r="M278" t="s">
        <v>17</v>
      </c>
      <c r="O278" t="str">
        <f>LOOKUP(Table13[[#This Row],[FacilityLevel]], Backend!$E$3:$E$11, Backend!$F$3:$F$11)</f>
        <v>I</v>
      </c>
      <c r="P278">
        <f>LOOKUP(Table13[[#This Row],[FacilityType]], Backend!$J$4:$J$8, Backend!$K$4:$K$8)</f>
        <v>7</v>
      </c>
      <c r="Q278" t="str">
        <f>LOOKUP(Table13[[#This Row],[RegionIDByDistrict]], Backend!$P$1:$P$9, Backend!$Q$1:$Q$9)</f>
        <v>AEA</v>
      </c>
    </row>
    <row r="279" spans="1:17" x14ac:dyDescent="0.25">
      <c r="A279" t="s">
        <v>408</v>
      </c>
      <c r="B279" t="s">
        <v>696</v>
      </c>
      <c r="C279" t="s">
        <v>28</v>
      </c>
      <c r="D279" s="1">
        <v>7</v>
      </c>
      <c r="E279" s="1" t="s">
        <v>908</v>
      </c>
      <c r="F279" s="1" t="s">
        <v>775</v>
      </c>
      <c r="G279" t="str">
        <f>HYPERLINK("https://ksn2.faa.gov/ajg/ajg-r/_layouts/userdisp.aspx?ID=2","Southern")</f>
        <v>Southern</v>
      </c>
      <c r="H2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79" t="s">
        <v>121</v>
      </c>
      <c r="J279" t="s">
        <v>21</v>
      </c>
      <c r="K279" t="s">
        <v>122</v>
      </c>
      <c r="L279" t="str">
        <f>HYPERLINK("https://ksn2.faa.gov/ajg/ajg-r/_layouts/userdisp.aspx?ID=2","Southern Regional Human Resource Services Division")</f>
        <v>Southern Regional Human Resource Services Division</v>
      </c>
      <c r="M279" t="s">
        <v>85</v>
      </c>
      <c r="O279" t="str">
        <f>LOOKUP(Table13[[#This Row],[FacilityLevel]], Backend!$E$3:$E$11, Backend!$F$3:$F$11)</f>
        <v>G</v>
      </c>
      <c r="P279">
        <f>LOOKUP(Table13[[#This Row],[FacilityType]], Backend!$J$4:$J$8, Backend!$K$4:$K$8)</f>
        <v>3</v>
      </c>
      <c r="Q279" t="str">
        <f>LOOKUP(Table13[[#This Row],[RegionIDByDistrict]], Backend!$P$1:$P$9, Backend!$Q$1:$Q$9)</f>
        <v>ASO</v>
      </c>
    </row>
    <row r="280" spans="1:17" x14ac:dyDescent="0.25">
      <c r="A280" t="s">
        <v>409</v>
      </c>
      <c r="B280" t="s">
        <v>697</v>
      </c>
      <c r="C280" t="s">
        <v>39</v>
      </c>
      <c r="D280" s="1">
        <v>7</v>
      </c>
      <c r="E280" s="1" t="s">
        <v>193</v>
      </c>
      <c r="F280" s="1" t="s">
        <v>775</v>
      </c>
      <c r="G280" t="str">
        <f>HYPERLINK("https://ksn2.faa.gov/ajg/ajg-r/_layouts/userdisp.aspx?ID=2","Southern")</f>
        <v>Southern</v>
      </c>
      <c r="H2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0" t="s">
        <v>192</v>
      </c>
      <c r="J280" t="s">
        <v>21</v>
      </c>
      <c r="K280" t="s">
        <v>193</v>
      </c>
      <c r="L280" t="str">
        <f>HYPERLINK("https://ksn2.faa.gov/ajg/ajg-r/_layouts/userdisp.aspx?ID=2","Southern Regional Human Resource Services Division")</f>
        <v>Southern Regional Human Resource Services Division</v>
      </c>
      <c r="M280" t="s">
        <v>88</v>
      </c>
      <c r="O280" t="str">
        <f>LOOKUP(Table13[[#This Row],[FacilityLevel]], Backend!$E$3:$E$11, Backend!$F$3:$F$11)</f>
        <v>G</v>
      </c>
      <c r="P280">
        <f>LOOKUP(Table13[[#This Row],[FacilityType]], Backend!$J$4:$J$8, Backend!$K$4:$K$8)</f>
        <v>7</v>
      </c>
      <c r="Q280" t="str">
        <f>LOOKUP(Table13[[#This Row],[RegionIDByDistrict]], Backend!$P$1:$P$9, Backend!$Q$1:$Q$9)</f>
        <v>ASO</v>
      </c>
    </row>
    <row r="281" spans="1:17" x14ac:dyDescent="0.25">
      <c r="A281" t="s">
        <v>410</v>
      </c>
      <c r="B281" t="s">
        <v>698</v>
      </c>
      <c r="C281" t="s">
        <v>39</v>
      </c>
      <c r="D281" s="1">
        <v>6</v>
      </c>
      <c r="E281" s="1" t="s">
        <v>1017</v>
      </c>
      <c r="F281" s="1" t="s">
        <v>753</v>
      </c>
      <c r="G281" t="str">
        <f>HYPERLINK("https://ksn2.faa.gov/ajg/ajg-r/_layouts/userdisp.aspx?ID=8","Western Pacific")</f>
        <v>Western Pacific</v>
      </c>
      <c r="H2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81" t="s">
        <v>93</v>
      </c>
      <c r="J281" t="s">
        <v>15</v>
      </c>
      <c r="K281" t="s">
        <v>94</v>
      </c>
      <c r="L281" t="str">
        <f>HYPERLINK("https://ksn2.faa.gov/ajg/ajg-r/_layouts/userdisp.aspx?ID=8","Western Pacific Regional Human Resource Services Division")</f>
        <v>Western Pacific Regional Human Resource Services Division</v>
      </c>
      <c r="M281" t="s">
        <v>70</v>
      </c>
      <c r="O281" t="str">
        <f>LOOKUP(Table13[[#This Row],[FacilityLevel]], Backend!$E$3:$E$11, Backend!$F$3:$F$11)</f>
        <v>F</v>
      </c>
      <c r="P281">
        <f>LOOKUP(Table13[[#This Row],[FacilityType]], Backend!$J$4:$J$8, Backend!$K$4:$K$8)</f>
        <v>7</v>
      </c>
      <c r="Q281" t="str">
        <f>LOOKUP(Table13[[#This Row],[RegionIDByDistrict]], Backend!$P$1:$P$9, Backend!$Q$1:$Q$9)</f>
        <v>AWP</v>
      </c>
    </row>
    <row r="282" spans="1:17" x14ac:dyDescent="0.25">
      <c r="A282" t="s">
        <v>411</v>
      </c>
      <c r="B282" t="s">
        <v>699</v>
      </c>
      <c r="C282" t="s">
        <v>28</v>
      </c>
      <c r="D282" s="1">
        <v>6</v>
      </c>
      <c r="E282" s="1" t="s">
        <v>960</v>
      </c>
      <c r="F282" s="1" t="s">
        <v>771</v>
      </c>
      <c r="G282" t="str">
        <f>HYPERLINK("https://ksn2.faa.gov/ajg/ajg-r/_layouts/userdisp.aspx?ID=9","Great Lakes")</f>
        <v>Great Lakes</v>
      </c>
      <c r="H2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2" t="s">
        <v>51</v>
      </c>
      <c r="J282" t="s">
        <v>33</v>
      </c>
      <c r="K282" t="s">
        <v>52</v>
      </c>
      <c r="L282" t="str">
        <f>HYPERLINK("https://ksn2.faa.gov/ajg/ajg-r/_layouts/userdisp.aspx?ID=9","Great Lakes Regional Human Resource Services Division")</f>
        <v>Great Lakes Regional Human Resource Services Division</v>
      </c>
      <c r="M282" t="s">
        <v>17</v>
      </c>
      <c r="O282" t="str">
        <f>LOOKUP(Table13[[#This Row],[FacilityLevel]], Backend!$E$3:$E$11, Backend!$F$3:$F$11)</f>
        <v>F</v>
      </c>
      <c r="P282">
        <f>LOOKUP(Table13[[#This Row],[FacilityType]], Backend!$J$4:$J$8, Backend!$K$4:$K$8)</f>
        <v>3</v>
      </c>
      <c r="Q282" t="str">
        <f>LOOKUP(Table13[[#This Row],[RegionIDByDistrict]], Backend!$P$1:$P$9, Backend!$Q$1:$Q$9)</f>
        <v>AGL</v>
      </c>
    </row>
    <row r="283" spans="1:17" x14ac:dyDescent="0.25">
      <c r="A283" t="s">
        <v>412</v>
      </c>
      <c r="B283" t="s">
        <v>700</v>
      </c>
      <c r="C283" t="s">
        <v>28</v>
      </c>
      <c r="D283" s="1">
        <v>10</v>
      </c>
      <c r="E283" s="1" t="s">
        <v>909</v>
      </c>
      <c r="F283" s="1" t="s">
        <v>775</v>
      </c>
      <c r="G283" t="str">
        <f>HYPERLINK("https://ksn2.faa.gov/ajg/ajg-r/_layouts/userdisp.aspx?ID=2","Southern")</f>
        <v>Southern</v>
      </c>
      <c r="H2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3" t="s">
        <v>192</v>
      </c>
      <c r="J283" t="s">
        <v>21</v>
      </c>
      <c r="K283" t="s">
        <v>193</v>
      </c>
      <c r="L283" t="str">
        <f>HYPERLINK("https://ksn2.faa.gov/ajg/ajg-r/_layouts/userdisp.aspx?ID=2","Southern Regional Human Resource Services Division")</f>
        <v>Southern Regional Human Resource Services Division</v>
      </c>
      <c r="M283" t="s">
        <v>17</v>
      </c>
      <c r="O283" t="str">
        <f>LOOKUP(Table13[[#This Row],[FacilityLevel]], Backend!$E$3:$E$11, Backend!$F$3:$F$11)</f>
        <v>J</v>
      </c>
      <c r="P283">
        <f>LOOKUP(Table13[[#This Row],[FacilityType]], Backend!$J$4:$J$8, Backend!$K$4:$K$8)</f>
        <v>3</v>
      </c>
      <c r="Q283" t="str">
        <f>LOOKUP(Table13[[#This Row],[RegionIDByDistrict]], Backend!$P$1:$P$9, Backend!$Q$1:$Q$9)</f>
        <v>ASO</v>
      </c>
    </row>
    <row r="284" spans="1:17" x14ac:dyDescent="0.25">
      <c r="A284" t="s">
        <v>413</v>
      </c>
      <c r="B284" t="s">
        <v>701</v>
      </c>
      <c r="C284" t="s">
        <v>28</v>
      </c>
      <c r="D284" s="1">
        <v>5</v>
      </c>
      <c r="E284" s="1" t="s">
        <v>961</v>
      </c>
      <c r="F284" s="1" t="s">
        <v>783</v>
      </c>
      <c r="G284" t="str">
        <f>HYPERLINK("https://ksn2.faa.gov/ajg/ajg-r/_layouts/userdisp.aspx?ID=2","Southern")</f>
        <v>Southern</v>
      </c>
      <c r="H2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4" t="s">
        <v>20</v>
      </c>
      <c r="J284" t="s">
        <v>21</v>
      </c>
      <c r="K284" t="s">
        <v>22</v>
      </c>
      <c r="L284" t="str">
        <f>HYPERLINK("https://ksn2.faa.gov/ajg/ajg-r/_layouts/userdisp.aspx?ID=2","Southern Regional Human Resource Services Division")</f>
        <v>Southern Regional Human Resource Services Division</v>
      </c>
      <c r="M284" t="s">
        <v>62</v>
      </c>
      <c r="O284" t="str">
        <f>LOOKUP(Table13[[#This Row],[FacilityLevel]], Backend!$E$3:$E$11, Backend!$F$3:$F$11)</f>
        <v>E</v>
      </c>
      <c r="P284">
        <f>LOOKUP(Table13[[#This Row],[FacilityType]], Backend!$J$4:$J$8, Backend!$K$4:$K$8)</f>
        <v>3</v>
      </c>
      <c r="Q284" t="str">
        <f>LOOKUP(Table13[[#This Row],[RegionIDByDistrict]], Backend!$P$1:$P$9, Backend!$Q$1:$Q$9)</f>
        <v>ASO</v>
      </c>
    </row>
    <row r="285" spans="1:17" x14ac:dyDescent="0.25">
      <c r="A285" t="s">
        <v>414</v>
      </c>
      <c r="B285" t="s">
        <v>702</v>
      </c>
      <c r="C285" t="s">
        <v>28</v>
      </c>
      <c r="D285" s="1">
        <v>8</v>
      </c>
      <c r="E285" s="1" t="s">
        <v>910</v>
      </c>
      <c r="F285" s="1" t="s">
        <v>787</v>
      </c>
      <c r="G285" t="str">
        <f>HYPERLINK("https://ksn2.faa.gov/ajg/ajg-r/_layouts/userdisp.aspx?ID=9","Great Lakes")</f>
        <v>Great Lakes</v>
      </c>
      <c r="H2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5" t="s">
        <v>145</v>
      </c>
      <c r="J285" t="s">
        <v>33</v>
      </c>
      <c r="K285" t="s">
        <v>146</v>
      </c>
      <c r="L285" t="str">
        <f>HYPERLINK("https://ksn2.faa.gov/ajg/ajg-r/_layouts/userdisp.aspx?ID=9","Great Lakes Regional Human Resource Services Division")</f>
        <v>Great Lakes Regional Human Resource Services Division</v>
      </c>
      <c r="M285" t="s">
        <v>17</v>
      </c>
      <c r="O285" t="str">
        <f>LOOKUP(Table13[[#This Row],[FacilityLevel]], Backend!$E$3:$E$11, Backend!$F$3:$F$11)</f>
        <v>H</v>
      </c>
      <c r="P285">
        <f>LOOKUP(Table13[[#This Row],[FacilityType]], Backend!$J$4:$J$8, Backend!$K$4:$K$8)</f>
        <v>3</v>
      </c>
      <c r="Q285" t="str">
        <f>LOOKUP(Table13[[#This Row],[RegionIDByDistrict]], Backend!$P$1:$P$9, Backend!$Q$1:$Q$9)</f>
        <v>AGL</v>
      </c>
    </row>
    <row r="286" spans="1:17" x14ac:dyDescent="0.25">
      <c r="A286" t="s">
        <v>415</v>
      </c>
      <c r="B286" t="s">
        <v>703</v>
      </c>
      <c r="C286" t="s">
        <v>39</v>
      </c>
      <c r="D286" s="1">
        <v>6</v>
      </c>
      <c r="E286" s="1" t="s">
        <v>831</v>
      </c>
      <c r="F286" s="1" t="s">
        <v>773</v>
      </c>
      <c r="G286" t="str">
        <f>HYPERLINK("https://ksn2.faa.gov/ajg/ajg-r/_layouts/userdisp.aspx?ID=8","Western Pacific")</f>
        <v>Western Pacific</v>
      </c>
      <c r="H2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86" t="s">
        <v>36</v>
      </c>
      <c r="J286" t="s">
        <v>33</v>
      </c>
      <c r="K286" t="s">
        <v>37</v>
      </c>
      <c r="L286" t="str">
        <f>HYPERLINK("https://ksn2.faa.gov/ajg/ajg-r/_layouts/userdisp.aspx?ID=8","Western Pacific Regional Human Resource Services Division")</f>
        <v>Western Pacific Regional Human Resource Services Division</v>
      </c>
      <c r="M286" t="s">
        <v>17</v>
      </c>
      <c r="O286" t="str">
        <f>LOOKUP(Table13[[#This Row],[FacilityLevel]], Backend!$E$3:$E$11, Backend!$F$3:$F$11)</f>
        <v>F</v>
      </c>
      <c r="P286">
        <f>LOOKUP(Table13[[#This Row],[FacilityType]], Backend!$J$4:$J$8, Backend!$K$4:$K$8)</f>
        <v>7</v>
      </c>
      <c r="Q286" t="str">
        <f>LOOKUP(Table13[[#This Row],[RegionIDByDistrict]], Backend!$P$1:$P$9, Backend!$Q$1:$Q$9)</f>
        <v>AWP</v>
      </c>
    </row>
    <row r="287" spans="1:17" x14ac:dyDescent="0.25">
      <c r="A287" t="s">
        <v>416</v>
      </c>
      <c r="B287" t="s">
        <v>704</v>
      </c>
      <c r="C287" t="s">
        <v>39</v>
      </c>
      <c r="D287" s="1">
        <v>5</v>
      </c>
      <c r="E287" s="1" t="s">
        <v>1069</v>
      </c>
      <c r="F287" s="1" t="s">
        <v>766</v>
      </c>
      <c r="G287" t="str">
        <f>HYPERLINK("https://ksn2.faa.gov/ajg/ajg-r/_layouts/userdisp.aspx?ID=9","Great Lakes")</f>
        <v>Great Lakes</v>
      </c>
      <c r="H2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7" t="s">
        <v>102</v>
      </c>
      <c r="J287" t="s">
        <v>33</v>
      </c>
      <c r="K287" t="s">
        <v>103</v>
      </c>
      <c r="L287" t="str">
        <f>HYPERLINK("https://ksn2.faa.gov/ajg/ajg-r/_layouts/userdisp.aspx?ID=9","Great Lakes Regional Human Resource Services Division")</f>
        <v>Great Lakes Regional Human Resource Services Division</v>
      </c>
      <c r="M287" t="s">
        <v>76</v>
      </c>
      <c r="O287" t="str">
        <f>LOOKUP(Table13[[#This Row],[FacilityLevel]], Backend!$E$3:$E$11, Backend!$F$3:$F$11)</f>
        <v>E</v>
      </c>
      <c r="P287">
        <f>LOOKUP(Table13[[#This Row],[FacilityType]], Backend!$J$4:$J$8, Backend!$K$4:$K$8)</f>
        <v>7</v>
      </c>
      <c r="Q287" t="str">
        <f>LOOKUP(Table13[[#This Row],[RegionIDByDistrict]], Backend!$P$1:$P$9, Backend!$Q$1:$Q$9)</f>
        <v>AGL</v>
      </c>
    </row>
    <row r="288" spans="1:17" x14ac:dyDescent="0.25">
      <c r="A288" t="s">
        <v>417</v>
      </c>
      <c r="B288" t="s">
        <v>705</v>
      </c>
      <c r="C288" t="s">
        <v>28</v>
      </c>
      <c r="D288" s="1">
        <v>5</v>
      </c>
      <c r="E288" s="1" t="s">
        <v>933</v>
      </c>
      <c r="F288" s="1" t="s">
        <v>795</v>
      </c>
      <c r="G288" t="str">
        <f>HYPERLINK("https://ksn2.faa.gov/ajg/ajg-r/_layouts/userdisp.aspx?ID=7","Northwest Mountain")</f>
        <v>Northwest Mountain</v>
      </c>
      <c r="H2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88" t="s">
        <v>99</v>
      </c>
      <c r="J288" t="s">
        <v>15</v>
      </c>
      <c r="K288" t="s">
        <v>100</v>
      </c>
      <c r="L288" t="str">
        <f>HYPERLINK("https://ksn2.faa.gov/ajg/ajg-r/_layouts/userdisp.aspx?ID=7","Northwest Mountain Regional Human Resource Services Division")</f>
        <v>Northwest Mountain Regional Human Resource Services Division</v>
      </c>
      <c r="M288" t="s">
        <v>190</v>
      </c>
      <c r="O288" t="str">
        <f>LOOKUP(Table13[[#This Row],[FacilityLevel]], Backend!$E$3:$E$11, Backend!$F$3:$F$11)</f>
        <v>E</v>
      </c>
      <c r="P288">
        <f>LOOKUP(Table13[[#This Row],[FacilityType]], Backend!$J$4:$J$8, Backend!$K$4:$K$8)</f>
        <v>3</v>
      </c>
      <c r="Q288" t="str">
        <f>LOOKUP(Table13[[#This Row],[RegionIDByDistrict]], Backend!$P$1:$P$9, Backend!$Q$1:$Q$9)</f>
        <v>ANM</v>
      </c>
    </row>
    <row r="289" spans="1:17" x14ac:dyDescent="0.25">
      <c r="A289" t="s">
        <v>418</v>
      </c>
      <c r="B289" t="s">
        <v>706</v>
      </c>
      <c r="C289" t="s">
        <v>28</v>
      </c>
      <c r="D289" s="1">
        <v>7</v>
      </c>
      <c r="E289" s="1" t="s">
        <v>956</v>
      </c>
      <c r="F289" s="1" t="s">
        <v>783</v>
      </c>
      <c r="G289" t="str">
        <f>HYPERLINK("https://ksn2.faa.gov/ajg/ajg-r/_layouts/userdisp.aspx?ID=2","Southern")</f>
        <v>Southern</v>
      </c>
      <c r="H2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9" t="s">
        <v>20</v>
      </c>
      <c r="J289" t="s">
        <v>21</v>
      </c>
      <c r="K289" t="s">
        <v>22</v>
      </c>
      <c r="L289" t="str">
        <f>HYPERLINK("https://ksn2.faa.gov/ajg/ajg-r/_layouts/userdisp.aspx?ID=2","Southern Regional Human Resource Services Division")</f>
        <v>Southern Regional Human Resource Services Division</v>
      </c>
      <c r="M289" t="s">
        <v>17</v>
      </c>
      <c r="O289" t="str">
        <f>LOOKUP(Table13[[#This Row],[FacilityLevel]], Backend!$E$3:$E$11, Backend!$F$3:$F$11)</f>
        <v>G</v>
      </c>
      <c r="P289">
        <f>LOOKUP(Table13[[#This Row],[FacilityType]], Backend!$J$4:$J$8, Backend!$K$4:$K$8)</f>
        <v>3</v>
      </c>
      <c r="Q289" t="str">
        <f>LOOKUP(Table13[[#This Row],[RegionIDByDistrict]], Backend!$P$1:$P$9, Backend!$Q$1:$Q$9)</f>
        <v>ASO</v>
      </c>
    </row>
    <row r="290" spans="1:17" x14ac:dyDescent="0.25">
      <c r="A290" t="s">
        <v>419</v>
      </c>
      <c r="B290" t="s">
        <v>420</v>
      </c>
      <c r="C290" t="s">
        <v>13</v>
      </c>
      <c r="D290" s="1">
        <v>8</v>
      </c>
      <c r="E290" s="1" t="s">
        <v>841</v>
      </c>
      <c r="F290" s="1" t="s">
        <v>773</v>
      </c>
      <c r="G290" t="str">
        <f>HYPERLINK("https://ksn2.faa.gov/ajg/ajg-r/_layouts/userdisp.aspx?ID=8","Western Pacific")</f>
        <v>Western Pacific</v>
      </c>
      <c r="H2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0" t="s">
        <v>36</v>
      </c>
      <c r="J290" t="s">
        <v>33</v>
      </c>
      <c r="K290" t="s">
        <v>37</v>
      </c>
      <c r="L290" t="str">
        <f>HYPERLINK("https://ksn2.faa.gov/ajg/ajg-r/_layouts/userdisp.aspx?ID=8","Western Pacific Regional Human Resource Services Division")</f>
        <v>Western Pacific Regional Human Resource Services Division</v>
      </c>
      <c r="M290" t="s">
        <v>17</v>
      </c>
      <c r="O290" t="str">
        <f>LOOKUP(Table13[[#This Row],[FacilityLevel]], Backend!$E$3:$E$11, Backend!$F$3:$F$11)</f>
        <v>H</v>
      </c>
      <c r="P290">
        <f>LOOKUP(Table13[[#This Row],[FacilityType]], Backend!$J$4:$J$8, Backend!$K$4:$K$8)</f>
        <v>2</v>
      </c>
      <c r="Q290" t="str">
        <f>LOOKUP(Table13[[#This Row],[RegionIDByDistrict]], Backend!$P$1:$P$9, Backend!$Q$1:$Q$9)</f>
        <v>AWP</v>
      </c>
    </row>
    <row r="291" spans="1:17" x14ac:dyDescent="0.25">
      <c r="A291" t="s">
        <v>421</v>
      </c>
      <c r="B291" t="s">
        <v>707</v>
      </c>
      <c r="C291" t="s">
        <v>39</v>
      </c>
      <c r="D291" s="1">
        <v>7</v>
      </c>
      <c r="E291" s="1" t="s">
        <v>1070</v>
      </c>
      <c r="F291" s="1" t="s">
        <v>780</v>
      </c>
      <c r="G291" t="str">
        <f>HYPERLINK("https://ksn2.faa.gov/ajg/ajg-r/_layouts/userdisp.aspx?ID=8","Western Pacific")</f>
        <v>Western Pacific</v>
      </c>
      <c r="H2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1" t="s">
        <v>93</v>
      </c>
      <c r="J291" t="s">
        <v>15</v>
      </c>
      <c r="K291" t="s">
        <v>94</v>
      </c>
      <c r="L291" t="str">
        <f>HYPERLINK("https://ksn2.faa.gov/ajg/ajg-r/_layouts/userdisp.aspx?ID=8","Western Pacific Regional Human Resource Services Division")</f>
        <v>Western Pacific Regional Human Resource Services Division</v>
      </c>
      <c r="M291" t="s">
        <v>422</v>
      </c>
      <c r="O291" t="str">
        <f>LOOKUP(Table13[[#This Row],[FacilityLevel]], Backend!$E$3:$E$11, Backend!$F$3:$F$11)</f>
        <v>G</v>
      </c>
      <c r="P291">
        <f>LOOKUP(Table13[[#This Row],[FacilityType]], Backend!$J$4:$J$8, Backend!$K$4:$K$8)</f>
        <v>7</v>
      </c>
      <c r="Q291" t="str">
        <f>LOOKUP(Table13[[#This Row],[RegionIDByDistrict]], Backend!$P$1:$P$9, Backend!$Q$1:$Q$9)</f>
        <v>AWP</v>
      </c>
    </row>
    <row r="292" spans="1:17" x14ac:dyDescent="0.25">
      <c r="A292" t="s">
        <v>423</v>
      </c>
      <c r="B292" t="s">
        <v>708</v>
      </c>
      <c r="C292" t="s">
        <v>39</v>
      </c>
      <c r="D292" s="1">
        <v>8</v>
      </c>
      <c r="E292" s="1" t="s">
        <v>1071</v>
      </c>
      <c r="F292" s="1" t="s">
        <v>753</v>
      </c>
      <c r="G292" t="str">
        <f>HYPERLINK("https://ksn2.faa.gov/ajg/ajg-r/_layouts/userdisp.aspx?ID=8","Western Pacific")</f>
        <v>Western Pacific</v>
      </c>
      <c r="H2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2" t="s">
        <v>93</v>
      </c>
      <c r="J292" t="s">
        <v>15</v>
      </c>
      <c r="K292" t="s">
        <v>94</v>
      </c>
      <c r="L292" t="str">
        <f>HYPERLINK("https://ksn2.faa.gov/ajg/ajg-r/_layouts/userdisp.aspx?ID=8","Western Pacific Regional Human Resource Services Division")</f>
        <v>Western Pacific Regional Human Resource Services Division</v>
      </c>
      <c r="M292" t="s">
        <v>424</v>
      </c>
      <c r="O292" t="str">
        <f>LOOKUP(Table13[[#This Row],[FacilityLevel]], Backend!$E$3:$E$11, Backend!$F$3:$F$11)</f>
        <v>H</v>
      </c>
      <c r="P292">
        <f>LOOKUP(Table13[[#This Row],[FacilityType]], Backend!$J$4:$J$8, Backend!$K$4:$K$8)</f>
        <v>7</v>
      </c>
      <c r="Q292" t="str">
        <f>LOOKUP(Table13[[#This Row],[RegionIDByDistrict]], Backend!$P$1:$P$9, Backend!$Q$1:$Q$9)</f>
        <v>AWP</v>
      </c>
    </row>
    <row r="293" spans="1:17" x14ac:dyDescent="0.25">
      <c r="A293" t="s">
        <v>425</v>
      </c>
      <c r="B293" t="s">
        <v>709</v>
      </c>
      <c r="C293" t="s">
        <v>39</v>
      </c>
      <c r="D293" s="1">
        <v>7</v>
      </c>
      <c r="E293" s="1" t="s">
        <v>1072</v>
      </c>
      <c r="F293" s="1" t="s">
        <v>775</v>
      </c>
      <c r="G293" t="str">
        <f>HYPERLINK("https://ksn2.faa.gov/ajg/ajg-r/_layouts/userdisp.aspx?ID=2","Southern")</f>
        <v>Southern</v>
      </c>
      <c r="H2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93" t="s">
        <v>192</v>
      </c>
      <c r="J293" t="s">
        <v>21</v>
      </c>
      <c r="K293" t="s">
        <v>193</v>
      </c>
      <c r="L293" t="str">
        <f>HYPERLINK("https://ksn2.faa.gov/ajg/ajg-r/_layouts/userdisp.aspx?ID=2","Southern Regional Human Resource Services Division")</f>
        <v>Southern Regional Human Resource Services Division</v>
      </c>
      <c r="M293" t="s">
        <v>74</v>
      </c>
      <c r="O293" t="str">
        <f>LOOKUP(Table13[[#This Row],[FacilityLevel]], Backend!$E$3:$E$11, Backend!$F$3:$F$11)</f>
        <v>G</v>
      </c>
      <c r="P293">
        <f>LOOKUP(Table13[[#This Row],[FacilityType]], Backend!$J$4:$J$8, Backend!$K$4:$K$8)</f>
        <v>7</v>
      </c>
      <c r="Q293" t="str">
        <f>LOOKUP(Table13[[#This Row],[RegionIDByDistrict]], Backend!$P$1:$P$9, Backend!$Q$1:$Q$9)</f>
        <v>ASO</v>
      </c>
    </row>
    <row r="294" spans="1:17" x14ac:dyDescent="0.25">
      <c r="A294" t="s">
        <v>426</v>
      </c>
      <c r="B294" t="s">
        <v>427</v>
      </c>
      <c r="C294" t="s">
        <v>13</v>
      </c>
      <c r="D294" s="1">
        <v>8</v>
      </c>
      <c r="E294" s="1" t="s">
        <v>849</v>
      </c>
      <c r="F294" s="1" t="s">
        <v>769</v>
      </c>
      <c r="G294" t="str">
        <f>HYPERLINK("https://ksn2.faa.gov/ajg/ajg-r/_layouts/userdisp.aspx?ID=3","New England")</f>
        <v>New England</v>
      </c>
      <c r="H2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94" t="s">
        <v>25</v>
      </c>
      <c r="J294" t="s">
        <v>21</v>
      </c>
      <c r="K294" t="s">
        <v>26</v>
      </c>
      <c r="L294" t="str">
        <f>HYPERLINK("https://ksn2.faa.gov/ajg/ajg-r/_layouts/userdisp.aspx?ID=3","New England Regional Human Resource Services Division")</f>
        <v>New England Regional Human Resource Services Division</v>
      </c>
      <c r="M294" t="s">
        <v>17</v>
      </c>
      <c r="O294" t="str">
        <f>LOOKUP(Table13[[#This Row],[FacilityLevel]], Backend!$E$3:$E$11, Backend!$F$3:$F$11)</f>
        <v>H</v>
      </c>
      <c r="P294">
        <f>LOOKUP(Table13[[#This Row],[FacilityType]], Backend!$J$4:$J$8, Backend!$K$4:$K$8)</f>
        <v>2</v>
      </c>
      <c r="Q294" t="str">
        <f>LOOKUP(Table13[[#This Row],[RegionIDByDistrict]], Backend!$P$1:$P$9, Backend!$Q$1:$Q$9)</f>
        <v>ANE</v>
      </c>
    </row>
    <row r="295" spans="1:17" x14ac:dyDescent="0.25">
      <c r="A295" t="s">
        <v>428</v>
      </c>
      <c r="B295" t="s">
        <v>710</v>
      </c>
      <c r="C295" t="s">
        <v>39</v>
      </c>
      <c r="D295" s="1">
        <v>4</v>
      </c>
      <c r="E295" s="1" t="s">
        <v>1073</v>
      </c>
      <c r="F295" s="1" t="s">
        <v>766</v>
      </c>
      <c r="G295" t="str">
        <f>HYPERLINK("https://ksn2.faa.gov/ajg/ajg-r/_layouts/userdisp.aspx?ID=9","Great Lakes")</f>
        <v>Great Lakes</v>
      </c>
      <c r="H2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95" t="s">
        <v>51</v>
      </c>
      <c r="J295" t="s">
        <v>33</v>
      </c>
      <c r="K295" t="s">
        <v>52</v>
      </c>
      <c r="L295" t="str">
        <f>HYPERLINK("https://ksn2.faa.gov/ajg/ajg-r/_layouts/userdisp.aspx?ID=9","Great Lakes Regional Human Resource Services Division")</f>
        <v>Great Lakes Regional Human Resource Services Division</v>
      </c>
      <c r="M295" t="s">
        <v>17</v>
      </c>
      <c r="O295" t="str">
        <f>LOOKUP(Table13[[#This Row],[FacilityLevel]], Backend!$E$3:$E$11, Backend!$F$3:$F$11)</f>
        <v>D</v>
      </c>
      <c r="P295">
        <f>LOOKUP(Table13[[#This Row],[FacilityType]], Backend!$J$4:$J$8, Backend!$K$4:$K$8)</f>
        <v>7</v>
      </c>
      <c r="Q295" t="str">
        <f>LOOKUP(Table13[[#This Row],[RegionIDByDistrict]], Backend!$P$1:$P$9, Backend!$Q$1:$Q$9)</f>
        <v>AGL</v>
      </c>
    </row>
    <row r="296" spans="1:17" x14ac:dyDescent="0.25">
      <c r="A296" t="s">
        <v>429</v>
      </c>
      <c r="B296" t="s">
        <v>711</v>
      </c>
      <c r="C296" t="s">
        <v>28</v>
      </c>
      <c r="D296" s="1">
        <v>5</v>
      </c>
      <c r="E296" s="1" t="s">
        <v>962</v>
      </c>
      <c r="F296" s="1" t="s">
        <v>771</v>
      </c>
      <c r="G296" t="str">
        <f>HYPERLINK("https://ksn2.faa.gov/ajg/ajg-r/_layouts/userdisp.aspx?ID=9","Great Lakes")</f>
        <v>Great Lakes</v>
      </c>
      <c r="H2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96" t="s">
        <v>51</v>
      </c>
      <c r="J296" t="s">
        <v>33</v>
      </c>
      <c r="K296" t="s">
        <v>52</v>
      </c>
      <c r="L296" t="str">
        <f>HYPERLINK("https://ksn2.faa.gov/ajg/ajg-r/_layouts/userdisp.aspx?ID=9","Great Lakes Regional Human Resource Services Division")</f>
        <v>Great Lakes Regional Human Resource Services Division</v>
      </c>
      <c r="M296" t="s">
        <v>430</v>
      </c>
      <c r="O296" t="str">
        <f>LOOKUP(Table13[[#This Row],[FacilityLevel]], Backend!$E$3:$E$11, Backend!$F$3:$F$11)</f>
        <v>E</v>
      </c>
      <c r="P296">
        <f>LOOKUP(Table13[[#This Row],[FacilityType]], Backend!$J$4:$J$8, Backend!$K$4:$K$8)</f>
        <v>3</v>
      </c>
      <c r="Q296" t="str">
        <f>LOOKUP(Table13[[#This Row],[RegionIDByDistrict]], Backend!$P$1:$P$9, Backend!$Q$1:$Q$9)</f>
        <v>AGL</v>
      </c>
    </row>
    <row r="297" spans="1:17" x14ac:dyDescent="0.25">
      <c r="A297" t="s">
        <v>36</v>
      </c>
      <c r="B297" t="s">
        <v>431</v>
      </c>
      <c r="C297" t="s">
        <v>432</v>
      </c>
      <c r="D297" s="1">
        <v>10</v>
      </c>
      <c r="E297" s="1" t="s">
        <v>37</v>
      </c>
      <c r="F297" s="1" t="s">
        <v>789</v>
      </c>
      <c r="G297" t="str">
        <f>HYPERLINK("https://ksn2.faa.gov/ajg/ajg-r/_layouts/userdisp.aspx?ID=8","Western Pacific")</f>
        <v>Western Pacific</v>
      </c>
      <c r="H2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7" t="s">
        <v>33</v>
      </c>
      <c r="K297" t="s">
        <v>37</v>
      </c>
      <c r="L297" t="str">
        <f>HYPERLINK("https://ksn2.faa.gov/ajg/ajg-r/_layouts/userdisp.aspx?ID=8","Western Pacific Regional Human Resource Services Division")</f>
        <v>Western Pacific Regional Human Resource Services Division</v>
      </c>
      <c r="O297" t="str">
        <f>LOOKUP(Table13[[#This Row],[FacilityLevel]], Backend!$E$3:$E$11, Backend!$F$3:$F$11)</f>
        <v>J</v>
      </c>
      <c r="P297">
        <f>LOOKUP(Table13[[#This Row],[FacilityType]], Backend!$J$4:$J$8, Backend!$K$4:$K$8)</f>
        <v>8</v>
      </c>
      <c r="Q297" t="str">
        <f>LOOKUP(Table13[[#This Row],[RegionIDByDistrict]], Backend!$P$1:$P$9, Backend!$Q$1:$Q$9)</f>
        <v>AWP</v>
      </c>
    </row>
    <row r="298" spans="1:17" x14ac:dyDescent="0.25">
      <c r="A298" t="s">
        <v>14</v>
      </c>
      <c r="B298" t="s">
        <v>433</v>
      </c>
      <c r="C298" t="s">
        <v>432</v>
      </c>
      <c r="D298" s="1">
        <v>10</v>
      </c>
      <c r="E298" s="1" t="s">
        <v>826</v>
      </c>
      <c r="F298" s="1" t="s">
        <v>762</v>
      </c>
      <c r="G298" t="s">
        <v>1221</v>
      </c>
      <c r="H2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298" t="s">
        <v>15</v>
      </c>
      <c r="K298" t="s">
        <v>16</v>
      </c>
      <c r="L298" t="str">
        <f>HYPERLINK("https://ksn2.faa.gov/ajg/ajg-r/_layouts/userdisp.aspx?ID=7","Northwest Mountain Regional Human Resource Services Division")</f>
        <v>Northwest Mountain Regional Human Resource Services Division</v>
      </c>
      <c r="O298" t="str">
        <f>LOOKUP(Table13[[#This Row],[FacilityLevel]], Backend!$E$3:$E$11, Backend!$F$3:$F$11)</f>
        <v>J</v>
      </c>
      <c r="P298">
        <f>LOOKUP(Table13[[#This Row],[FacilityType]], Backend!$J$4:$J$8, Backend!$K$4:$K$8)</f>
        <v>8</v>
      </c>
      <c r="Q298" t="str">
        <f>LOOKUP(Table13[[#This Row],[RegionIDByDistrict]], Backend!$P$1:$P$9, Backend!$Q$1:$Q$9)</f>
        <v>AAL</v>
      </c>
    </row>
    <row r="299" spans="1:17" x14ac:dyDescent="0.25">
      <c r="A299" t="s">
        <v>57</v>
      </c>
      <c r="B299" t="s">
        <v>434</v>
      </c>
      <c r="C299" t="s">
        <v>432</v>
      </c>
      <c r="D299" s="1">
        <v>12</v>
      </c>
      <c r="E299" s="1" t="s">
        <v>963</v>
      </c>
      <c r="F299" s="1" t="s">
        <v>768</v>
      </c>
      <c r="G299" t="str">
        <f>HYPERLINK("https://ksn2.faa.gov/ajg/ajg-r/_layouts/userdisp.aspx?ID=9","Great Lakes")</f>
        <v>Great Lakes</v>
      </c>
      <c r="H2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9" t="s">
        <v>33</v>
      </c>
      <c r="K299" t="s">
        <v>58</v>
      </c>
      <c r="L299" t="str">
        <f>HYPERLINK("https://ksn2.faa.gov/ajg/ajg-r/_layouts/userdisp.aspx?ID=15","Central Regional Human Resource Services Division")</f>
        <v>Central Regional Human Resource Services Division</v>
      </c>
      <c r="O299" t="str">
        <f>LOOKUP(Table13[[#This Row],[FacilityLevel]], Backend!$E$3:$E$11, Backend!$F$3:$F$11)</f>
        <v>L</v>
      </c>
      <c r="P299">
        <f>LOOKUP(Table13[[#This Row],[FacilityType]], Backend!$J$4:$J$8, Backend!$K$4:$K$8)</f>
        <v>8</v>
      </c>
      <c r="Q299" t="str">
        <f>LOOKUP(Table13[[#This Row],[RegionIDByDistrict]], Backend!$P$1:$P$9, Backend!$Q$1:$Q$9)</f>
        <v>AGL</v>
      </c>
    </row>
    <row r="300" spans="1:17" x14ac:dyDescent="0.25">
      <c r="A300" t="s">
        <v>25</v>
      </c>
      <c r="B300" t="s">
        <v>435</v>
      </c>
      <c r="C300" t="s">
        <v>432</v>
      </c>
      <c r="D300" s="1">
        <v>11</v>
      </c>
      <c r="E300" s="1" t="s">
        <v>964</v>
      </c>
      <c r="F300" s="1" t="s">
        <v>784</v>
      </c>
      <c r="G300" t="str">
        <f>HYPERLINK("https://ksn2.faa.gov/ajg/ajg-r/_layouts/userdisp.aspx?ID=3","New England")</f>
        <v>New England</v>
      </c>
      <c r="H3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00" t="s">
        <v>21</v>
      </c>
      <c r="K300" t="s">
        <v>26</v>
      </c>
      <c r="L300" t="str">
        <f>HYPERLINK("https://ksn2.faa.gov/ajg/ajg-r/_layouts/userdisp.aspx?ID=3","New England Regional Human Resource Services Division")</f>
        <v>New England Regional Human Resource Services Division</v>
      </c>
      <c r="O300" t="str">
        <f>LOOKUP(Table13[[#This Row],[FacilityLevel]], Backend!$E$3:$E$11, Backend!$F$3:$F$11)</f>
        <v>K</v>
      </c>
      <c r="P300">
        <f>LOOKUP(Table13[[#This Row],[FacilityType]], Backend!$J$4:$J$8, Backend!$K$4:$K$8)</f>
        <v>8</v>
      </c>
      <c r="Q300" t="str">
        <f>LOOKUP(Table13[[#This Row],[RegionIDByDistrict]], Backend!$P$1:$P$9, Backend!$Q$1:$Q$9)</f>
        <v>ANE</v>
      </c>
    </row>
    <row r="301" spans="1:17" x14ac:dyDescent="0.25">
      <c r="A301" t="s">
        <v>44</v>
      </c>
      <c r="B301" t="s">
        <v>436</v>
      </c>
      <c r="C301" t="s">
        <v>432</v>
      </c>
      <c r="D301" s="1">
        <v>12</v>
      </c>
      <c r="E301" s="1" t="s">
        <v>965</v>
      </c>
      <c r="F301" s="1" t="s">
        <v>778</v>
      </c>
      <c r="G301" t="str">
        <f>HYPERLINK("https://ksn2.faa.gov/ajg/ajg-r/_layouts/userdisp.aspx?ID=4","Eastern")</f>
        <v>Eastern</v>
      </c>
      <c r="H3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01" t="s">
        <v>21</v>
      </c>
      <c r="K301" t="s">
        <v>45</v>
      </c>
      <c r="L301" t="str">
        <f>HYPERLINK("https://ksn2.faa.gov/ajg/ajg-r/_layouts/userdisp.aspx?ID=4","Eastern Regional Human Resource Services Division")</f>
        <v>Eastern Regional Human Resource Services Division</v>
      </c>
      <c r="O301" t="str">
        <f>LOOKUP(Table13[[#This Row],[FacilityLevel]], Backend!$E$3:$E$11, Backend!$F$3:$F$11)</f>
        <v>L</v>
      </c>
      <c r="P301">
        <f>LOOKUP(Table13[[#This Row],[FacilityType]], Backend!$J$4:$J$8, Backend!$K$4:$K$8)</f>
        <v>8</v>
      </c>
      <c r="Q301" t="str">
        <f>LOOKUP(Table13[[#This Row],[RegionIDByDistrict]], Backend!$P$1:$P$9, Backend!$Q$1:$Q$9)</f>
        <v>AEA</v>
      </c>
    </row>
    <row r="302" spans="1:17" x14ac:dyDescent="0.25">
      <c r="A302" t="s">
        <v>65</v>
      </c>
      <c r="B302" t="s">
        <v>437</v>
      </c>
      <c r="C302" t="s">
        <v>432</v>
      </c>
      <c r="D302" s="1">
        <v>10</v>
      </c>
      <c r="E302" s="1" t="s">
        <v>966</v>
      </c>
      <c r="F302" s="1" t="s">
        <v>765</v>
      </c>
      <c r="G302" t="str">
        <f>HYPERLINK("https://ksn2.faa.gov/ajg/ajg-r/_layouts/userdisp.aspx?ID=7","Northwest Mountain")</f>
        <v>Northwest Mountain</v>
      </c>
      <c r="H3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02" t="s">
        <v>15</v>
      </c>
      <c r="K302" t="s">
        <v>66</v>
      </c>
      <c r="L302" t="str">
        <f>HYPERLINK("https://ksn2.faa.gov/ajg/ajg-r/_layouts/userdisp.aspx?ID=7","Northwest Mountain Regional Human Resource Services Division")</f>
        <v>Northwest Mountain Regional Human Resource Services Division</v>
      </c>
      <c r="O302" t="str">
        <f>LOOKUP(Table13[[#This Row],[FacilityLevel]], Backend!$E$3:$E$11, Backend!$F$3:$F$11)</f>
        <v>J</v>
      </c>
      <c r="P302">
        <f>LOOKUP(Table13[[#This Row],[FacilityType]], Backend!$J$4:$J$8, Backend!$K$4:$K$8)</f>
        <v>8</v>
      </c>
      <c r="Q302" t="str">
        <f>LOOKUP(Table13[[#This Row],[RegionIDByDistrict]], Backend!$P$1:$P$9, Backend!$Q$1:$Q$9)</f>
        <v>ANM</v>
      </c>
    </row>
    <row r="303" spans="1:17" x14ac:dyDescent="0.25">
      <c r="A303" t="s">
        <v>32</v>
      </c>
      <c r="B303" t="s">
        <v>438</v>
      </c>
      <c r="C303" t="s">
        <v>432</v>
      </c>
      <c r="D303" s="1">
        <v>12</v>
      </c>
      <c r="E303" s="1" t="s">
        <v>34</v>
      </c>
      <c r="F303" s="1" t="s">
        <v>758</v>
      </c>
      <c r="G303" t="str">
        <f>HYPERLINK("https://ksn2.faa.gov/ajg/ajg-r/_layouts/userdisp.aspx?ID=5","Southwest")</f>
        <v>Southwest</v>
      </c>
      <c r="H3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303" t="s">
        <v>33</v>
      </c>
      <c r="K303" t="s">
        <v>34</v>
      </c>
      <c r="L303" t="str">
        <f>HYPERLINK("https://ksn2.faa.gov/ajg/ajg-r/_layouts/userdisp.aspx?ID=5","Southwest Regional Human Resource Services Division")</f>
        <v>Southwest Regional Human Resource Services Division</v>
      </c>
      <c r="O303" t="str">
        <f>LOOKUP(Table13[[#This Row],[FacilityLevel]], Backend!$E$3:$E$11, Backend!$F$3:$F$11)</f>
        <v>L</v>
      </c>
      <c r="P303">
        <f>LOOKUP(Table13[[#This Row],[FacilityType]], Backend!$J$4:$J$8, Backend!$K$4:$K$8)</f>
        <v>8</v>
      </c>
      <c r="Q303" t="str">
        <f>LOOKUP(Table13[[#This Row],[RegionIDByDistrict]], Backend!$P$1:$P$9, Backend!$Q$1:$Q$9)</f>
        <v>ASW</v>
      </c>
    </row>
    <row r="304" spans="1:17" x14ac:dyDescent="0.25">
      <c r="A304" t="s">
        <v>79</v>
      </c>
      <c r="B304" t="s">
        <v>439</v>
      </c>
      <c r="C304" t="s">
        <v>432</v>
      </c>
      <c r="D304" s="1">
        <v>11</v>
      </c>
      <c r="E304" s="1" t="s">
        <v>80</v>
      </c>
      <c r="F304" s="1" t="s">
        <v>758</v>
      </c>
      <c r="G304" t="str">
        <f>HYPERLINK("https://ksn2.faa.gov/ajg/ajg-r/_layouts/userdisp.aspx?ID=2","Southern")</f>
        <v>Southern</v>
      </c>
      <c r="H3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4" t="s">
        <v>33</v>
      </c>
      <c r="K304" t="s">
        <v>80</v>
      </c>
      <c r="L304" t="str">
        <f>HYPERLINK("https://ksn2.faa.gov/ajg/ajg-r/_layouts/userdisp.aspx?ID=2","Southern Regional Human Resource Services Division")</f>
        <v>Southern Regional Human Resource Services Division</v>
      </c>
      <c r="O304" t="str">
        <f>LOOKUP(Table13[[#This Row],[FacilityLevel]], Backend!$E$3:$E$11, Backend!$F$3:$F$11)</f>
        <v>K</v>
      </c>
      <c r="P304">
        <f>LOOKUP(Table13[[#This Row],[FacilityType]], Backend!$J$4:$J$8, Backend!$K$4:$K$8)</f>
        <v>8</v>
      </c>
      <c r="Q304" t="str">
        <f>LOOKUP(Table13[[#This Row],[RegionIDByDistrict]], Backend!$P$1:$P$9, Backend!$Q$1:$Q$9)</f>
        <v>ASO</v>
      </c>
    </row>
    <row r="305" spans="1:17" x14ac:dyDescent="0.25">
      <c r="A305" t="s">
        <v>137</v>
      </c>
      <c r="B305" t="s">
        <v>440</v>
      </c>
      <c r="C305" t="s">
        <v>432</v>
      </c>
      <c r="D305" s="1">
        <v>12</v>
      </c>
      <c r="E305" s="1" t="s">
        <v>138</v>
      </c>
      <c r="F305" s="1" t="s">
        <v>760</v>
      </c>
      <c r="G305" t="str">
        <f>HYPERLINK("https://ksn2.faa.gov/ajg/ajg-r/_layouts/userdisp.aspx?ID=5","Southwest")</f>
        <v>Southwest</v>
      </c>
      <c r="H3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305" t="s">
        <v>33</v>
      </c>
      <c r="K305" t="s">
        <v>138</v>
      </c>
      <c r="L305" t="str">
        <f>HYPERLINK("https://ksn2.faa.gov/ajg/ajg-r/_layouts/userdisp.aspx?ID=5","Southwest Regional Human Resource Services Division")</f>
        <v>Southwest Regional Human Resource Services Division</v>
      </c>
      <c r="O305" t="str">
        <f>LOOKUP(Table13[[#This Row],[FacilityLevel]], Backend!$E$3:$E$11, Backend!$F$3:$F$11)</f>
        <v>L</v>
      </c>
      <c r="P305">
        <f>LOOKUP(Table13[[#This Row],[FacilityType]], Backend!$J$4:$J$8, Backend!$K$4:$K$8)</f>
        <v>8</v>
      </c>
      <c r="Q305" t="str">
        <f>LOOKUP(Table13[[#This Row],[RegionIDByDistrict]], Backend!$P$1:$P$9, Backend!$Q$1:$Q$9)</f>
        <v>ASW</v>
      </c>
    </row>
    <row r="306" spans="1:17" x14ac:dyDescent="0.25">
      <c r="A306" t="s">
        <v>121</v>
      </c>
      <c r="B306" t="s">
        <v>441</v>
      </c>
      <c r="C306" t="s">
        <v>432</v>
      </c>
      <c r="D306" s="1">
        <v>11</v>
      </c>
      <c r="E306" s="1" t="s">
        <v>967</v>
      </c>
      <c r="F306" s="1" t="s">
        <v>775</v>
      </c>
      <c r="G306" t="str">
        <f>HYPERLINK("https://ksn2.faa.gov/ajg/ajg-r/_layouts/userdisp.aspx?ID=2","Southern")</f>
        <v>Southern</v>
      </c>
      <c r="H3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6" t="s">
        <v>21</v>
      </c>
      <c r="K306" t="s">
        <v>122</v>
      </c>
      <c r="L306" t="str">
        <f>HYPERLINK("https://ksn2.faa.gov/ajg/ajg-r/_layouts/userdisp.aspx?ID=2","Southern Regional Human Resource Services Division")</f>
        <v>Southern Regional Human Resource Services Division</v>
      </c>
      <c r="O306" t="str">
        <f>LOOKUP(Table13[[#This Row],[FacilityLevel]], Backend!$E$3:$E$11, Backend!$F$3:$F$11)</f>
        <v>K</v>
      </c>
      <c r="P306">
        <f>LOOKUP(Table13[[#This Row],[FacilityType]], Backend!$J$4:$J$8, Backend!$K$4:$K$8)</f>
        <v>8</v>
      </c>
      <c r="Q306" t="str">
        <f>LOOKUP(Table13[[#This Row],[RegionIDByDistrict]], Backend!$P$1:$P$9, Backend!$Q$1:$Q$9)</f>
        <v>ASO</v>
      </c>
    </row>
    <row r="307" spans="1:17" x14ac:dyDescent="0.25">
      <c r="A307" t="s">
        <v>145</v>
      </c>
      <c r="B307" t="s">
        <v>442</v>
      </c>
      <c r="C307" t="s">
        <v>432</v>
      </c>
      <c r="D307" s="1">
        <v>11</v>
      </c>
      <c r="E307" s="1" t="s">
        <v>968</v>
      </c>
      <c r="F307" s="1" t="s">
        <v>802</v>
      </c>
      <c r="G307" t="str">
        <f>HYPERLINK("https://ksn2.faa.gov/ajg/ajg-r/_layouts/userdisp.aspx?ID=9","Great Lakes")</f>
        <v>Great Lakes</v>
      </c>
      <c r="H3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07" t="s">
        <v>33</v>
      </c>
      <c r="K307" t="s">
        <v>146</v>
      </c>
      <c r="L307" t="str">
        <f>HYPERLINK("https://ksn2.faa.gov/ajg/ajg-r/_layouts/userdisp.aspx?ID=6","Central Regional Human Resource Services Division")</f>
        <v>Central Regional Human Resource Services Division</v>
      </c>
      <c r="O307" t="str">
        <f>LOOKUP(Table13[[#This Row],[FacilityLevel]], Backend!$E$3:$E$11, Backend!$F$3:$F$11)</f>
        <v>K</v>
      </c>
      <c r="P307">
        <f>LOOKUP(Table13[[#This Row],[FacilityType]], Backend!$J$4:$J$8, Backend!$K$4:$K$8)</f>
        <v>8</v>
      </c>
      <c r="Q307" t="str">
        <f>LOOKUP(Table13[[#This Row],[RegionIDByDistrict]], Backend!$P$1:$P$9, Backend!$Q$1:$Q$9)</f>
        <v>AGL</v>
      </c>
    </row>
    <row r="308" spans="1:17" x14ac:dyDescent="0.25">
      <c r="A308" t="s">
        <v>93</v>
      </c>
      <c r="B308" t="s">
        <v>443</v>
      </c>
      <c r="C308" t="s">
        <v>432</v>
      </c>
      <c r="D308" s="1">
        <v>12</v>
      </c>
      <c r="E308" s="1" t="s">
        <v>969</v>
      </c>
      <c r="F308" s="1" t="s">
        <v>753</v>
      </c>
      <c r="G308" t="str">
        <f>HYPERLINK("https://ksn2.faa.gov/ajg/ajg-r/_layouts/userdisp.aspx?ID=8","Western Pacific")</f>
        <v>Western Pacific</v>
      </c>
      <c r="H3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08" t="s">
        <v>15</v>
      </c>
      <c r="K308" t="s">
        <v>94</v>
      </c>
      <c r="L308" t="str">
        <f>HYPERLINK("https://ksn2.faa.gov/ajg/ajg-r/_layouts/userdisp.aspx?ID=8","Western Pacific Regional Human Resource Services Division")</f>
        <v>Western Pacific Regional Human Resource Services Division</v>
      </c>
      <c r="O308" t="str">
        <f>LOOKUP(Table13[[#This Row],[FacilityLevel]], Backend!$E$3:$E$11, Backend!$F$3:$F$11)</f>
        <v>L</v>
      </c>
      <c r="P308">
        <f>LOOKUP(Table13[[#This Row],[FacilityType]], Backend!$J$4:$J$8, Backend!$K$4:$K$8)</f>
        <v>8</v>
      </c>
      <c r="Q308" t="str">
        <f>LOOKUP(Table13[[#This Row],[RegionIDByDistrict]], Backend!$P$1:$P$9, Backend!$Q$1:$Q$9)</f>
        <v>AWP</v>
      </c>
    </row>
    <row r="309" spans="1:17" x14ac:dyDescent="0.25">
      <c r="A309" t="s">
        <v>99</v>
      </c>
      <c r="B309" t="s">
        <v>444</v>
      </c>
      <c r="C309" t="s">
        <v>432</v>
      </c>
      <c r="D309" s="1">
        <v>10</v>
      </c>
      <c r="E309" s="1" t="s">
        <v>840</v>
      </c>
      <c r="F309" s="1" t="s">
        <v>788</v>
      </c>
      <c r="G309" t="str">
        <f>HYPERLINK("https://ksn2.faa.gov/ajg/ajg-r/_layouts/userdisp.aspx?ID=7","Northwest Mountain")</f>
        <v>Northwest Mountain</v>
      </c>
      <c r="H3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09" t="s">
        <v>15</v>
      </c>
      <c r="K309" t="s">
        <v>100</v>
      </c>
      <c r="L309" t="str">
        <f>HYPERLINK("https://ksn2.faa.gov/ajg/ajg-r/_layouts/userdisp.aspx?ID=7","Northwest Mountain Regional Human Resource Services Division")</f>
        <v>Northwest Mountain Regional Human Resource Services Division</v>
      </c>
      <c r="O309" t="str">
        <f>LOOKUP(Table13[[#This Row],[FacilityLevel]], Backend!$E$3:$E$11, Backend!$F$3:$F$11)</f>
        <v>J</v>
      </c>
      <c r="P309">
        <f>LOOKUP(Table13[[#This Row],[FacilityType]], Backend!$J$4:$J$8, Backend!$K$4:$K$8)</f>
        <v>8</v>
      </c>
      <c r="Q309" t="str">
        <f>LOOKUP(Table13[[#This Row],[RegionIDByDistrict]], Backend!$P$1:$P$9, Backend!$Q$1:$Q$9)</f>
        <v>ANM</v>
      </c>
    </row>
    <row r="310" spans="1:17" x14ac:dyDescent="0.25">
      <c r="A310" t="s">
        <v>192</v>
      </c>
      <c r="B310" t="s">
        <v>445</v>
      </c>
      <c r="C310" t="s">
        <v>432</v>
      </c>
      <c r="D310" s="1">
        <v>11</v>
      </c>
      <c r="E310" s="1" t="s">
        <v>193</v>
      </c>
      <c r="F310" s="1" t="s">
        <v>775</v>
      </c>
      <c r="G310" t="str">
        <f>HYPERLINK("https://ksn2.faa.gov/ajg/ajg-r/_layouts/userdisp.aspx?ID=2","Southern")</f>
        <v>Southern</v>
      </c>
      <c r="H3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0" t="s">
        <v>21</v>
      </c>
      <c r="K310" t="s">
        <v>193</v>
      </c>
      <c r="L310" t="str">
        <f>HYPERLINK("https://ksn2.faa.gov/ajg/ajg-r/_layouts/userdisp.aspx?ID=2","Southern Regional Human Resource Services Division")</f>
        <v>Southern Regional Human Resource Services Division</v>
      </c>
      <c r="O310" t="str">
        <f>LOOKUP(Table13[[#This Row],[FacilityLevel]], Backend!$E$3:$E$11, Backend!$F$3:$F$11)</f>
        <v>K</v>
      </c>
      <c r="P310">
        <f>LOOKUP(Table13[[#This Row],[FacilityType]], Backend!$J$4:$J$8, Backend!$K$4:$K$8)</f>
        <v>8</v>
      </c>
      <c r="Q310" t="str">
        <f>LOOKUP(Table13[[#This Row],[RegionIDByDistrict]], Backend!$P$1:$P$9, Backend!$Q$1:$Q$9)</f>
        <v>ASO</v>
      </c>
    </row>
    <row r="311" spans="1:17" x14ac:dyDescent="0.25">
      <c r="A311" t="s">
        <v>106</v>
      </c>
      <c r="B311" t="s">
        <v>446</v>
      </c>
      <c r="C311" t="s">
        <v>432</v>
      </c>
      <c r="D311" s="1">
        <v>12</v>
      </c>
      <c r="E311" s="1" t="s">
        <v>107</v>
      </c>
      <c r="F311" s="1" t="s">
        <v>783</v>
      </c>
      <c r="G311" t="str">
        <f>HYPERLINK("https://ksn2.faa.gov/ajg/ajg-r/_layouts/userdisp.aspx?ID=5","Southwest")</f>
        <v>Southwest</v>
      </c>
      <c r="H3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1" t="s">
        <v>21</v>
      </c>
      <c r="K311" t="s">
        <v>107</v>
      </c>
      <c r="L311" t="str">
        <f>HYPERLINK("https://ksn2.faa.gov/ajg/ajg-r/_layouts/userdisp.aspx?ID=5","Southwest Regional Human Resource Services Division")</f>
        <v>Southwest Regional Human Resource Services Division</v>
      </c>
      <c r="O311" t="str">
        <f>LOOKUP(Table13[[#This Row],[FacilityLevel]], Backend!$E$3:$E$11, Backend!$F$3:$F$11)</f>
        <v>L</v>
      </c>
      <c r="P311">
        <f>LOOKUP(Table13[[#This Row],[FacilityType]], Backend!$J$4:$J$8, Backend!$K$4:$K$8)</f>
        <v>8</v>
      </c>
      <c r="Q311" t="str">
        <f>LOOKUP(Table13[[#This Row],[RegionIDByDistrict]], Backend!$P$1:$P$9, Backend!$Q$1:$Q$9)</f>
        <v>ASO</v>
      </c>
    </row>
    <row r="312" spans="1:17" x14ac:dyDescent="0.25">
      <c r="A312" t="s">
        <v>102</v>
      </c>
      <c r="B312" t="s">
        <v>447</v>
      </c>
      <c r="C312" t="s">
        <v>432</v>
      </c>
      <c r="D312" s="1">
        <v>11</v>
      </c>
      <c r="E312" s="1" t="s">
        <v>970</v>
      </c>
      <c r="F312" s="1" t="s">
        <v>774</v>
      </c>
      <c r="G312" t="str">
        <f>HYPERLINK("https://ksn2.faa.gov/ajg/ajg-r/_layouts/userdisp.aspx?ID=9","Great Lakes")</f>
        <v>Great Lakes</v>
      </c>
      <c r="H3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12" t="s">
        <v>33</v>
      </c>
      <c r="K312" t="s">
        <v>103</v>
      </c>
      <c r="L312" t="str">
        <f>HYPERLINK("https://ksn2.faa.gov/ajg/ajg-r/_layouts/userdisp.aspx?ID=15","Central Regional Human Resource Services Division")</f>
        <v>Central Regional Human Resource Services Division</v>
      </c>
      <c r="O312" t="str">
        <f>LOOKUP(Table13[[#This Row],[FacilityLevel]], Backend!$E$3:$E$11, Backend!$F$3:$F$11)</f>
        <v>K</v>
      </c>
      <c r="P312">
        <f>LOOKUP(Table13[[#This Row],[FacilityType]], Backend!$J$4:$J$8, Backend!$K$4:$K$8)</f>
        <v>8</v>
      </c>
      <c r="Q312" t="str">
        <f>LOOKUP(Table13[[#This Row],[RegionIDByDistrict]], Backend!$P$1:$P$9, Backend!$Q$1:$Q$9)</f>
        <v>AGL</v>
      </c>
    </row>
    <row r="313" spans="1:17" x14ac:dyDescent="0.25">
      <c r="A313" t="s">
        <v>29</v>
      </c>
      <c r="B313" t="s">
        <v>448</v>
      </c>
      <c r="C313" t="s">
        <v>432</v>
      </c>
      <c r="D313" s="1">
        <v>12</v>
      </c>
      <c r="E313" s="1" t="s">
        <v>971</v>
      </c>
      <c r="F313" s="1" t="s">
        <v>776</v>
      </c>
      <c r="G313" t="str">
        <f>HYPERLINK("https://ksn2.faa.gov/ajg/ajg-r/_layouts/userdisp.aspx?ID=4","Eastern")</f>
        <v>Eastern</v>
      </c>
      <c r="H3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13" t="s">
        <v>21</v>
      </c>
      <c r="K313" t="s">
        <v>30</v>
      </c>
      <c r="L313" t="str">
        <f>HYPERLINK("https://ksn2.faa.gov/ajg/ajg-r/_layouts/userdisp.aspx?ID=4","Eastern Regional Human Resource Services Division")</f>
        <v>Eastern Regional Human Resource Services Division</v>
      </c>
      <c r="O313" t="str">
        <f>LOOKUP(Table13[[#This Row],[FacilityLevel]], Backend!$E$3:$E$11, Backend!$F$3:$F$11)</f>
        <v>L</v>
      </c>
      <c r="P313">
        <f>LOOKUP(Table13[[#This Row],[FacilityType]], Backend!$J$4:$J$8, Backend!$K$4:$K$8)</f>
        <v>8</v>
      </c>
      <c r="Q313" t="str">
        <f>LOOKUP(Table13[[#This Row],[RegionIDByDistrict]], Backend!$P$1:$P$9, Backend!$Q$1:$Q$9)</f>
        <v>AEA</v>
      </c>
    </row>
    <row r="314" spans="1:17" x14ac:dyDescent="0.25">
      <c r="A314" t="s">
        <v>68</v>
      </c>
      <c r="B314" t="s">
        <v>450</v>
      </c>
      <c r="C314" t="s">
        <v>432</v>
      </c>
      <c r="D314" s="1">
        <v>11</v>
      </c>
      <c r="E314" s="1" t="s">
        <v>972</v>
      </c>
      <c r="F314" s="1" t="s">
        <v>753</v>
      </c>
      <c r="G314" t="str">
        <f>HYPERLINK("https://ksn2.faa.gov/ajg/ajg-r/_layouts/userdisp.aspx?ID=8","Western Pacific")</f>
        <v>Western Pacific</v>
      </c>
      <c r="H3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14" t="s">
        <v>15</v>
      </c>
      <c r="K314" t="s">
        <v>69</v>
      </c>
      <c r="L314" t="str">
        <f>HYPERLINK("https://ksn2.faa.gov/ajg/ajg-r/_layouts/userdisp.aspx?ID=8","Western Pacific Regional Human Resource Services Division")</f>
        <v>Western Pacific Regional Human Resource Services Division</v>
      </c>
      <c r="O314" t="str">
        <f>LOOKUP(Table13[[#This Row],[FacilityLevel]], Backend!$E$3:$E$11, Backend!$F$3:$F$11)</f>
        <v>K</v>
      </c>
      <c r="P314">
        <f>LOOKUP(Table13[[#This Row],[FacilityType]], Backend!$J$4:$J$8, Backend!$K$4:$K$8)</f>
        <v>8</v>
      </c>
      <c r="Q314" t="str">
        <f>LOOKUP(Table13[[#This Row],[RegionIDByDistrict]], Backend!$P$1:$P$9, Backend!$Q$1:$Q$9)</f>
        <v>AWP</v>
      </c>
    </row>
    <row r="315" spans="1:17" x14ac:dyDescent="0.25">
      <c r="A315" t="s">
        <v>51</v>
      </c>
      <c r="B315" t="s">
        <v>451</v>
      </c>
      <c r="C315" t="s">
        <v>432</v>
      </c>
      <c r="D315" s="1">
        <v>12</v>
      </c>
      <c r="E315" s="1" t="s">
        <v>973</v>
      </c>
      <c r="F315" s="1" t="s">
        <v>771</v>
      </c>
      <c r="G315" t="str">
        <f>HYPERLINK("https://ksn2.faa.gov/ajg/ajg-r/_layouts/userdisp.aspx?ID=9","Great Lakes")</f>
        <v>Great Lakes</v>
      </c>
      <c r="H3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15" t="s">
        <v>33</v>
      </c>
      <c r="K315" t="s">
        <v>52</v>
      </c>
      <c r="L315" t="str">
        <f>HYPERLINK("https://ksn2.faa.gov/ajg/ajg-r/_layouts/userdisp.aspx?ID=9","Great Lakes Regional Human Resource Services Division")</f>
        <v>Great Lakes Regional Human Resource Services Division</v>
      </c>
      <c r="O315" t="str">
        <f>LOOKUP(Table13[[#This Row],[FacilityLevel]], Backend!$E$3:$E$11, Backend!$F$3:$F$11)</f>
        <v>L</v>
      </c>
      <c r="P315">
        <f>LOOKUP(Table13[[#This Row],[FacilityType]], Backend!$J$4:$J$8, Backend!$K$4:$K$8)</f>
        <v>8</v>
      </c>
      <c r="Q315" t="str">
        <f>LOOKUP(Table13[[#This Row],[RegionIDByDistrict]], Backend!$P$1:$P$9, Backend!$Q$1:$Q$9)</f>
        <v>AGL</v>
      </c>
    </row>
    <row r="316" spans="1:17" x14ac:dyDescent="0.25">
      <c r="A316" t="s">
        <v>90</v>
      </c>
      <c r="B316" t="s">
        <v>452</v>
      </c>
      <c r="C316" t="s">
        <v>432</v>
      </c>
      <c r="D316" s="1">
        <v>10</v>
      </c>
      <c r="E316" s="1" t="s">
        <v>974</v>
      </c>
      <c r="F316" s="1" t="s">
        <v>770</v>
      </c>
      <c r="G316" t="str">
        <f>HYPERLINK("https://ksn2.faa.gov/ajg/ajg-r/_layouts/userdisp.aspx?ID=7","Northwest Mountain")</f>
        <v>Northwest Mountain</v>
      </c>
      <c r="H3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16" t="s">
        <v>15</v>
      </c>
      <c r="K316" t="s">
        <v>91</v>
      </c>
      <c r="L316" t="str">
        <f>HYPERLINK("https://ksn2.faa.gov/ajg/ajg-r/_layouts/userdisp.aspx?ID=7","Northwest Mountain Regional Human Resource Services Division")</f>
        <v>Northwest Mountain Regional Human Resource Services Division</v>
      </c>
      <c r="O316" t="str">
        <f>LOOKUP(Table13[[#This Row],[FacilityLevel]], Backend!$E$3:$E$11, Backend!$F$3:$F$11)</f>
        <v>J</v>
      </c>
      <c r="P316">
        <f>LOOKUP(Table13[[#This Row],[FacilityType]], Backend!$J$4:$J$8, Backend!$K$4:$K$8)</f>
        <v>8</v>
      </c>
      <c r="Q316" t="str">
        <f>LOOKUP(Table13[[#This Row],[RegionIDByDistrict]], Backend!$P$1:$P$9, Backend!$Q$1:$Q$9)</f>
        <v>ANM</v>
      </c>
    </row>
    <row r="317" spans="1:17" x14ac:dyDescent="0.25">
      <c r="A317" t="s">
        <v>388</v>
      </c>
      <c r="B317" t="s">
        <v>453</v>
      </c>
      <c r="C317" t="s">
        <v>220</v>
      </c>
      <c r="D317" s="1">
        <v>9</v>
      </c>
      <c r="E317" s="1" t="s">
        <v>977</v>
      </c>
      <c r="F317" s="1" t="s">
        <v>761</v>
      </c>
      <c r="G317" t="str">
        <f>HYPERLINK("https://ksn2.faa.gov/ajg/ajg-r/_layouts/userdisp.aspx?ID=2","Southern")</f>
        <v>Southern</v>
      </c>
      <c r="H3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7" t="s">
        <v>21</v>
      </c>
      <c r="K317" t="s">
        <v>193</v>
      </c>
      <c r="L317" t="str">
        <f>HYPERLINK("https://ksn2.faa.gov/ajg/ajg-r/_layouts/userdisp.aspx?ID=2","Southern Regional Human Resource Services Division")</f>
        <v>Southern Regional Human Resource Services Division</v>
      </c>
      <c r="O317" t="str">
        <f>LOOKUP(Table13[[#This Row],[FacilityLevel]], Backend!$E$3:$E$11, Backend!$F$3:$F$11)</f>
        <v>I</v>
      </c>
      <c r="P317">
        <f>LOOKUP(Table13[[#This Row],[FacilityType]], Backend!$J$4:$J$8, Backend!$K$4:$K$8)</f>
        <v>6</v>
      </c>
      <c r="Q317" t="str">
        <f>LOOKUP(Table13[[#This Row],[RegionIDByDistrict]], Backend!$P$1:$P$9, Backend!$Q$1:$Q$9)</f>
        <v>ASO</v>
      </c>
    </row>
    <row r="318" spans="1:17" x14ac:dyDescent="0.25">
      <c r="A318" t="s">
        <v>20</v>
      </c>
      <c r="B318" t="s">
        <v>454</v>
      </c>
      <c r="C318" t="s">
        <v>432</v>
      </c>
      <c r="D318" s="1">
        <v>12</v>
      </c>
      <c r="E318" s="1" t="s">
        <v>975</v>
      </c>
      <c r="F318" s="1" t="s">
        <v>764</v>
      </c>
      <c r="G318" t="str">
        <f>HYPERLINK("https://ksn2.faa.gov/ajg/ajg-r/_layouts/userdisp.aspx?ID=2","Southern")</f>
        <v>Southern</v>
      </c>
      <c r="H3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8" t="s">
        <v>21</v>
      </c>
      <c r="K318" t="s">
        <v>22</v>
      </c>
      <c r="L318" t="str">
        <f>HYPERLINK("https://ksn2.faa.gov/ajg/ajg-r/_layouts/userdisp.aspx?ID=2","Southern Regional Human Resource Services Division")</f>
        <v>Southern Regional Human Resource Services Division</v>
      </c>
      <c r="O318" t="str">
        <f>LOOKUP(Table13[[#This Row],[FacilityLevel]], Backend!$E$3:$E$11, Backend!$F$3:$F$11)</f>
        <v>L</v>
      </c>
      <c r="P318">
        <f>LOOKUP(Table13[[#This Row],[FacilityType]], Backend!$J$4:$J$8, Backend!$K$4:$K$8)</f>
        <v>8</v>
      </c>
      <c r="Q318" t="str">
        <f>LOOKUP(Table13[[#This Row],[RegionIDByDistrict]], Backend!$P$1:$P$9, Backend!$Q$1:$Q$9)</f>
        <v>ASO</v>
      </c>
    </row>
    <row r="319" spans="1:17" x14ac:dyDescent="0.25">
      <c r="A319" t="s">
        <v>455</v>
      </c>
      <c r="B319" t="s">
        <v>456</v>
      </c>
      <c r="C319" t="s">
        <v>220</v>
      </c>
      <c r="D319" s="1">
        <v>8</v>
      </c>
      <c r="E319" s="1" t="s">
        <v>976</v>
      </c>
      <c r="F319" s="1" t="s">
        <v>804</v>
      </c>
      <c r="G319" t="str">
        <f>HYPERLINK("https://ksn2.faa.gov/ajg/ajg-r/_layouts/userdisp.aspx?ID=8","Western Pacific")</f>
        <v>Western Pacific</v>
      </c>
      <c r="H3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19" t="s">
        <v>15</v>
      </c>
      <c r="K319" t="s">
        <v>221</v>
      </c>
      <c r="L319" t="str">
        <f>HYPERLINK("https://ksn2.faa.gov/ajg/ajg-r/_layouts/userdisp.aspx?ID=8","Western Pacific Regional Human Resource Services Division")</f>
        <v>Western Pacific Regional Human Resource Services Division</v>
      </c>
      <c r="O319" t="str">
        <f>LOOKUP(Table13[[#This Row],[FacilityLevel]], Backend!$E$3:$E$11, Backend!$F$3:$F$11)</f>
        <v>H</v>
      </c>
      <c r="P319">
        <f>LOOKUP(Table13[[#This Row],[FacilityType]], Backend!$J$4:$J$8, Backend!$K$4:$K$8)</f>
        <v>6</v>
      </c>
      <c r="Q319" t="str">
        <f>LOOKUP(Table13[[#This Row],[RegionIDByDistrict]], Backend!$P$1:$P$9, Backend!$Q$1:$Q$9)</f>
        <v>AWP</v>
      </c>
    </row>
  </sheetData>
  <sheetProtection sheet="1" objects="1" scenarios="1"/>
  <mergeCells count="2">
    <mergeCell ref="C2:G2"/>
    <mergeCell ref="C3:G3"/>
  </mergeCells>
  <conditionalFormatting sqref="G7:G319">
    <cfRule type="expression" dxfId="17" priority="2">
      <formula>G7&lt;&gt;H7</formula>
    </cfRule>
  </conditionalFormatting>
  <conditionalFormatting sqref="H7:H319">
    <cfRule type="expression" dxfId="16" priority="1">
      <formula>H7&lt;&gt;G7</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5"/>
  <sheetViews>
    <sheetView workbookViewId="0">
      <selection activeCell="A2" sqref="A2"/>
    </sheetView>
  </sheetViews>
  <sheetFormatPr defaultRowHeight="15" x14ac:dyDescent="0.25"/>
  <cols>
    <col min="1" max="1" width="11.28515625" customWidth="1"/>
    <col min="2" max="2" width="35" customWidth="1"/>
    <col min="3" max="3" width="27.85546875" customWidth="1"/>
    <col min="4"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1" spans="1:17" ht="17.25" customHeight="1" x14ac:dyDescent="0.25">
      <c r="A1" t="s">
        <v>0</v>
      </c>
      <c r="B1" t="s">
        <v>1</v>
      </c>
      <c r="C1" t="s">
        <v>2</v>
      </c>
      <c r="D1" s="1" t="s">
        <v>3</v>
      </c>
      <c r="E1" s="1" t="s">
        <v>825</v>
      </c>
      <c r="F1" s="1" t="s">
        <v>751</v>
      </c>
      <c r="G1" t="s">
        <v>7</v>
      </c>
      <c r="H1" t="s">
        <v>1335</v>
      </c>
      <c r="I1" t="s">
        <v>4</v>
      </c>
      <c r="J1" t="s">
        <v>5</v>
      </c>
      <c r="K1" t="s">
        <v>6</v>
      </c>
      <c r="L1" t="s">
        <v>8</v>
      </c>
      <c r="M1" t="s">
        <v>9</v>
      </c>
      <c r="N1" t="s">
        <v>10</v>
      </c>
      <c r="O1" t="s">
        <v>457</v>
      </c>
      <c r="P1" t="s">
        <v>749</v>
      </c>
      <c r="Q1" t="s">
        <v>750</v>
      </c>
    </row>
    <row r="2" spans="1:17" ht="17.25" customHeight="1" x14ac:dyDescent="0.25">
      <c r="Q2" s="16"/>
    </row>
    <row r="3" spans="1:17" ht="13.5" customHeight="1" x14ac:dyDescent="0.25">
      <c r="A3" t="s">
        <v>11</v>
      </c>
      <c r="B3" t="s">
        <v>12</v>
      </c>
      <c r="C3" t="s">
        <v>13</v>
      </c>
      <c r="D3" s="1">
        <v>8</v>
      </c>
      <c r="E3" s="1" t="s">
        <v>826</v>
      </c>
      <c r="F3" s="1" t="s">
        <v>762</v>
      </c>
      <c r="G3" t="s">
        <v>1221</v>
      </c>
      <c r="H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3" t="s">
        <v>14</v>
      </c>
      <c r="J3" t="s">
        <v>15</v>
      </c>
      <c r="K3" t="s">
        <v>16</v>
      </c>
      <c r="L3" t="str">
        <f>HYPERLINK("https://ksn2.faa.gov/ajg/ajg-r/_layouts/userdisp.aspx?ID=7","Northwest Mountain Regional Human Resource Services Division")</f>
        <v>Northwest Mountain Regional Human Resource Services Division</v>
      </c>
      <c r="M3" t="s">
        <v>17</v>
      </c>
      <c r="O3" t="str">
        <f>LOOKUP(Table1[[#This Row],[FacilityLevel]], Backend!$E$3:$E$11, Backend!$F$3:$F$11)</f>
        <v>H</v>
      </c>
      <c r="P3">
        <f>LOOKUP(Table1[[#This Row],[FacilityType]], Backend!$J$4:$J$8, Backend!$K$4:$K$8)</f>
        <v>2</v>
      </c>
      <c r="Q3" t="str">
        <f>LOOKUP(Table1[[#This Row],[RegionIDByDistrict]], Backend!$P$1:$P$9, Backend!$Q$1:$Q$9)</f>
        <v>AAL</v>
      </c>
    </row>
    <row r="4" spans="1:17" x14ac:dyDescent="0.25">
      <c r="A4" t="s">
        <v>18</v>
      </c>
      <c r="B4" t="s">
        <v>19</v>
      </c>
      <c r="C4" t="s">
        <v>13</v>
      </c>
      <c r="D4" s="1">
        <v>12</v>
      </c>
      <c r="E4" s="1" t="s">
        <v>833</v>
      </c>
      <c r="F4" s="1" t="s">
        <v>764</v>
      </c>
      <c r="G4" t="str">
        <f>HYPERLINK("https://ksn2.faa.gov/ajg/ajg-r/_layouts/userdisp.aspx?ID=2","Southern")</f>
        <v>Southern</v>
      </c>
      <c r="H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 t="s">
        <v>20</v>
      </c>
      <c r="J4" t="s">
        <v>21</v>
      </c>
      <c r="K4" t="s">
        <v>22</v>
      </c>
      <c r="L4" t="str">
        <f>HYPERLINK("https://ksn2.faa.gov/ajg/ajg-r/_layouts/userdisp.aspx?ID=2","Southern Regional Human Resource Services Division")</f>
        <v>Southern Regional Human Resource Services Division</v>
      </c>
      <c r="M4" t="s">
        <v>17</v>
      </c>
      <c r="O4" t="str">
        <f>LOOKUP(Table1[[#This Row],[FacilityLevel]], Backend!$E$3:$E$11, Backend!$F$3:$F$11)</f>
        <v>L</v>
      </c>
      <c r="P4">
        <f>LOOKUP(Table1[[#This Row],[FacilityType]], Backend!$J$4:$J$8, Backend!$K$4:$K$8)</f>
        <v>2</v>
      </c>
      <c r="Q4" t="str">
        <f>LOOKUP(Table1[[#This Row],[RegionIDByDistrict]], Backend!$P$1:$P$9, Backend!$Q$1:$Q$9)</f>
        <v>ASO</v>
      </c>
    </row>
    <row r="5" spans="1:17" x14ac:dyDescent="0.25">
      <c r="A5" t="s">
        <v>23</v>
      </c>
      <c r="B5" t="s">
        <v>24</v>
      </c>
      <c r="C5" t="s">
        <v>13</v>
      </c>
      <c r="D5" s="1">
        <v>11</v>
      </c>
      <c r="E5" s="1" t="s">
        <v>834</v>
      </c>
      <c r="F5" s="1" t="s">
        <v>784</v>
      </c>
      <c r="G5" t="str">
        <f>HYPERLINK("https://ksn2.faa.gov/ajg/ajg-r/_layouts/userdisp.aspx?ID=3","New England")</f>
        <v>New England</v>
      </c>
      <c r="H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5" t="s">
        <v>25</v>
      </c>
      <c r="J5" t="s">
        <v>21</v>
      </c>
      <c r="K5" t="s">
        <v>26</v>
      </c>
      <c r="L5" t="str">
        <f>HYPERLINK("https://ksn2.faa.gov/ajg/ajg-r/_layouts/userdisp.aspx?ID=3","New England Regional Human Resource Services Division")</f>
        <v>New England Regional Human Resource Services Division</v>
      </c>
      <c r="M5" t="s">
        <v>17</v>
      </c>
      <c r="O5" t="str">
        <f>LOOKUP(Table1[[#This Row],[FacilityLevel]], Backend!$E$3:$E$11, Backend!$F$3:$F$11)</f>
        <v>K</v>
      </c>
      <c r="P5">
        <f>LOOKUP(Table1[[#This Row],[FacilityType]], Backend!$J$4:$J$8, Backend!$K$4:$K$8)</f>
        <v>2</v>
      </c>
      <c r="Q5" t="str">
        <f>LOOKUP(Table1[[#This Row],[RegionIDByDistrict]], Backend!$P$1:$P$9, Backend!$Q$1:$Q$9)</f>
        <v>ANE</v>
      </c>
    </row>
    <row r="6" spans="1:17" x14ac:dyDescent="0.25">
      <c r="A6" t="s">
        <v>27</v>
      </c>
      <c r="B6" t="s">
        <v>458</v>
      </c>
      <c r="C6" t="s">
        <v>28</v>
      </c>
      <c r="D6" s="1">
        <v>7</v>
      </c>
      <c r="E6" s="1" t="s">
        <v>850</v>
      </c>
      <c r="F6" s="1" t="s">
        <v>759</v>
      </c>
      <c r="G6" t="str">
        <f>HYPERLINK("https://ksn2.faa.gov/ajg/ajg-r/_layouts/userdisp.aspx?ID=4","Eastern")</f>
        <v>Eastern</v>
      </c>
      <c r="H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6" t="s">
        <v>29</v>
      </c>
      <c r="J6" t="s">
        <v>21</v>
      </c>
      <c r="K6" t="s">
        <v>30</v>
      </c>
      <c r="L6" t="str">
        <f>HYPERLINK("https://ksn2.faa.gov/ajg/ajg-r/_layouts/userdisp.aspx?ID=4","Eastern Regional Human Resource Services Division")</f>
        <v>Eastern Regional Human Resource Services Division</v>
      </c>
      <c r="M6" t="s">
        <v>17</v>
      </c>
      <c r="O6" t="str">
        <f>LOOKUP(Table1[[#This Row],[FacilityLevel]], Backend!$E$3:$E$11, Backend!$F$3:$F$11)</f>
        <v>G</v>
      </c>
      <c r="P6">
        <f>LOOKUP(Table1[[#This Row],[FacilityType]], Backend!$J$4:$J$8, Backend!$K$4:$K$8)</f>
        <v>3</v>
      </c>
      <c r="Q6" t="str">
        <f>LOOKUP(Table1[[#This Row],[RegionIDByDistrict]], Backend!$P$1:$P$9, Backend!$Q$1:$Q$9)</f>
        <v>AEA</v>
      </c>
    </row>
    <row r="7" spans="1:17" x14ac:dyDescent="0.25">
      <c r="A7" t="s">
        <v>31</v>
      </c>
      <c r="B7" t="s">
        <v>459</v>
      </c>
      <c r="C7" t="s">
        <v>28</v>
      </c>
      <c r="D7" s="1">
        <v>6</v>
      </c>
      <c r="E7" s="1" t="s">
        <v>851</v>
      </c>
      <c r="F7" s="1" t="s">
        <v>758</v>
      </c>
      <c r="G7" t="str">
        <f>HYPERLINK("https://ksn2.faa.gov/ajg/ajg-r/_layouts/userdisp.aspx?ID=5","Southwest")</f>
        <v>Southwest</v>
      </c>
      <c r="H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 t="s">
        <v>32</v>
      </c>
      <c r="J7" t="s">
        <v>33</v>
      </c>
      <c r="K7" t="s">
        <v>34</v>
      </c>
      <c r="L7" t="str">
        <f>HYPERLINK("https://ksn2.faa.gov/ajg/ajg-r/_layouts/userdisp.aspx?ID=5","Southwest Regional Human Resource Services Division")</f>
        <v>Southwest Regional Human Resource Services Division</v>
      </c>
      <c r="M7" t="s">
        <v>17</v>
      </c>
      <c r="O7" t="str">
        <f>LOOKUP(Table1[[#This Row],[FacilityLevel]], Backend!$E$3:$E$11, Backend!$F$3:$F$11)</f>
        <v>F</v>
      </c>
      <c r="P7">
        <f>LOOKUP(Table1[[#This Row],[FacilityType]], Backend!$J$4:$J$8, Backend!$K$4:$K$8)</f>
        <v>3</v>
      </c>
      <c r="Q7" t="str">
        <f>LOOKUP(Table1[[#This Row],[RegionIDByDistrict]], Backend!$P$1:$P$9, Backend!$Q$1:$Q$9)</f>
        <v>ASW</v>
      </c>
    </row>
    <row r="8" spans="1:17" x14ac:dyDescent="0.25">
      <c r="A8" t="s">
        <v>35</v>
      </c>
      <c r="B8" t="s">
        <v>460</v>
      </c>
      <c r="C8" t="s">
        <v>28</v>
      </c>
      <c r="D8" s="1">
        <v>8</v>
      </c>
      <c r="E8" s="1" t="s">
        <v>37</v>
      </c>
      <c r="F8" s="1" t="s">
        <v>789</v>
      </c>
      <c r="G8" t="str">
        <f>HYPERLINK("https://ksn2.faa.gov/ajg/ajg-r/_layouts/userdisp.aspx?ID=8","Western Pacific")</f>
        <v>Western Pacific</v>
      </c>
      <c r="H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 t="s">
        <v>36</v>
      </c>
      <c r="J8" t="s">
        <v>33</v>
      </c>
      <c r="K8" t="s">
        <v>37</v>
      </c>
      <c r="L8" t="str">
        <f>HYPERLINK("https://ksn2.faa.gov/ajg/ajg-r/_layouts/userdisp.aspx?ID=8","Western Pacific Regional Human Resource Services Division")</f>
        <v>Western Pacific Regional Human Resource Services Division</v>
      </c>
      <c r="M8" t="s">
        <v>17</v>
      </c>
      <c r="O8" t="str">
        <f>LOOKUP(Table1[[#This Row],[FacilityLevel]], Backend!$E$3:$E$11, Backend!$F$3:$F$11)</f>
        <v>H</v>
      </c>
      <c r="P8">
        <f>LOOKUP(Table1[[#This Row],[FacilityType]], Backend!$J$4:$J$8, Backend!$K$4:$K$8)</f>
        <v>3</v>
      </c>
      <c r="Q8" t="str">
        <f>LOOKUP(Table1[[#This Row],[RegionIDByDistrict]], Backend!$P$1:$P$9, Backend!$Q$1:$Q$9)</f>
        <v>AWP</v>
      </c>
    </row>
    <row r="9" spans="1:17" x14ac:dyDescent="0.25">
      <c r="A9" t="s">
        <v>38</v>
      </c>
      <c r="B9" t="s">
        <v>461</v>
      </c>
      <c r="C9" t="s">
        <v>39</v>
      </c>
      <c r="D9" s="1">
        <v>5</v>
      </c>
      <c r="E9" s="1" t="s">
        <v>979</v>
      </c>
      <c r="F9" s="1" t="s">
        <v>752</v>
      </c>
      <c r="G9" t="str">
        <f>HYPERLINK("https://ksn2.faa.gov/ajg/ajg-r/_layouts/userdisp.aspx?ID=3","New England")</f>
        <v>New England</v>
      </c>
      <c r="H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9" t="s">
        <v>25</v>
      </c>
      <c r="J9" t="s">
        <v>21</v>
      </c>
      <c r="K9" t="s">
        <v>26</v>
      </c>
      <c r="L9" t="str">
        <f>HYPERLINK("https://ksn2.faa.gov/ajg/ajg-r/_layouts/userdisp.aspx?ID=3","New England Regional Human Resource Services Division")</f>
        <v>New England Regional Human Resource Services Division</v>
      </c>
      <c r="M9" t="s">
        <v>40</v>
      </c>
      <c r="O9" t="str">
        <f>LOOKUP(Table1[[#This Row],[FacilityLevel]], Backend!$E$3:$E$11, Backend!$F$3:$F$11)</f>
        <v>E</v>
      </c>
      <c r="P9">
        <f>LOOKUP(Table1[[#This Row],[FacilityType]], Backend!$J$4:$J$8, Backend!$K$4:$K$8)</f>
        <v>7</v>
      </c>
      <c r="Q9" t="str">
        <f>LOOKUP(Table1[[#This Row],[RegionIDByDistrict]], Backend!$P$1:$P$9, Backend!$Q$1:$Q$9)</f>
        <v>ANE</v>
      </c>
    </row>
    <row r="10" spans="1:17" x14ac:dyDescent="0.25">
      <c r="A10" t="s">
        <v>41</v>
      </c>
      <c r="B10" t="s">
        <v>462</v>
      </c>
      <c r="C10" t="s">
        <v>28</v>
      </c>
      <c r="D10" s="1">
        <v>6</v>
      </c>
      <c r="E10" s="1" t="s">
        <v>852</v>
      </c>
      <c r="F10" s="1" t="s">
        <v>758</v>
      </c>
      <c r="G10" t="str">
        <f>HYPERLINK("https://ksn2.faa.gov/ajg/ajg-r/_layouts/userdisp.aspx?ID=5","Southwest")</f>
        <v>Southwest</v>
      </c>
      <c r="H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0" t="s">
        <v>32</v>
      </c>
      <c r="J10" t="s">
        <v>33</v>
      </c>
      <c r="K10" t="s">
        <v>34</v>
      </c>
      <c r="L10" t="str">
        <f>HYPERLINK("https://ksn2.faa.gov/ajg/ajg-r/_layouts/userdisp.aspx?ID=5","Southwest Regional Human Resource Services Division")</f>
        <v>Southwest Regional Human Resource Services Division</v>
      </c>
      <c r="M10" t="s">
        <v>42</v>
      </c>
      <c r="O10" t="str">
        <f>LOOKUP(Table1[[#This Row],[FacilityLevel]], Backend!$E$3:$E$11, Backend!$F$3:$F$11)</f>
        <v>F</v>
      </c>
      <c r="P10">
        <f>LOOKUP(Table1[[#This Row],[FacilityType]], Backend!$J$4:$J$8, Backend!$K$4:$K$8)</f>
        <v>3</v>
      </c>
      <c r="Q10" t="str">
        <f>LOOKUP(Table1[[#This Row],[RegionIDByDistrict]], Backend!$P$1:$P$9, Backend!$Q$1:$Q$9)</f>
        <v>ASW</v>
      </c>
    </row>
    <row r="11" spans="1:17" x14ac:dyDescent="0.25">
      <c r="A11" t="s">
        <v>43</v>
      </c>
      <c r="B11" t="s">
        <v>463</v>
      </c>
      <c r="C11" t="s">
        <v>28</v>
      </c>
      <c r="D11" s="1">
        <v>6</v>
      </c>
      <c r="E11" s="1" t="s">
        <v>911</v>
      </c>
      <c r="F11" s="1" t="s">
        <v>772</v>
      </c>
      <c r="G11" t="str">
        <f>HYPERLINK("https://ksn2.faa.gov/ajg/ajg-r/_layouts/userdisp.aspx?ID=4","Eastern")</f>
        <v>Eastern</v>
      </c>
      <c r="H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1" t="s">
        <v>44</v>
      </c>
      <c r="J11" t="s">
        <v>21</v>
      </c>
      <c r="K11" t="s">
        <v>45</v>
      </c>
      <c r="L11" t="str">
        <f>HYPERLINK("https://ksn2.faa.gov/ajg/ajg-r/_layouts/userdisp.aspx?ID=4","Eastern Regional Human Resource Services Division")</f>
        <v>Eastern Regional Human Resource Services Division</v>
      </c>
      <c r="M11" t="s">
        <v>17</v>
      </c>
      <c r="O11" t="str">
        <f>LOOKUP(Table1[[#This Row],[FacilityLevel]], Backend!$E$3:$E$11, Backend!$F$3:$F$11)</f>
        <v>F</v>
      </c>
      <c r="P11">
        <f>LOOKUP(Table1[[#This Row],[FacilityType]], Backend!$J$4:$J$8, Backend!$K$4:$K$8)</f>
        <v>3</v>
      </c>
      <c r="Q11" t="str">
        <f>LOOKUP(Table1[[#This Row],[RegionIDByDistrict]], Backend!$P$1:$P$9, Backend!$Q$1:$Q$9)</f>
        <v>AEA</v>
      </c>
    </row>
    <row r="12" spans="1:17" x14ac:dyDescent="0.25">
      <c r="A12" t="s">
        <v>46</v>
      </c>
      <c r="B12" t="s">
        <v>464</v>
      </c>
      <c r="C12" t="s">
        <v>39</v>
      </c>
      <c r="D12" s="1">
        <v>6</v>
      </c>
      <c r="E12" s="1" t="s">
        <v>980</v>
      </c>
      <c r="F12" s="1" t="s">
        <v>758</v>
      </c>
      <c r="G12" t="str">
        <f>HYPERLINK("https://ksn2.faa.gov/ajg/ajg-r/_layouts/userdisp.aspx?ID=5","Southwest")</f>
        <v>Southwest</v>
      </c>
      <c r="H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2" t="s">
        <v>32</v>
      </c>
      <c r="J12" t="s">
        <v>33</v>
      </c>
      <c r="K12" t="s">
        <v>34</v>
      </c>
      <c r="L12" t="str">
        <f>HYPERLINK("https://ksn2.faa.gov/ajg/ajg-r/_layouts/userdisp.aspx?ID=5","Southwest Regional Human Resource Services Division")</f>
        <v>Southwest Regional Human Resource Services Division</v>
      </c>
      <c r="M12" t="s">
        <v>47</v>
      </c>
      <c r="O12" t="str">
        <f>LOOKUP(Table1[[#This Row],[FacilityLevel]], Backend!$E$3:$E$11, Backend!$F$3:$F$11)</f>
        <v>F</v>
      </c>
      <c r="P12">
        <f>LOOKUP(Table1[[#This Row],[FacilityType]], Backend!$J$4:$J$8, Backend!$K$4:$K$8)</f>
        <v>7</v>
      </c>
      <c r="Q12" t="str">
        <f>LOOKUP(Table1[[#This Row],[RegionIDByDistrict]], Backend!$P$1:$P$9, Backend!$Q$1:$Q$9)</f>
        <v>ASW</v>
      </c>
    </row>
    <row r="13" spans="1:17" x14ac:dyDescent="0.25">
      <c r="A13" t="s">
        <v>48</v>
      </c>
      <c r="B13" t="s">
        <v>465</v>
      </c>
      <c r="C13" t="s">
        <v>39</v>
      </c>
      <c r="D13" s="1">
        <v>5</v>
      </c>
      <c r="E13" s="1" t="s">
        <v>1018</v>
      </c>
      <c r="F13" s="1" t="s">
        <v>757</v>
      </c>
      <c r="G13" t="str">
        <f>HYPERLINK("https://ksn2.faa.gov/ajg/ajg-r/_layouts/userdisp.aspx?ID=4","Eastern")</f>
        <v>Eastern</v>
      </c>
      <c r="H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 t="s">
        <v>44</v>
      </c>
      <c r="J13" t="s">
        <v>21</v>
      </c>
      <c r="K13" t="s">
        <v>45</v>
      </c>
      <c r="L13" t="str">
        <f>HYPERLINK("https://ksn2.faa.gov/ajg/ajg-r/_layouts/userdisp.aspx?ID=4","Eastern Regional Human Resource Services Division")</f>
        <v>Eastern Regional Human Resource Services Division</v>
      </c>
      <c r="M13" t="s">
        <v>17</v>
      </c>
      <c r="O13" t="str">
        <f>LOOKUP(Table1[[#This Row],[FacilityLevel]], Backend!$E$3:$E$11, Backend!$F$3:$F$11)</f>
        <v>E</v>
      </c>
      <c r="P13">
        <f>LOOKUP(Table1[[#This Row],[FacilityType]], Backend!$J$4:$J$8, Backend!$K$4:$K$8)</f>
        <v>7</v>
      </c>
      <c r="Q13" t="str">
        <f>LOOKUP(Table1[[#This Row],[RegionIDByDistrict]], Backend!$P$1:$P$9, Backend!$Q$1:$Q$9)</f>
        <v>AEA</v>
      </c>
    </row>
    <row r="14" spans="1:17" x14ac:dyDescent="0.25">
      <c r="A14" t="s">
        <v>49</v>
      </c>
      <c r="B14" t="s">
        <v>466</v>
      </c>
      <c r="C14" t="s">
        <v>39</v>
      </c>
      <c r="D14" s="1">
        <v>6</v>
      </c>
      <c r="E14" s="1" t="s">
        <v>34</v>
      </c>
      <c r="F14" s="1" t="s">
        <v>758</v>
      </c>
      <c r="G14" t="str">
        <f>HYPERLINK("https://ksn2.faa.gov/ajg/ajg-r/_layouts/userdisp.aspx?ID=5","Southwest")</f>
        <v>Southwest</v>
      </c>
      <c r="H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4" t="s">
        <v>32</v>
      </c>
      <c r="J14" t="s">
        <v>33</v>
      </c>
      <c r="K14" t="s">
        <v>34</v>
      </c>
      <c r="L14" t="str">
        <f>HYPERLINK("https://ksn2.faa.gov/ajg/ajg-r/_layouts/userdisp.aspx?ID=5","Southwest Regional Human Resource Services Division")</f>
        <v>Southwest Regional Human Resource Services Division</v>
      </c>
      <c r="M14" t="s">
        <v>17</v>
      </c>
      <c r="O14" t="str">
        <f>LOOKUP(Table1[[#This Row],[FacilityLevel]], Backend!$E$3:$E$11, Backend!$F$3:$F$11)</f>
        <v>F</v>
      </c>
      <c r="P14">
        <f>LOOKUP(Table1[[#This Row],[FacilityType]], Backend!$J$4:$J$8, Backend!$K$4:$K$8)</f>
        <v>7</v>
      </c>
      <c r="Q14" t="str">
        <f>LOOKUP(Table1[[#This Row],[RegionIDByDistrict]], Backend!$P$1:$P$9, Backend!$Q$1:$Q$9)</f>
        <v>ASW</v>
      </c>
    </row>
    <row r="15" spans="1:17" x14ac:dyDescent="0.25">
      <c r="A15" t="s">
        <v>50</v>
      </c>
      <c r="B15" t="s">
        <v>467</v>
      </c>
      <c r="C15" t="s">
        <v>39</v>
      </c>
      <c r="D15" s="1">
        <v>4</v>
      </c>
      <c r="E15" s="1" t="s">
        <v>1019</v>
      </c>
      <c r="F15" s="1" t="s">
        <v>759</v>
      </c>
      <c r="G15" t="str">
        <f>HYPERLINK("https://ksn2.faa.gov/ajg/ajg-r/_layouts/userdisp.aspx?ID=4","Eastern")</f>
        <v>Eastern</v>
      </c>
      <c r="H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5" t="s">
        <v>51</v>
      </c>
      <c r="J15" t="s">
        <v>33</v>
      </c>
      <c r="K15" t="s">
        <v>52</v>
      </c>
      <c r="L15" t="str">
        <f>HYPERLINK("https://ksn2.faa.gov/ajg/ajg-r/_layouts/userdisp.aspx?ID=4","Eastern Regional Human Resource Services Division")</f>
        <v>Eastern Regional Human Resource Services Division</v>
      </c>
      <c r="M15" t="s">
        <v>17</v>
      </c>
      <c r="O15" t="str">
        <f>LOOKUP(Table1[[#This Row],[FacilityLevel]], Backend!$E$3:$E$11, Backend!$F$3:$F$11)</f>
        <v>D</v>
      </c>
      <c r="P15">
        <f>LOOKUP(Table1[[#This Row],[FacilityType]], Backend!$J$4:$J$8, Backend!$K$4:$K$8)</f>
        <v>7</v>
      </c>
      <c r="Q15" t="str">
        <f>LOOKUP(Table1[[#This Row],[RegionIDByDistrict]], Backend!$P$1:$P$9, Backend!$Q$1:$Q$9)</f>
        <v>AGL</v>
      </c>
    </row>
    <row r="16" spans="1:17" x14ac:dyDescent="0.25">
      <c r="A16" t="s">
        <v>53</v>
      </c>
      <c r="B16" t="s">
        <v>468</v>
      </c>
      <c r="C16" t="s">
        <v>28</v>
      </c>
      <c r="D16" s="1">
        <v>5</v>
      </c>
      <c r="E16" s="1" t="s">
        <v>853</v>
      </c>
      <c r="F16" s="1" t="s">
        <v>764</v>
      </c>
      <c r="G16" t="str">
        <f>HYPERLINK("https://ksn2.faa.gov/ajg/ajg-r/_layouts/userdisp.aspx?ID=2","Southern")</f>
        <v>Southern</v>
      </c>
      <c r="H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 t="s">
        <v>20</v>
      </c>
      <c r="J16" t="s">
        <v>21</v>
      </c>
      <c r="K16" t="s">
        <v>22</v>
      </c>
      <c r="L16" t="str">
        <f>HYPERLINK("https://ksn2.faa.gov/ajg/ajg-r/_layouts/userdisp.aspx?ID=2","Southern Regional Human Resource Services Division")</f>
        <v>Southern Regional Human Resource Services Division</v>
      </c>
      <c r="M16" t="s">
        <v>54</v>
      </c>
      <c r="O16" t="str">
        <f>LOOKUP(Table1[[#This Row],[FacilityLevel]], Backend!$E$3:$E$11, Backend!$F$3:$F$11)</f>
        <v>E</v>
      </c>
      <c r="P16">
        <f>LOOKUP(Table1[[#This Row],[FacilityType]], Backend!$J$4:$J$8, Backend!$K$4:$K$8)</f>
        <v>3</v>
      </c>
      <c r="Q16" t="str">
        <f>LOOKUP(Table1[[#This Row],[RegionIDByDistrict]], Backend!$P$1:$P$9, Backend!$Q$1:$Q$9)</f>
        <v>ASO</v>
      </c>
    </row>
    <row r="17" spans="1:17" x14ac:dyDescent="0.25">
      <c r="A17" t="s">
        <v>55</v>
      </c>
      <c r="B17" t="s">
        <v>469</v>
      </c>
      <c r="C17" t="s">
        <v>28</v>
      </c>
      <c r="D17" s="1">
        <v>6</v>
      </c>
      <c r="E17" s="1" t="s">
        <v>934</v>
      </c>
      <c r="F17" s="1" t="s">
        <v>776</v>
      </c>
      <c r="G17" t="str">
        <f>HYPERLINK("https://ksn2.faa.gov/ajg/ajg-r/_layouts/userdisp.aspx?ID=3","New England")</f>
        <v>New England</v>
      </c>
      <c r="H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17" t="s">
        <v>25</v>
      </c>
      <c r="J17" t="s">
        <v>21</v>
      </c>
      <c r="K17" t="s">
        <v>26</v>
      </c>
      <c r="L17" t="str">
        <f>HYPERLINK("https://ksn2.faa.gov/ajg/ajg-r/_layouts/userdisp.aspx?ID=3","New England Regional Human Resource Services Division")</f>
        <v>New England Regional Human Resource Services Division</v>
      </c>
      <c r="M17" t="s">
        <v>17</v>
      </c>
      <c r="O17" t="str">
        <f>LOOKUP(Table1[[#This Row],[FacilityLevel]], Backend!$E$3:$E$11, Backend!$F$3:$F$11)</f>
        <v>F</v>
      </c>
      <c r="P17">
        <f>LOOKUP(Table1[[#This Row],[FacilityType]], Backend!$J$4:$J$8, Backend!$K$4:$K$8)</f>
        <v>3</v>
      </c>
      <c r="Q17" t="str">
        <f>LOOKUP(Table1[[#This Row],[RegionIDByDistrict]], Backend!$P$1:$P$9, Backend!$Q$1:$Q$9)</f>
        <v>ANE</v>
      </c>
    </row>
    <row r="18" spans="1:17" x14ac:dyDescent="0.25">
      <c r="A18" t="s">
        <v>56</v>
      </c>
      <c r="B18" t="s">
        <v>470</v>
      </c>
      <c r="C18" t="s">
        <v>28</v>
      </c>
      <c r="D18" s="1">
        <v>5</v>
      </c>
      <c r="E18" s="1" t="s">
        <v>854</v>
      </c>
      <c r="F18" s="1" t="s">
        <v>790</v>
      </c>
      <c r="G18" s="30" t="str">
        <f>HYPERLINK("https://ksn2.faa.gov/ajg/ajg-r/_layouts/userdisp.aspx?ID=9","Great Lakes")</f>
        <v>Great Lakes</v>
      </c>
      <c r="H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 t="s">
        <v>57</v>
      </c>
      <c r="J18" t="s">
        <v>33</v>
      </c>
      <c r="K18" t="s">
        <v>58</v>
      </c>
      <c r="L18" t="str">
        <f>HYPERLINK("https://ksn2.faa.gov/ajg/ajg-r/_layouts/userdisp.aspx?ID=9","Great Lakes Regional Human Resource Services Division")</f>
        <v>Great Lakes Regional Human Resource Services Division</v>
      </c>
      <c r="M18" t="s">
        <v>59</v>
      </c>
      <c r="O18" t="str">
        <f>LOOKUP(Table1[[#This Row],[FacilityLevel]], Backend!$E$3:$E$11, Backend!$F$3:$F$11)</f>
        <v>E</v>
      </c>
      <c r="P18">
        <f>LOOKUP(Table1[[#This Row],[FacilityType]], Backend!$J$4:$J$8, Backend!$K$4:$K$8)</f>
        <v>3</v>
      </c>
      <c r="Q18" t="str">
        <f>LOOKUP(Table1[[#This Row],[RegionIDByDistrict]], Backend!$P$1:$P$9, Backend!$Q$1:$Q$9)</f>
        <v>AGL</v>
      </c>
    </row>
    <row r="19" spans="1:17" x14ac:dyDescent="0.25">
      <c r="A19" t="s">
        <v>60</v>
      </c>
      <c r="B19" t="s">
        <v>471</v>
      </c>
      <c r="C19" t="s">
        <v>28</v>
      </c>
      <c r="D19" s="1">
        <v>6</v>
      </c>
      <c r="E19" s="1" t="s">
        <v>855</v>
      </c>
      <c r="F19" s="1" t="s">
        <v>758</v>
      </c>
      <c r="G19" s="30" t="str">
        <f>HYPERLINK("https://ksn2.faa.gov/ajg/ajg-r/_layouts/userdisp.aspx?ID=8","Western Pacific")</f>
        <v>Western Pacific</v>
      </c>
      <c r="H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 t="s">
        <v>61</v>
      </c>
      <c r="J19" t="s">
        <v>33</v>
      </c>
      <c r="K19" t="s">
        <v>37</v>
      </c>
      <c r="L19" t="str">
        <f>HYPERLINK("https://ksn2.faa.gov/ajg/ajg-r/_layouts/userdisp.aspx?ID=8","Western Pacific Regional Human Resource Services Division")</f>
        <v>Western Pacific Regional Human Resource Services Division</v>
      </c>
      <c r="M19" t="s">
        <v>62</v>
      </c>
      <c r="O19" t="str">
        <f>LOOKUP(Table1[[#This Row],[FacilityLevel]], Backend!$E$3:$E$11, Backend!$F$3:$F$11)</f>
        <v>F</v>
      </c>
      <c r="P19">
        <f>LOOKUP(Table1[[#This Row],[FacilityType]], Backend!$J$4:$J$8, Backend!$K$4:$K$8)</f>
        <v>3</v>
      </c>
      <c r="Q19" t="str">
        <f>LOOKUP(Table1[[#This Row],[RegionIDByDistrict]], Backend!$P$1:$P$9, Backend!$Q$1:$Q$9)</f>
        <v>AWP</v>
      </c>
    </row>
    <row r="20" spans="1:17" x14ac:dyDescent="0.25">
      <c r="A20" t="s">
        <v>63</v>
      </c>
      <c r="B20" t="s">
        <v>472</v>
      </c>
      <c r="C20" t="s">
        <v>39</v>
      </c>
      <c r="D20" s="1">
        <v>8</v>
      </c>
      <c r="E20" s="1" t="s">
        <v>826</v>
      </c>
      <c r="F20" s="1" t="s">
        <v>762</v>
      </c>
      <c r="G20" t="s">
        <v>1221</v>
      </c>
      <c r="H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20" t="s">
        <v>14</v>
      </c>
      <c r="J20" t="s">
        <v>15</v>
      </c>
      <c r="K20" t="s">
        <v>16</v>
      </c>
      <c r="L20" t="str">
        <f>HYPERLINK("https://ksn2.faa.gov/ajg/ajg-r/_layouts/userdisp.aspx?ID=7","Northwest Mountain Regional Human Resource Services Division")</f>
        <v>Northwest Mountain Regional Human Resource Services Division</v>
      </c>
      <c r="M20" t="s">
        <v>17</v>
      </c>
      <c r="O20" t="str">
        <f>LOOKUP(Table1[[#This Row],[FacilityLevel]], Backend!$E$3:$E$11, Backend!$F$3:$F$11)</f>
        <v>H</v>
      </c>
      <c r="P20">
        <f>LOOKUP(Table1[[#This Row],[FacilityType]], Backend!$J$4:$J$8, Backend!$K$4:$K$8)</f>
        <v>7</v>
      </c>
      <c r="Q20" t="str">
        <f>LOOKUP(Table1[[#This Row],[RegionIDByDistrict]], Backend!$P$1:$P$9, Backend!$Q$1:$Q$9)</f>
        <v>AAL</v>
      </c>
    </row>
    <row r="21" spans="1:17" x14ac:dyDescent="0.25">
      <c r="A21" t="s">
        <v>64</v>
      </c>
      <c r="B21" t="s">
        <v>473</v>
      </c>
      <c r="C21" t="s">
        <v>39</v>
      </c>
      <c r="D21" s="1">
        <v>8</v>
      </c>
      <c r="E21" s="1" t="s">
        <v>1020</v>
      </c>
      <c r="F21" s="1" t="s">
        <v>765</v>
      </c>
      <c r="G21" t="str">
        <f>HYPERLINK("https://ksn2.faa.gov/ajg/ajg-r/_layouts/userdisp.aspx?ID=7","Northwest Mountain")</f>
        <v>Northwest Mountain</v>
      </c>
      <c r="H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1" t="s">
        <v>65</v>
      </c>
      <c r="J21" t="s">
        <v>15</v>
      </c>
      <c r="K21" t="s">
        <v>66</v>
      </c>
      <c r="L21" t="str">
        <f>HYPERLINK("https://ksn2.faa.gov/ajg/ajg-r/_layouts/userdisp.aspx?ID=7","Northwest Mountain Regional Human Resource Services Division")</f>
        <v>Northwest Mountain Regional Human Resource Services Division</v>
      </c>
      <c r="M21" t="s">
        <v>17</v>
      </c>
      <c r="O21" t="str">
        <f>LOOKUP(Table1[[#This Row],[FacilityLevel]], Backend!$E$3:$E$11, Backend!$F$3:$F$11)</f>
        <v>H</v>
      </c>
      <c r="P21">
        <f>LOOKUP(Table1[[#This Row],[FacilityType]], Backend!$J$4:$J$8, Backend!$K$4:$K$8)</f>
        <v>7</v>
      </c>
      <c r="Q21" t="str">
        <f>LOOKUP(Table1[[#This Row],[RegionIDByDistrict]], Backend!$P$1:$P$9, Backend!$Q$1:$Q$9)</f>
        <v>ANM</v>
      </c>
    </row>
    <row r="22" spans="1:17" x14ac:dyDescent="0.25">
      <c r="A22" t="s">
        <v>67</v>
      </c>
      <c r="B22" t="s">
        <v>474</v>
      </c>
      <c r="C22" t="s">
        <v>39</v>
      </c>
      <c r="D22" s="1">
        <v>4</v>
      </c>
      <c r="E22" s="1" t="s">
        <v>981</v>
      </c>
      <c r="F22" s="1" t="s">
        <v>753</v>
      </c>
      <c r="G22" t="str">
        <f>HYPERLINK("https://ksn2.faa.gov/ajg/ajg-r/_layouts/userdisp.aspx?ID=8","Western Pacific")</f>
        <v>Western Pacific</v>
      </c>
      <c r="H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 t="s">
        <v>68</v>
      </c>
      <c r="J22" t="s">
        <v>15</v>
      </c>
      <c r="K22" t="s">
        <v>69</v>
      </c>
      <c r="L22" t="str">
        <f>HYPERLINK("https://ksn2.faa.gov/ajg/ajg-r/_layouts/userdisp.aspx?ID=8","Western Pacific Regional Human Resource Services Division")</f>
        <v>Western Pacific Regional Human Resource Services Division</v>
      </c>
      <c r="M22" t="s">
        <v>70</v>
      </c>
      <c r="O22" t="str">
        <f>LOOKUP(Table1[[#This Row],[FacilityLevel]], Backend!$E$3:$E$11, Backend!$F$3:$F$11)</f>
        <v>D</v>
      </c>
      <c r="P22">
        <f>LOOKUP(Table1[[#This Row],[FacilityType]], Backend!$J$4:$J$8, Backend!$K$4:$K$8)</f>
        <v>7</v>
      </c>
      <c r="Q22" t="str">
        <f>LOOKUP(Table1[[#This Row],[RegionIDByDistrict]], Backend!$P$1:$P$9, Backend!$Q$1:$Q$9)</f>
        <v>AWP</v>
      </c>
    </row>
    <row r="23" spans="1:17" x14ac:dyDescent="0.25">
      <c r="A23" t="s">
        <v>71</v>
      </c>
      <c r="B23" t="s">
        <v>475</v>
      </c>
      <c r="C23" t="s">
        <v>39</v>
      </c>
      <c r="D23" s="1">
        <v>5</v>
      </c>
      <c r="E23" s="1" t="s">
        <v>1021</v>
      </c>
      <c r="F23" s="1" t="s">
        <v>766</v>
      </c>
      <c r="G23" t="str">
        <f>HYPERLINK("https://ksn2.faa.gov/ajg/ajg-r/_layouts/userdisp.aspx?ID=9","Great Lakes")</f>
        <v>Great Lakes</v>
      </c>
      <c r="H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 t="s">
        <v>51</v>
      </c>
      <c r="J23" t="s">
        <v>33</v>
      </c>
      <c r="K23" t="s">
        <v>52</v>
      </c>
      <c r="L23" t="str">
        <f>HYPERLINK("https://ksn2.faa.gov/ajg/ajg-r/_layouts/userdisp.aspx?ID=9","Great Lakes Regional Human Resource Services Division")</f>
        <v>Great Lakes Regional Human Resource Services Division</v>
      </c>
      <c r="M23" t="s">
        <v>72</v>
      </c>
      <c r="O23" t="str">
        <f>LOOKUP(Table1[[#This Row],[FacilityLevel]], Backend!$E$3:$E$11, Backend!$F$3:$F$11)</f>
        <v>E</v>
      </c>
      <c r="P23">
        <f>LOOKUP(Table1[[#This Row],[FacilityType]], Backend!$J$4:$J$8, Backend!$K$4:$K$8)</f>
        <v>7</v>
      </c>
      <c r="Q23" t="str">
        <f>LOOKUP(Table1[[#This Row],[RegionIDByDistrict]], Backend!$P$1:$P$9, Backend!$Q$1:$Q$9)</f>
        <v>AGL</v>
      </c>
    </row>
    <row r="24" spans="1:17" x14ac:dyDescent="0.25">
      <c r="A24" t="s">
        <v>73</v>
      </c>
      <c r="B24" t="s">
        <v>476</v>
      </c>
      <c r="C24" t="s">
        <v>39</v>
      </c>
      <c r="D24" s="1">
        <v>5</v>
      </c>
      <c r="E24" s="1" t="s">
        <v>1022</v>
      </c>
      <c r="F24" s="1" t="s">
        <v>768</v>
      </c>
      <c r="G24" t="str">
        <f>HYPERLINK("https://ksn2.faa.gov/ajg/ajg-r/_layouts/userdisp.aspx?ID=9","Great Lakes")</f>
        <v>Great Lakes</v>
      </c>
      <c r="H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 t="s">
        <v>57</v>
      </c>
      <c r="J24" t="s">
        <v>33</v>
      </c>
      <c r="K24" t="s">
        <v>58</v>
      </c>
      <c r="L24" t="str">
        <f>HYPERLINK("https://ksn2.faa.gov/ajg/ajg-r/_layouts/userdisp.aspx?ID=9","Great Lakes Regional Human Resource Services Division")</f>
        <v>Great Lakes Regional Human Resource Services Division</v>
      </c>
      <c r="M24" t="s">
        <v>74</v>
      </c>
      <c r="O24" t="str">
        <f>LOOKUP(Table1[[#This Row],[FacilityLevel]], Backend!$E$3:$E$11, Backend!$F$3:$F$11)</f>
        <v>E</v>
      </c>
      <c r="P24">
        <f>LOOKUP(Table1[[#This Row],[FacilityType]], Backend!$J$4:$J$8, Backend!$K$4:$K$8)</f>
        <v>7</v>
      </c>
      <c r="Q24" t="str">
        <f>LOOKUP(Table1[[#This Row],[RegionIDByDistrict]], Backend!$P$1:$P$9, Backend!$Q$1:$Q$9)</f>
        <v>AGL</v>
      </c>
    </row>
    <row r="25" spans="1:17" x14ac:dyDescent="0.25">
      <c r="A25" t="s">
        <v>75</v>
      </c>
      <c r="B25" t="s">
        <v>477</v>
      </c>
      <c r="C25" t="s">
        <v>28</v>
      </c>
      <c r="D25" s="1">
        <v>6</v>
      </c>
      <c r="E25" s="1" t="s">
        <v>856</v>
      </c>
      <c r="F25" s="1" t="s">
        <v>765</v>
      </c>
      <c r="G25" t="str">
        <f>HYPERLINK("https://ksn2.faa.gov/ajg/ajg-r/_layouts/userdisp.aspx?ID=7","Northwest Mountain")</f>
        <v>Northwest Mountain</v>
      </c>
      <c r="H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5" t="s">
        <v>65</v>
      </c>
      <c r="J25" t="s">
        <v>15</v>
      </c>
      <c r="K25" t="s">
        <v>66</v>
      </c>
      <c r="L25" t="str">
        <f>HYPERLINK("https://ksn2.faa.gov/ajg/ajg-r/_layouts/userdisp.aspx?ID=7","Northwest Mountain Regional Human Resource Services Division")</f>
        <v>Northwest Mountain Regional Human Resource Services Division</v>
      </c>
      <c r="M25" t="s">
        <v>76</v>
      </c>
      <c r="O25" t="str">
        <f>LOOKUP(Table1[[#This Row],[FacilityLevel]], Backend!$E$3:$E$11, Backend!$F$3:$F$11)</f>
        <v>F</v>
      </c>
      <c r="P25">
        <f>LOOKUP(Table1[[#This Row],[FacilityType]], Backend!$J$4:$J$8, Backend!$K$4:$K$8)</f>
        <v>3</v>
      </c>
      <c r="Q25" t="str">
        <f>LOOKUP(Table1[[#This Row],[RegionIDByDistrict]], Backend!$P$1:$P$9, Backend!$Q$1:$Q$9)</f>
        <v>ANM</v>
      </c>
    </row>
    <row r="26" spans="1:17" x14ac:dyDescent="0.25">
      <c r="A26" t="s">
        <v>77</v>
      </c>
      <c r="B26" t="s">
        <v>478</v>
      </c>
      <c r="C26" t="s">
        <v>39</v>
      </c>
      <c r="D26" s="1">
        <v>12</v>
      </c>
      <c r="E26" s="1" t="s">
        <v>22</v>
      </c>
      <c r="F26" s="1" t="s">
        <v>764</v>
      </c>
      <c r="G26" t="str">
        <f>HYPERLINK("https://ksn2.faa.gov/ajg/ajg-r/_layouts/userdisp.aspx?ID=2","Southern")</f>
        <v>Southern</v>
      </c>
      <c r="H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 t="s">
        <v>20</v>
      </c>
      <c r="J26" t="s">
        <v>21</v>
      </c>
      <c r="K26" t="s">
        <v>22</v>
      </c>
      <c r="L26" t="str">
        <f>HYPERLINK("https://ksn2.faa.gov/ajg/ajg-r/_layouts/userdisp.aspx?ID=2","Southern Regional Human Resource Services Division")</f>
        <v>Southern Regional Human Resource Services Division</v>
      </c>
      <c r="M26" t="s">
        <v>17</v>
      </c>
      <c r="O26" t="str">
        <f>LOOKUP(Table1[[#This Row],[FacilityLevel]], Backend!$E$3:$E$11, Backend!$F$3:$F$11)</f>
        <v>L</v>
      </c>
      <c r="P26">
        <f>LOOKUP(Table1[[#This Row],[FacilityType]], Backend!$J$4:$J$8, Backend!$K$4:$K$8)</f>
        <v>7</v>
      </c>
      <c r="Q26" t="str">
        <f>LOOKUP(Table1[[#This Row],[RegionIDByDistrict]], Backend!$P$1:$P$9, Backend!$Q$1:$Q$9)</f>
        <v>ASO</v>
      </c>
    </row>
    <row r="27" spans="1:17" x14ac:dyDescent="0.25">
      <c r="A27" t="s">
        <v>78</v>
      </c>
      <c r="B27" t="s">
        <v>479</v>
      </c>
      <c r="C27" t="s">
        <v>28</v>
      </c>
      <c r="D27" s="1">
        <v>9</v>
      </c>
      <c r="E27" s="1" t="s">
        <v>857</v>
      </c>
      <c r="F27" s="1" t="s">
        <v>758</v>
      </c>
      <c r="G27" t="str">
        <f>HYPERLINK("https://ksn2.faa.gov/ajg/ajg-r/_layouts/userdisp.aspx?ID=2","Southern")</f>
        <v>Southern</v>
      </c>
      <c r="H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 t="s">
        <v>79</v>
      </c>
      <c r="J27" t="s">
        <v>33</v>
      </c>
      <c r="K27" t="s">
        <v>80</v>
      </c>
      <c r="L27" t="str">
        <f>HYPERLINK("https://ksn2.faa.gov/ajg/ajg-r/_layouts/userdisp.aspx?ID=2","Southern Regional Human Resource Services Division")</f>
        <v>Southern Regional Human Resource Services Division</v>
      </c>
      <c r="M27" t="s">
        <v>17</v>
      </c>
      <c r="O27" t="str">
        <f>LOOKUP(Table1[[#This Row],[FacilityLevel]], Backend!$E$3:$E$11, Backend!$F$3:$F$11)</f>
        <v>I</v>
      </c>
      <c r="P27">
        <f>LOOKUP(Table1[[#This Row],[FacilityType]], Backend!$J$4:$J$8, Backend!$K$4:$K$8)</f>
        <v>3</v>
      </c>
      <c r="Q27" t="str">
        <f>LOOKUP(Table1[[#This Row],[RegionIDByDistrict]], Backend!$P$1:$P$9, Backend!$Q$1:$Q$9)</f>
        <v>ASO</v>
      </c>
    </row>
    <row r="28" spans="1:17" x14ac:dyDescent="0.25">
      <c r="A28" t="s">
        <v>81</v>
      </c>
      <c r="B28" t="s">
        <v>480</v>
      </c>
      <c r="C28" t="s">
        <v>28</v>
      </c>
      <c r="D28" s="1">
        <v>6</v>
      </c>
      <c r="E28" s="1" t="s">
        <v>935</v>
      </c>
      <c r="F28" s="1" t="s">
        <v>791</v>
      </c>
      <c r="G28" t="str">
        <f>HYPERLINK("https://ksn2.faa.gov/ajg/ajg-r/_layouts/userdisp.aspx?ID=2","Southern")</f>
        <v>Southern</v>
      </c>
      <c r="H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 t="s">
        <v>20</v>
      </c>
      <c r="J28" t="s">
        <v>21</v>
      </c>
      <c r="K28" t="s">
        <v>22</v>
      </c>
      <c r="L28" t="str">
        <f>HYPERLINK("https://ksn2.faa.gov/ajg/ajg-r/_layouts/userdisp.aspx?ID=2","Southern Regional Human Resource Services Division")</f>
        <v>Southern Regional Human Resource Services Division</v>
      </c>
      <c r="M28" t="s">
        <v>82</v>
      </c>
      <c r="O28" t="str">
        <f>LOOKUP(Table1[[#This Row],[FacilityLevel]], Backend!$E$3:$E$11, Backend!$F$3:$F$11)</f>
        <v>F</v>
      </c>
      <c r="P28">
        <f>LOOKUP(Table1[[#This Row],[FacilityType]], Backend!$J$4:$J$8, Backend!$K$4:$K$8)</f>
        <v>3</v>
      </c>
      <c r="Q28" t="str">
        <f>LOOKUP(Table1[[#This Row],[RegionIDByDistrict]], Backend!$P$1:$P$9, Backend!$Q$1:$Q$9)</f>
        <v>ASO</v>
      </c>
    </row>
    <row r="29" spans="1:17" x14ac:dyDescent="0.25">
      <c r="A29" t="s">
        <v>83</v>
      </c>
      <c r="B29" t="s">
        <v>481</v>
      </c>
      <c r="C29" t="s">
        <v>28</v>
      </c>
      <c r="D29" s="1">
        <v>6</v>
      </c>
      <c r="E29" s="1" t="s">
        <v>936</v>
      </c>
      <c r="F29" s="1" t="s">
        <v>759</v>
      </c>
      <c r="G29" t="str">
        <f>HYPERLINK("https://ksn2.faa.gov/ajg/ajg-r/_layouts/userdisp.aspx?ID=4","Eastern")</f>
        <v>Eastern</v>
      </c>
      <c r="H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9" t="s">
        <v>29</v>
      </c>
      <c r="J29" t="s">
        <v>21</v>
      </c>
      <c r="K29" t="s">
        <v>30</v>
      </c>
      <c r="L29" t="str">
        <f>HYPERLINK("https://ksn2.faa.gov/ajg/ajg-r/_layouts/userdisp.aspx?ID=4","Eastern Regional Human Resource Services Division")</f>
        <v>Eastern Regional Human Resource Services Division</v>
      </c>
      <c r="M29" t="s">
        <v>17</v>
      </c>
      <c r="O29" t="str">
        <f>LOOKUP(Table1[[#This Row],[FacilityLevel]], Backend!$E$3:$E$11, Backend!$F$3:$F$11)</f>
        <v>F</v>
      </c>
      <c r="P29">
        <f>LOOKUP(Table1[[#This Row],[FacilityType]], Backend!$J$4:$J$8, Backend!$K$4:$K$8)</f>
        <v>3</v>
      </c>
      <c r="Q29" t="str">
        <f>LOOKUP(Table1[[#This Row],[RegionIDByDistrict]], Backend!$P$1:$P$9, Backend!$Q$1:$Q$9)</f>
        <v>AEA</v>
      </c>
    </row>
    <row r="30" spans="1:17" x14ac:dyDescent="0.25">
      <c r="A30" t="s">
        <v>84</v>
      </c>
      <c r="B30" t="s">
        <v>482</v>
      </c>
      <c r="C30" t="s">
        <v>28</v>
      </c>
      <c r="D30" s="1">
        <v>8</v>
      </c>
      <c r="E30" s="1" t="s">
        <v>937</v>
      </c>
      <c r="F30" s="1" t="s">
        <v>766</v>
      </c>
      <c r="G30" t="str">
        <f>HYPERLINK("https://ksn2.faa.gov/ajg/ajg-r/_layouts/userdisp.aspx?ID=9","Great Lakes")</f>
        <v>Great Lakes</v>
      </c>
      <c r="H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30" t="s">
        <v>57</v>
      </c>
      <c r="J30" t="s">
        <v>33</v>
      </c>
      <c r="K30" t="s">
        <v>58</v>
      </c>
      <c r="L30" t="str">
        <f>HYPERLINK("https://ksn2.faa.gov/ajg/ajg-r/_layouts/userdisp.aspx?ID=9","Great Lakes Regional Human Resource Services Division")</f>
        <v>Great Lakes Regional Human Resource Services Division</v>
      </c>
      <c r="M30" t="s">
        <v>85</v>
      </c>
      <c r="O30" t="str">
        <f>LOOKUP(Table1[[#This Row],[FacilityLevel]], Backend!$E$3:$E$11, Backend!$F$3:$F$11)</f>
        <v>H</v>
      </c>
      <c r="P30">
        <f>LOOKUP(Table1[[#This Row],[FacilityType]], Backend!$J$4:$J$8, Backend!$K$4:$K$8)</f>
        <v>3</v>
      </c>
      <c r="Q30" t="str">
        <f>LOOKUP(Table1[[#This Row],[RegionIDByDistrict]], Backend!$P$1:$P$9, Backend!$Q$1:$Q$9)</f>
        <v>AGL</v>
      </c>
    </row>
    <row r="31" spans="1:17" x14ac:dyDescent="0.25">
      <c r="A31" t="s">
        <v>86</v>
      </c>
      <c r="B31" t="s">
        <v>483</v>
      </c>
      <c r="C31" t="s">
        <v>39</v>
      </c>
      <c r="D31" s="1">
        <v>5</v>
      </c>
      <c r="E31" s="1" t="s">
        <v>849</v>
      </c>
      <c r="F31" s="1" t="s">
        <v>769</v>
      </c>
      <c r="G31" t="str">
        <f>HYPERLINK("https://ksn2.faa.gov/ajg/ajg-r/_layouts/userdisp.aspx?ID=3","New England")</f>
        <v>New England</v>
      </c>
      <c r="H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1" t="s">
        <v>25</v>
      </c>
      <c r="J31" t="s">
        <v>21</v>
      </c>
      <c r="K31" t="s">
        <v>26</v>
      </c>
      <c r="L31" t="str">
        <f>HYPERLINK("https://ksn2.faa.gov/ajg/ajg-r/_layouts/userdisp.aspx?ID=3","New England Regional Human Resource Services Division")</f>
        <v>New England Regional Human Resource Services Division</v>
      </c>
      <c r="M31" t="s">
        <v>17</v>
      </c>
      <c r="O31" t="str">
        <f>LOOKUP(Table1[[#This Row],[FacilityLevel]], Backend!$E$3:$E$11, Backend!$F$3:$F$11)</f>
        <v>E</v>
      </c>
      <c r="P31">
        <f>LOOKUP(Table1[[#This Row],[FacilityType]], Backend!$J$4:$J$8, Backend!$K$4:$K$8)</f>
        <v>7</v>
      </c>
      <c r="Q31" t="str">
        <f>LOOKUP(Table1[[#This Row],[RegionIDByDistrict]], Backend!$P$1:$P$9, Backend!$Q$1:$Q$9)</f>
        <v>ANE</v>
      </c>
    </row>
    <row r="32" spans="1:17" x14ac:dyDescent="0.25">
      <c r="A32" t="s">
        <v>87</v>
      </c>
      <c r="B32" t="s">
        <v>484</v>
      </c>
      <c r="C32" t="s">
        <v>39</v>
      </c>
      <c r="D32" s="1">
        <v>6</v>
      </c>
      <c r="E32" s="1" t="s">
        <v>1023</v>
      </c>
      <c r="F32" s="1" t="s">
        <v>752</v>
      </c>
      <c r="G32" t="str">
        <f>HYPERLINK("https://ksn2.faa.gov/ajg/ajg-r/_layouts/userdisp.aspx?ID=3","New England")</f>
        <v>New England</v>
      </c>
      <c r="H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2" t="s">
        <v>25</v>
      </c>
      <c r="J32" t="s">
        <v>21</v>
      </c>
      <c r="K32" t="s">
        <v>26</v>
      </c>
      <c r="L32" t="str">
        <f>HYPERLINK("https://ksn2.faa.gov/ajg/ajg-r/_layouts/userdisp.aspx?ID=3","New England Regional Human Resource Services Division")</f>
        <v>New England Regional Human Resource Services Division</v>
      </c>
      <c r="M32" t="s">
        <v>88</v>
      </c>
      <c r="O32" t="str">
        <f>LOOKUP(Table1[[#This Row],[FacilityLevel]], Backend!$E$3:$E$11, Backend!$F$3:$F$11)</f>
        <v>F</v>
      </c>
      <c r="P32">
        <f>LOOKUP(Table1[[#This Row],[FacilityType]], Backend!$J$4:$J$8, Backend!$K$4:$K$8)</f>
        <v>7</v>
      </c>
      <c r="Q32" t="str">
        <f>LOOKUP(Table1[[#This Row],[RegionIDByDistrict]], Backend!$P$1:$P$9, Backend!$Q$1:$Q$9)</f>
        <v>ANE</v>
      </c>
    </row>
    <row r="33" spans="1:17" x14ac:dyDescent="0.25">
      <c r="A33" t="s">
        <v>89</v>
      </c>
      <c r="B33" t="s">
        <v>485</v>
      </c>
      <c r="C33" t="s">
        <v>39</v>
      </c>
      <c r="D33" s="1">
        <v>7</v>
      </c>
      <c r="E33" s="1" t="s">
        <v>91</v>
      </c>
      <c r="F33" s="1" t="s">
        <v>770</v>
      </c>
      <c r="G33" t="str">
        <f>HYPERLINK("https://ksn2.faa.gov/ajg/ajg-r/_layouts/userdisp.aspx?ID=7","Northwest Mountain")</f>
        <v>Northwest Mountain</v>
      </c>
      <c r="H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33" t="s">
        <v>90</v>
      </c>
      <c r="J33" t="s">
        <v>15</v>
      </c>
      <c r="K33" t="s">
        <v>91</v>
      </c>
      <c r="L33" t="str">
        <f>HYPERLINK("https://ksn2.faa.gov/ajg/ajg-r/_layouts/userdisp.aspx?ID=7","Northwest Mountain Regional Human Resource Services Division")</f>
        <v>Northwest Mountain Regional Human Resource Services Division</v>
      </c>
      <c r="M33" t="s">
        <v>17</v>
      </c>
      <c r="O33" t="str">
        <f>LOOKUP(Table1[[#This Row],[FacilityLevel]], Backend!$E$3:$E$11, Backend!$F$3:$F$11)</f>
        <v>G</v>
      </c>
      <c r="P33">
        <f>LOOKUP(Table1[[#This Row],[FacilityType]], Backend!$J$4:$J$8, Backend!$K$4:$K$8)</f>
        <v>7</v>
      </c>
      <c r="Q33" t="str">
        <f>LOOKUP(Table1[[#This Row],[RegionIDByDistrict]], Backend!$P$1:$P$9, Backend!$Q$1:$Q$9)</f>
        <v>ANM</v>
      </c>
    </row>
    <row r="34" spans="1:17" x14ac:dyDescent="0.25">
      <c r="A34" t="s">
        <v>92</v>
      </c>
      <c r="B34" t="s">
        <v>486</v>
      </c>
      <c r="C34" t="s">
        <v>28</v>
      </c>
      <c r="D34" s="1">
        <v>6</v>
      </c>
      <c r="E34" s="1" t="s">
        <v>858</v>
      </c>
      <c r="F34" s="1" t="s">
        <v>753</v>
      </c>
      <c r="G34" t="str">
        <f>HYPERLINK("https://ksn2.faa.gov/ajg/ajg-r/_layouts/userdisp.aspx?ID=8","Western Pacific")</f>
        <v>Western Pacific</v>
      </c>
      <c r="H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34" t="s">
        <v>93</v>
      </c>
      <c r="J34" t="s">
        <v>15</v>
      </c>
      <c r="K34" t="s">
        <v>94</v>
      </c>
      <c r="L34" t="str">
        <f>HYPERLINK("https://ksn2.faa.gov/ajg/ajg-r/_layouts/userdisp.aspx?ID=8","Western Pacific Regional Human Resource Services Division")</f>
        <v>Western Pacific Regional Human Resource Services Division</v>
      </c>
      <c r="M34" t="s">
        <v>85</v>
      </c>
      <c r="O34" t="str">
        <f>LOOKUP(Table1[[#This Row],[FacilityLevel]], Backend!$E$3:$E$11, Backend!$F$3:$F$11)</f>
        <v>F</v>
      </c>
      <c r="P34">
        <f>LOOKUP(Table1[[#This Row],[FacilityType]], Backend!$J$4:$J$8, Backend!$K$4:$K$8)</f>
        <v>3</v>
      </c>
      <c r="Q34" t="str">
        <f>LOOKUP(Table1[[#This Row],[RegionIDByDistrict]], Backend!$P$1:$P$9, Backend!$Q$1:$Q$9)</f>
        <v>AWP</v>
      </c>
    </row>
    <row r="35" spans="1:17" x14ac:dyDescent="0.25">
      <c r="A35" t="s">
        <v>95</v>
      </c>
      <c r="B35" t="s">
        <v>487</v>
      </c>
      <c r="C35" t="s">
        <v>28</v>
      </c>
      <c r="D35" s="1">
        <v>5</v>
      </c>
      <c r="E35" s="1" t="s">
        <v>938</v>
      </c>
      <c r="F35" s="1" t="s">
        <v>776</v>
      </c>
      <c r="G35" t="str">
        <f>HYPERLINK("https://ksn2.faa.gov/ajg/ajg-r/_layouts/userdisp.aspx?ID=3","New England")</f>
        <v>New England</v>
      </c>
      <c r="H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35" t="s">
        <v>29</v>
      </c>
      <c r="J35" t="s">
        <v>21</v>
      </c>
      <c r="K35" t="s">
        <v>30</v>
      </c>
      <c r="L35" t="str">
        <f>HYPERLINK("https://ksn2.faa.gov/ajg/ajg-r/_layouts/userdisp.aspx?ID=3","New England Regional Human Resource Services Division")</f>
        <v>New England Regional Human Resource Services Division</v>
      </c>
      <c r="M35" t="s">
        <v>62</v>
      </c>
      <c r="O35" t="str">
        <f>LOOKUP(Table1[[#This Row],[FacilityLevel]], Backend!$E$3:$E$11, Backend!$F$3:$F$11)</f>
        <v>E</v>
      </c>
      <c r="P35">
        <f>LOOKUP(Table1[[#This Row],[FacilityType]], Backend!$J$4:$J$8, Backend!$K$4:$K$8)</f>
        <v>3</v>
      </c>
      <c r="Q35" t="str">
        <f>LOOKUP(Table1[[#This Row],[RegionIDByDistrict]], Backend!$P$1:$P$9, Backend!$Q$1:$Q$9)</f>
        <v>AEA</v>
      </c>
    </row>
    <row r="36" spans="1:17" x14ac:dyDescent="0.25">
      <c r="A36" t="s">
        <v>96</v>
      </c>
      <c r="B36" t="s">
        <v>488</v>
      </c>
      <c r="C36" t="s">
        <v>28</v>
      </c>
      <c r="D36" s="1">
        <v>5</v>
      </c>
      <c r="E36" s="1" t="s">
        <v>859</v>
      </c>
      <c r="F36" s="1" t="s">
        <v>792</v>
      </c>
      <c r="G36" t="str">
        <f>HYPERLINK("https://ksn2.faa.gov/ajg/ajg-r/_layouts/userdisp.aspx?ID=3","New England")</f>
        <v>New England</v>
      </c>
      <c r="H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6" t="s">
        <v>25</v>
      </c>
      <c r="J36" t="s">
        <v>21</v>
      </c>
      <c r="K36" t="s">
        <v>26</v>
      </c>
      <c r="L36" t="str">
        <f>HYPERLINK("https://ksn2.faa.gov/ajg/ajg-r/_layouts/userdisp.aspx?ID=3","New England Regional Human Resource Services Division")</f>
        <v>New England Regional Human Resource Services Division</v>
      </c>
      <c r="M36" t="s">
        <v>17</v>
      </c>
      <c r="O36" t="str">
        <f>LOOKUP(Table1[[#This Row],[FacilityLevel]], Backend!$E$3:$E$11, Backend!$F$3:$F$11)</f>
        <v>E</v>
      </c>
      <c r="P36">
        <f>LOOKUP(Table1[[#This Row],[FacilityType]], Backend!$J$4:$J$8, Backend!$K$4:$K$8)</f>
        <v>3</v>
      </c>
      <c r="Q36" t="str">
        <f>LOOKUP(Table1[[#This Row],[RegionIDByDistrict]], Backend!$P$1:$P$9, Backend!$Q$1:$Q$9)</f>
        <v>ANE</v>
      </c>
    </row>
    <row r="37" spans="1:17" x14ac:dyDescent="0.25">
      <c r="A37" t="s">
        <v>97</v>
      </c>
      <c r="B37" t="s">
        <v>489</v>
      </c>
      <c r="C37" t="s">
        <v>28</v>
      </c>
      <c r="D37" s="1">
        <v>8</v>
      </c>
      <c r="E37" s="1" t="s">
        <v>860</v>
      </c>
      <c r="F37" s="1" t="s">
        <v>793</v>
      </c>
      <c r="G37" t="str">
        <f>HYPERLINK("https://ksn2.faa.gov/ajg/ajg-r/_layouts/userdisp.aspx?ID=2","Southern")</f>
        <v>Southern</v>
      </c>
      <c r="H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37" t="s">
        <v>20</v>
      </c>
      <c r="J37" t="s">
        <v>21</v>
      </c>
      <c r="K37" t="s">
        <v>22</v>
      </c>
      <c r="L37" t="str">
        <f>HYPERLINK("https://ksn2.faa.gov/ajg/ajg-r/_layouts/userdisp.aspx?ID=2","Southern Regional Human Resource Services Division")</f>
        <v>Southern Regional Human Resource Services Division</v>
      </c>
      <c r="M37" t="s">
        <v>17</v>
      </c>
      <c r="O37" t="str">
        <f>LOOKUP(Table1[[#This Row],[FacilityLevel]], Backend!$E$3:$E$11, Backend!$F$3:$F$11)</f>
        <v>H</v>
      </c>
      <c r="P37">
        <f>LOOKUP(Table1[[#This Row],[FacilityType]], Backend!$J$4:$J$8, Backend!$K$4:$K$8)</f>
        <v>3</v>
      </c>
      <c r="Q37" t="str">
        <f>LOOKUP(Table1[[#This Row],[RegionIDByDistrict]], Backend!$P$1:$P$9, Backend!$Q$1:$Q$9)</f>
        <v>ASO</v>
      </c>
    </row>
    <row r="38" spans="1:17" x14ac:dyDescent="0.25">
      <c r="A38" t="s">
        <v>98</v>
      </c>
      <c r="B38" t="s">
        <v>490</v>
      </c>
      <c r="C38" t="s">
        <v>28</v>
      </c>
      <c r="D38" s="1">
        <v>6</v>
      </c>
      <c r="E38" s="1" t="s">
        <v>861</v>
      </c>
      <c r="F38" s="1" t="s">
        <v>794</v>
      </c>
      <c r="G38" t="str">
        <f>HYPERLINK("https://ksn2.faa.gov/ajg/ajg-r/_layouts/userdisp.aspx?ID=7","Northwest Mountain")</f>
        <v>Northwest Mountain</v>
      </c>
      <c r="H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38" t="s">
        <v>99</v>
      </c>
      <c r="J38" t="s">
        <v>15</v>
      </c>
      <c r="K38" t="s">
        <v>100</v>
      </c>
      <c r="L38" t="str">
        <f>HYPERLINK("https://ksn2.faa.gov/ajg/ajg-r/_layouts/userdisp.aspx?ID=7","Northwest Mountain Regional Human Resource Services Division")</f>
        <v>Northwest Mountain Regional Human Resource Services Division</v>
      </c>
      <c r="M38" t="s">
        <v>17</v>
      </c>
      <c r="O38" t="str">
        <f>LOOKUP(Table1[[#This Row],[FacilityLevel]], Backend!$E$3:$E$11, Backend!$F$3:$F$11)</f>
        <v>F</v>
      </c>
      <c r="P38">
        <f>LOOKUP(Table1[[#This Row],[FacilityType]], Backend!$J$4:$J$8, Backend!$K$4:$K$8)</f>
        <v>3</v>
      </c>
      <c r="Q38" t="str">
        <f>LOOKUP(Table1[[#This Row],[RegionIDByDistrict]], Backend!$P$1:$P$9, Backend!$Q$1:$Q$9)</f>
        <v>ANM</v>
      </c>
    </row>
    <row r="39" spans="1:17" x14ac:dyDescent="0.25">
      <c r="A39" t="s">
        <v>101</v>
      </c>
      <c r="B39" t="s">
        <v>491</v>
      </c>
      <c r="C39" t="s">
        <v>28</v>
      </c>
      <c r="D39" s="1">
        <v>5</v>
      </c>
      <c r="E39" s="1" t="s">
        <v>862</v>
      </c>
      <c r="F39" s="1" t="s">
        <v>777</v>
      </c>
      <c r="G39" t="str">
        <f>HYPERLINK("https://ksn2.faa.gov/ajg/ajg-r/_layouts/userdisp.aspx?ID=9","Great Lakes")</f>
        <v>Great Lakes</v>
      </c>
      <c r="H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39" t="s">
        <v>102</v>
      </c>
      <c r="J39" t="s">
        <v>33</v>
      </c>
      <c r="K39" t="s">
        <v>103</v>
      </c>
      <c r="L39" t="str">
        <f>HYPERLINK("https://ksn2.faa.gov/ajg/ajg-r/_layouts/userdisp.aspx?ID=9","Great Lakes Regional Human Resource Services Division")</f>
        <v>Great Lakes Regional Human Resource Services Division</v>
      </c>
      <c r="M39" t="s">
        <v>62</v>
      </c>
      <c r="O39" t="str">
        <f>LOOKUP(Table1[[#This Row],[FacilityLevel]], Backend!$E$3:$E$11, Backend!$F$3:$F$11)</f>
        <v>E</v>
      </c>
      <c r="P39">
        <f>LOOKUP(Table1[[#This Row],[FacilityType]], Backend!$J$4:$J$8, Backend!$K$4:$K$8)</f>
        <v>3</v>
      </c>
      <c r="Q39" t="str">
        <f>LOOKUP(Table1[[#This Row],[RegionIDByDistrict]], Backend!$P$1:$P$9, Backend!$Q$1:$Q$9)</f>
        <v>AGL</v>
      </c>
    </row>
    <row r="40" spans="1:17" x14ac:dyDescent="0.25">
      <c r="A40" t="s">
        <v>104</v>
      </c>
      <c r="B40" t="s">
        <v>492</v>
      </c>
      <c r="C40" t="s">
        <v>39</v>
      </c>
      <c r="D40" s="1">
        <v>7</v>
      </c>
      <c r="E40" s="1" t="s">
        <v>1024</v>
      </c>
      <c r="F40" s="1" t="s">
        <v>765</v>
      </c>
      <c r="G40" t="str">
        <f>HYPERLINK("https://ksn2.faa.gov/ajg/ajg-r/_layouts/userdisp.aspx?ID=7","Northwest Mountain")</f>
        <v>Northwest Mountain</v>
      </c>
      <c r="H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40" t="s">
        <v>65</v>
      </c>
      <c r="J40" t="s">
        <v>15</v>
      </c>
      <c r="K40" t="s">
        <v>66</v>
      </c>
      <c r="L40" t="str">
        <f>HYPERLINK("https://ksn2.faa.gov/ajg/ajg-r/_layouts/userdisp.aspx?ID=7","Northwest Mountain Regional Human Resource Services Division")</f>
        <v>Northwest Mountain Regional Human Resource Services Division</v>
      </c>
      <c r="M40" t="s">
        <v>47</v>
      </c>
      <c r="O40" t="str">
        <f>LOOKUP(Table1[[#This Row],[FacilityLevel]], Backend!$E$3:$E$11, Backend!$F$3:$F$11)</f>
        <v>G</v>
      </c>
      <c r="P40">
        <f>LOOKUP(Table1[[#This Row],[FacilityType]], Backend!$J$4:$J$8, Backend!$K$4:$K$8)</f>
        <v>7</v>
      </c>
      <c r="Q40" t="str">
        <f>LOOKUP(Table1[[#This Row],[RegionIDByDistrict]], Backend!$P$1:$P$9, Backend!$Q$1:$Q$9)</f>
        <v>ANM</v>
      </c>
    </row>
    <row r="41" spans="1:17" x14ac:dyDescent="0.25">
      <c r="A41" t="s">
        <v>105</v>
      </c>
      <c r="B41" t="s">
        <v>493</v>
      </c>
      <c r="C41" t="s">
        <v>28</v>
      </c>
      <c r="D41" s="1">
        <v>9</v>
      </c>
      <c r="E41" s="1" t="s">
        <v>863</v>
      </c>
      <c r="F41" s="1" t="s">
        <v>783</v>
      </c>
      <c r="G41" t="str">
        <f>HYPERLINK("https://ksn2.faa.gov/ajg/ajg-r/_layouts/userdisp.aspx?ID=2","Southern")</f>
        <v>Southern</v>
      </c>
      <c r="H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1" t="s">
        <v>106</v>
      </c>
      <c r="J41" t="s">
        <v>21</v>
      </c>
      <c r="K41" t="s">
        <v>107</v>
      </c>
      <c r="L41" t="str">
        <f>HYPERLINK("https://ksn2.faa.gov/ajg/ajg-r/_layouts/userdisp.aspx?ID=5","Southwest Regional Human Resource Services Division")</f>
        <v>Southwest Regional Human Resource Services Division</v>
      </c>
      <c r="M41" t="s">
        <v>17</v>
      </c>
      <c r="O41" t="str">
        <f>LOOKUP(Table1[[#This Row],[FacilityLevel]], Backend!$E$3:$E$11, Backend!$F$3:$F$11)</f>
        <v>I</v>
      </c>
      <c r="P41">
        <f>LOOKUP(Table1[[#This Row],[FacilityType]], Backend!$J$4:$J$8, Backend!$K$4:$K$8)</f>
        <v>3</v>
      </c>
      <c r="Q41" t="str">
        <f>LOOKUP(Table1[[#This Row],[RegionIDByDistrict]], Backend!$P$1:$P$9, Backend!$Q$1:$Q$9)</f>
        <v>ASO</v>
      </c>
    </row>
    <row r="42" spans="1:17" x14ac:dyDescent="0.25">
      <c r="A42" t="s">
        <v>108</v>
      </c>
      <c r="B42" t="s">
        <v>494</v>
      </c>
      <c r="C42" t="s">
        <v>28</v>
      </c>
      <c r="D42" s="1">
        <v>8</v>
      </c>
      <c r="E42" s="1" t="s">
        <v>939</v>
      </c>
      <c r="F42" s="1" t="s">
        <v>795</v>
      </c>
      <c r="G42" t="str">
        <f>HYPERLINK("https://ksn2.faa.gov/ajg/ajg-r/_layouts/userdisp.aspx?ID=7","Northwest Mountain")</f>
        <v>Northwest Mountain</v>
      </c>
      <c r="H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42" t="s">
        <v>99</v>
      </c>
      <c r="J42" t="s">
        <v>15</v>
      </c>
      <c r="K42" t="s">
        <v>100</v>
      </c>
      <c r="L42" t="str">
        <f>HYPERLINK("https://ksn2.faa.gov/ajg/ajg-r/_layouts/userdisp.aspx?ID=7","Northwest Mountain Regional Human Resource Services Division")</f>
        <v>Northwest Mountain Regional Human Resource Services Division</v>
      </c>
      <c r="M42" t="s">
        <v>17</v>
      </c>
      <c r="O42" t="str">
        <f>LOOKUP(Table1[[#This Row],[FacilityLevel]], Backend!$E$3:$E$11, Backend!$F$3:$F$11)</f>
        <v>H</v>
      </c>
      <c r="P42">
        <f>LOOKUP(Table1[[#This Row],[FacilityType]], Backend!$J$4:$J$8, Backend!$K$4:$K$8)</f>
        <v>3</v>
      </c>
      <c r="Q42" t="str">
        <f>LOOKUP(Table1[[#This Row],[RegionIDByDistrict]], Backend!$P$1:$P$9, Backend!$Q$1:$Q$9)</f>
        <v>ANM</v>
      </c>
    </row>
    <row r="43" spans="1:17" x14ac:dyDescent="0.25">
      <c r="A43" t="s">
        <v>109</v>
      </c>
      <c r="B43" t="s">
        <v>495</v>
      </c>
      <c r="C43" t="s">
        <v>39</v>
      </c>
      <c r="D43" s="1">
        <v>10</v>
      </c>
      <c r="E43" s="1" t="s">
        <v>1025</v>
      </c>
      <c r="F43" s="1" t="s">
        <v>752</v>
      </c>
      <c r="G43" t="str">
        <f>HYPERLINK("https://ksn2.faa.gov/ajg/ajg-r/_layouts/userdisp.aspx?ID=3","New England")</f>
        <v>New England</v>
      </c>
      <c r="H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43" t="s">
        <v>25</v>
      </c>
      <c r="J43" t="s">
        <v>21</v>
      </c>
      <c r="K43" t="s">
        <v>26</v>
      </c>
      <c r="L43" t="str">
        <f>HYPERLINK("https://ksn2.faa.gov/ajg/ajg-r/_layouts/userdisp.aspx?ID=3","New England Regional Human Resource Services Division")</f>
        <v>New England Regional Human Resource Services Division</v>
      </c>
      <c r="M43" t="s">
        <v>17</v>
      </c>
      <c r="O43" t="str">
        <f>LOOKUP(Table1[[#This Row],[FacilityLevel]], Backend!$E$3:$E$11, Backend!$F$3:$F$11)</f>
        <v>J</v>
      </c>
      <c r="P43">
        <f>LOOKUP(Table1[[#This Row],[FacilityType]], Backend!$J$4:$J$8, Backend!$K$4:$K$8)</f>
        <v>7</v>
      </c>
      <c r="Q43" t="str">
        <f>LOOKUP(Table1[[#This Row],[RegionIDByDistrict]], Backend!$P$1:$P$9, Backend!$Q$1:$Q$9)</f>
        <v>ANE</v>
      </c>
    </row>
    <row r="44" spans="1:17" x14ac:dyDescent="0.25">
      <c r="A44" t="s">
        <v>110</v>
      </c>
      <c r="B44" t="s">
        <v>496</v>
      </c>
      <c r="C44" t="s">
        <v>39</v>
      </c>
      <c r="D44" s="1">
        <v>4</v>
      </c>
      <c r="E44" s="1" t="s">
        <v>982</v>
      </c>
      <c r="F44" s="1" t="s">
        <v>758</v>
      </c>
      <c r="G44" t="str">
        <f>HYPERLINK("https://ksn2.faa.gov/ajg/ajg-r/_layouts/userdisp.aspx?ID=2","Southern")</f>
        <v>Southern</v>
      </c>
      <c r="H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4" t="s">
        <v>79</v>
      </c>
      <c r="J44" t="s">
        <v>33</v>
      </c>
      <c r="K44" t="s">
        <v>80</v>
      </c>
      <c r="L44" t="str">
        <f>HYPERLINK("https://ksn2.faa.gov/ajg/ajg-r/_layouts/userdisp.aspx?ID=2","Southern Regional Human Resource Services Division")</f>
        <v>Southern Regional Human Resource Services Division</v>
      </c>
      <c r="M44" t="s">
        <v>47</v>
      </c>
      <c r="O44" t="str">
        <f>LOOKUP(Table1[[#This Row],[FacilityLevel]], Backend!$E$3:$E$11, Backend!$F$3:$F$11)</f>
        <v>D</v>
      </c>
      <c r="P44">
        <f>LOOKUP(Table1[[#This Row],[FacilityType]], Backend!$J$4:$J$8, Backend!$K$4:$K$8)</f>
        <v>7</v>
      </c>
      <c r="Q44" t="str">
        <f>LOOKUP(Table1[[#This Row],[RegionIDByDistrict]], Backend!$P$1:$P$9, Backend!$Q$1:$Q$9)</f>
        <v>ASO</v>
      </c>
    </row>
    <row r="45" spans="1:17" x14ac:dyDescent="0.25">
      <c r="A45" t="s">
        <v>111</v>
      </c>
      <c r="B45" t="s">
        <v>497</v>
      </c>
      <c r="C45" t="s">
        <v>28</v>
      </c>
      <c r="D45" s="1">
        <v>6</v>
      </c>
      <c r="E45" s="1" t="s">
        <v>912</v>
      </c>
      <c r="F45" s="1" t="s">
        <v>754</v>
      </c>
      <c r="G45" t="str">
        <f>HYPERLINK("https://ksn2.faa.gov/ajg/ajg-r/_layouts/userdisp.aspx?ID=2","Southern")</f>
        <v>Southern</v>
      </c>
      <c r="H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5" t="s">
        <v>79</v>
      </c>
      <c r="J45" t="s">
        <v>33</v>
      </c>
      <c r="K45" t="s">
        <v>80</v>
      </c>
      <c r="L45" t="str">
        <f>HYPERLINK("https://ksn2.faa.gov/ajg/ajg-r/_layouts/userdisp.aspx?ID=2","Southern Regional Human Resource Services Division")</f>
        <v>Southern Regional Human Resource Services Division</v>
      </c>
      <c r="M45" t="s">
        <v>112</v>
      </c>
      <c r="O45" t="str">
        <f>LOOKUP(Table1[[#This Row],[FacilityLevel]], Backend!$E$3:$E$11, Backend!$F$3:$F$11)</f>
        <v>F</v>
      </c>
      <c r="P45">
        <f>LOOKUP(Table1[[#This Row],[FacilityType]], Backend!$J$4:$J$8, Backend!$K$4:$K$8)</f>
        <v>3</v>
      </c>
      <c r="Q45" t="str">
        <f>LOOKUP(Table1[[#This Row],[RegionIDByDistrict]], Backend!$P$1:$P$9, Backend!$Q$1:$Q$9)</f>
        <v>ASO</v>
      </c>
    </row>
    <row r="46" spans="1:17" x14ac:dyDescent="0.25">
      <c r="A46" t="s">
        <v>113</v>
      </c>
      <c r="B46" t="s">
        <v>498</v>
      </c>
      <c r="C46" t="s">
        <v>28</v>
      </c>
      <c r="D46" s="1">
        <v>6</v>
      </c>
      <c r="E46" s="1" t="s">
        <v>940</v>
      </c>
      <c r="F46" s="1" t="s">
        <v>796</v>
      </c>
      <c r="G46" t="str">
        <f>HYPERLINK("https://ksn2.faa.gov/ajg/ajg-r/_layouts/userdisp.aspx?ID=3","New England")</f>
        <v>New England</v>
      </c>
      <c r="H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46" t="s">
        <v>25</v>
      </c>
      <c r="J46" t="s">
        <v>21</v>
      </c>
      <c r="K46" t="s">
        <v>26</v>
      </c>
      <c r="L46" t="str">
        <f>HYPERLINK("https://ksn2.faa.gov/ajg/ajg-r/_layouts/userdisp.aspx?ID=3","New England Regional Human Resource Services Division")</f>
        <v>New England Regional Human Resource Services Division</v>
      </c>
      <c r="M46" t="s">
        <v>114</v>
      </c>
      <c r="O46" t="str">
        <f>LOOKUP(Table1[[#This Row],[FacilityLevel]], Backend!$E$3:$E$11, Backend!$F$3:$F$11)</f>
        <v>F</v>
      </c>
      <c r="P46">
        <f>LOOKUP(Table1[[#This Row],[FacilityType]], Backend!$J$4:$J$8, Backend!$K$4:$K$8)</f>
        <v>3</v>
      </c>
      <c r="Q46" t="str">
        <f>LOOKUP(Table1[[#This Row],[RegionIDByDistrict]], Backend!$P$1:$P$9, Backend!$Q$1:$Q$9)</f>
        <v>ANE</v>
      </c>
    </row>
    <row r="47" spans="1:17" x14ac:dyDescent="0.25">
      <c r="A47" t="s">
        <v>115</v>
      </c>
      <c r="B47" t="s">
        <v>499</v>
      </c>
      <c r="C47" t="s">
        <v>28</v>
      </c>
      <c r="D47" s="1">
        <v>7</v>
      </c>
      <c r="E47" s="1" t="s">
        <v>941</v>
      </c>
      <c r="F47" s="1" t="s">
        <v>776</v>
      </c>
      <c r="G47" t="str">
        <f>HYPERLINK("https://ksn2.faa.gov/ajg/ajg-r/_layouts/userdisp.aspx?ID=9","Great Lakes")</f>
        <v>Great Lakes</v>
      </c>
      <c r="H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47" t="s">
        <v>51</v>
      </c>
      <c r="J47" t="s">
        <v>33</v>
      </c>
      <c r="K47" t="s">
        <v>52</v>
      </c>
      <c r="L47" t="str">
        <f>HYPERLINK("https://ksn2.faa.gov/ajg/ajg-r/_layouts/userdisp.aspx?ID=9","Great Lakes Regional Human Resource Services Division")</f>
        <v>Great Lakes Regional Human Resource Services Division</v>
      </c>
      <c r="M47" t="s">
        <v>17</v>
      </c>
      <c r="O47" t="str">
        <f>LOOKUP(Table1[[#This Row],[FacilityLevel]], Backend!$E$3:$E$11, Backend!$F$3:$F$11)</f>
        <v>G</v>
      </c>
      <c r="P47">
        <f>LOOKUP(Table1[[#This Row],[FacilityType]], Backend!$J$4:$J$8, Backend!$K$4:$K$8)</f>
        <v>3</v>
      </c>
      <c r="Q47" t="str">
        <f>LOOKUP(Table1[[#This Row],[RegionIDByDistrict]], Backend!$P$1:$P$9, Backend!$Q$1:$Q$9)</f>
        <v>AGL</v>
      </c>
    </row>
    <row r="48" spans="1:17" x14ac:dyDescent="0.25">
      <c r="A48" t="s">
        <v>116</v>
      </c>
      <c r="B48" t="s">
        <v>500</v>
      </c>
      <c r="C48" t="s">
        <v>39</v>
      </c>
      <c r="D48" s="1">
        <v>7</v>
      </c>
      <c r="E48" s="1" t="s">
        <v>983</v>
      </c>
      <c r="F48" s="1" t="s">
        <v>753</v>
      </c>
      <c r="G48" t="str">
        <f>HYPERLINK("https://ksn2.faa.gov/ajg/ajg-r/_layouts/userdisp.aspx?ID=8","Western Pacific")</f>
        <v>Western Pacific</v>
      </c>
      <c r="H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48" t="s">
        <v>93</v>
      </c>
      <c r="J48" t="s">
        <v>15</v>
      </c>
      <c r="K48" t="s">
        <v>94</v>
      </c>
      <c r="L48" t="str">
        <f>HYPERLINK("https://ksn2.faa.gov/ajg/ajg-r/_layouts/userdisp.aspx?ID=8","Western Pacific Regional Human Resource Services Division")</f>
        <v>Western Pacific Regional Human Resource Services Division</v>
      </c>
      <c r="M48" t="s">
        <v>17</v>
      </c>
      <c r="O48" t="str">
        <f>LOOKUP(Table1[[#This Row],[FacilityLevel]], Backend!$E$3:$E$11, Backend!$F$3:$F$11)</f>
        <v>G</v>
      </c>
      <c r="P48">
        <f>LOOKUP(Table1[[#This Row],[FacilityType]], Backend!$J$4:$J$8, Backend!$K$4:$K$8)</f>
        <v>7</v>
      </c>
      <c r="Q48" t="str">
        <f>LOOKUP(Table1[[#This Row],[RegionIDByDistrict]], Backend!$P$1:$P$9, Backend!$Q$1:$Q$9)</f>
        <v>AWP</v>
      </c>
    </row>
    <row r="49" spans="1:17" x14ac:dyDescent="0.25">
      <c r="A49" t="s">
        <v>117</v>
      </c>
      <c r="B49" t="s">
        <v>501</v>
      </c>
      <c r="C49" t="s">
        <v>39</v>
      </c>
      <c r="D49" s="1">
        <v>8</v>
      </c>
      <c r="E49" s="1" t="s">
        <v>984</v>
      </c>
      <c r="F49" s="1" t="s">
        <v>757</v>
      </c>
      <c r="G49" t="str">
        <f>HYPERLINK("https://ksn2.faa.gov/ajg/ajg-r/_layouts/userdisp.aspx?ID=4","Eastern")</f>
        <v>Eastern</v>
      </c>
      <c r="H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49" t="s">
        <v>44</v>
      </c>
      <c r="J49" t="s">
        <v>21</v>
      </c>
      <c r="K49" t="s">
        <v>45</v>
      </c>
      <c r="L49" t="str">
        <f>HYPERLINK("https://ksn2.faa.gov/ajg/ajg-r/_layouts/userdisp.aspx?ID=4","Eastern Regional Human Resource Services Division")</f>
        <v>Eastern Regional Human Resource Services Division</v>
      </c>
      <c r="M49" t="s">
        <v>17</v>
      </c>
      <c r="O49" t="str">
        <f>LOOKUP(Table1[[#This Row],[FacilityLevel]], Backend!$E$3:$E$11, Backend!$F$3:$F$11)</f>
        <v>H</v>
      </c>
      <c r="P49">
        <f>LOOKUP(Table1[[#This Row],[FacilityType]], Backend!$J$4:$J$8, Backend!$K$4:$K$8)</f>
        <v>7</v>
      </c>
      <c r="Q49" t="str">
        <f>LOOKUP(Table1[[#This Row],[RegionIDByDistrict]], Backend!$P$1:$P$9, Backend!$Q$1:$Q$9)</f>
        <v>AEA</v>
      </c>
    </row>
    <row r="50" spans="1:17" x14ac:dyDescent="0.25">
      <c r="A50" t="s">
        <v>118</v>
      </c>
      <c r="B50" t="s">
        <v>119</v>
      </c>
      <c r="C50" t="s">
        <v>13</v>
      </c>
      <c r="D50" s="1">
        <v>12</v>
      </c>
      <c r="E50" s="1" t="s">
        <v>835</v>
      </c>
      <c r="F50" s="1" t="s">
        <v>768</v>
      </c>
      <c r="G50" t="str">
        <f>HYPERLINK("https://ksn2.faa.gov/ajg/ajg-r/_layouts/userdisp.aspx?ID=9","Great Lakes")</f>
        <v>Great Lakes</v>
      </c>
      <c r="H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0" t="s">
        <v>57</v>
      </c>
      <c r="J50" t="s">
        <v>33</v>
      </c>
      <c r="K50" t="s">
        <v>58</v>
      </c>
      <c r="L50" t="str">
        <f>HYPERLINK("https://ksn2.faa.gov/ajg/ajg-r/_layouts/userdisp.aspx?ID=9","Great Lakes Regional Human Resource Services Division")</f>
        <v>Great Lakes Regional Human Resource Services Division</v>
      </c>
      <c r="M50" t="s">
        <v>17</v>
      </c>
      <c r="O50" t="str">
        <f>LOOKUP(Table1[[#This Row],[FacilityLevel]], Backend!$E$3:$E$11, Backend!$F$3:$F$11)</f>
        <v>L</v>
      </c>
      <c r="P50">
        <f>LOOKUP(Table1[[#This Row],[FacilityType]], Backend!$J$4:$J$8, Backend!$K$4:$K$8)</f>
        <v>2</v>
      </c>
      <c r="Q50" t="str">
        <f>LOOKUP(Table1[[#This Row],[RegionIDByDistrict]], Backend!$P$1:$P$9, Backend!$Q$1:$Q$9)</f>
        <v>AGL</v>
      </c>
    </row>
    <row r="51" spans="1:17" x14ac:dyDescent="0.25">
      <c r="A51" t="s">
        <v>120</v>
      </c>
      <c r="B51" t="s">
        <v>502</v>
      </c>
      <c r="C51" t="s">
        <v>28</v>
      </c>
      <c r="D51" s="1">
        <v>6</v>
      </c>
      <c r="E51" s="1" t="s">
        <v>942</v>
      </c>
      <c r="F51" s="1" t="s">
        <v>755</v>
      </c>
      <c r="G51" t="str">
        <f>HYPERLINK("https://ksn2.faa.gov/ajg/ajg-r/_layouts/userdisp.aspx?ID=2","Southern")</f>
        <v>Southern</v>
      </c>
      <c r="H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1" t="s">
        <v>121</v>
      </c>
      <c r="J51" t="s">
        <v>21</v>
      </c>
      <c r="K51" t="s">
        <v>122</v>
      </c>
      <c r="L51" t="str">
        <f>HYPERLINK("https://ksn2.faa.gov/ajg/ajg-r/_layouts/userdisp.aspx?ID=2","Southern Regional Human Resource Services Division")</f>
        <v>Southern Regional Human Resource Services Division</v>
      </c>
      <c r="M51" t="s">
        <v>17</v>
      </c>
      <c r="O51" t="str">
        <f>LOOKUP(Table1[[#This Row],[FacilityLevel]], Backend!$E$3:$E$11, Backend!$F$3:$F$11)</f>
        <v>F</v>
      </c>
      <c r="P51">
        <f>LOOKUP(Table1[[#This Row],[FacilityType]], Backend!$J$4:$J$8, Backend!$K$4:$K$8)</f>
        <v>3</v>
      </c>
      <c r="Q51" t="str">
        <f>LOOKUP(Table1[[#This Row],[RegionIDByDistrict]], Backend!$P$1:$P$9, Backend!$Q$1:$Q$9)</f>
        <v>ASO</v>
      </c>
    </row>
    <row r="52" spans="1:17" x14ac:dyDescent="0.25">
      <c r="A52" t="s">
        <v>123</v>
      </c>
      <c r="B52" t="s">
        <v>503</v>
      </c>
      <c r="C52" t="s">
        <v>39</v>
      </c>
      <c r="D52" s="1">
        <v>4</v>
      </c>
      <c r="E52" s="1" t="s">
        <v>1026</v>
      </c>
      <c r="F52" s="1" t="s">
        <v>771</v>
      </c>
      <c r="G52" t="str">
        <f>HYPERLINK("https://ksn2.faa.gov/ajg/ajg-r/_layouts/userdisp.aspx?ID=9","Great Lakes")</f>
        <v>Great Lakes</v>
      </c>
      <c r="H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2" t="s">
        <v>51</v>
      </c>
      <c r="J52" t="s">
        <v>33</v>
      </c>
      <c r="K52" t="s">
        <v>52</v>
      </c>
      <c r="L52" t="str">
        <f>HYPERLINK("https://ksn2.faa.gov/ajg/ajg-r/_layouts/userdisp.aspx?ID=9","Great Lakes Regional Human Resource Services Division")</f>
        <v>Great Lakes Regional Human Resource Services Division</v>
      </c>
      <c r="M52" t="s">
        <v>124</v>
      </c>
      <c r="O52" t="str">
        <f>LOOKUP(Table1[[#This Row],[FacilityLevel]], Backend!$E$3:$E$11, Backend!$F$3:$F$11)</f>
        <v>D</v>
      </c>
      <c r="P52">
        <f>LOOKUP(Table1[[#This Row],[FacilityType]], Backend!$J$4:$J$8, Backend!$K$4:$K$8)</f>
        <v>7</v>
      </c>
      <c r="Q52" t="str">
        <f>LOOKUP(Table1[[#This Row],[RegionIDByDistrict]], Backend!$P$1:$P$9, Backend!$Q$1:$Q$9)</f>
        <v>AGL</v>
      </c>
    </row>
    <row r="53" spans="1:17" x14ac:dyDescent="0.25">
      <c r="A53" t="s">
        <v>125</v>
      </c>
      <c r="B53" t="s">
        <v>504</v>
      </c>
      <c r="C53" t="s">
        <v>39</v>
      </c>
      <c r="D53" s="1">
        <v>5</v>
      </c>
      <c r="E53" s="1" t="s">
        <v>985</v>
      </c>
      <c r="F53" s="1" t="s">
        <v>753</v>
      </c>
      <c r="G53" t="str">
        <f>HYPERLINK("https://ksn2.faa.gov/ajg/ajg-r/_layouts/userdisp.aspx?ID=8","Western Pacific")</f>
        <v>Western Pacific</v>
      </c>
      <c r="H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53" t="s">
        <v>68</v>
      </c>
      <c r="J53" t="s">
        <v>15</v>
      </c>
      <c r="K53" t="s">
        <v>69</v>
      </c>
      <c r="L53" t="str">
        <f>HYPERLINK("https://ksn2.faa.gov/ajg/ajg-r/_layouts/userdisp.aspx?ID=8","Western Pacific Regional Human Resource Services Division")</f>
        <v>Western Pacific Regional Human Resource Services Division</v>
      </c>
      <c r="M53" t="s">
        <v>76</v>
      </c>
      <c r="O53" t="str">
        <f>LOOKUP(Table1[[#This Row],[FacilityLevel]], Backend!$E$3:$E$11, Backend!$F$3:$F$11)</f>
        <v>E</v>
      </c>
      <c r="P53">
        <f>LOOKUP(Table1[[#This Row],[FacilityType]], Backend!$J$4:$J$8, Backend!$K$4:$K$8)</f>
        <v>7</v>
      </c>
      <c r="Q53" t="str">
        <f>LOOKUP(Table1[[#This Row],[RegionIDByDistrict]], Backend!$P$1:$P$9, Backend!$Q$1:$Q$9)</f>
        <v>AWP</v>
      </c>
    </row>
    <row r="54" spans="1:17" x14ac:dyDescent="0.25">
      <c r="A54" t="s">
        <v>126</v>
      </c>
      <c r="B54" t="s">
        <v>505</v>
      </c>
      <c r="C54" t="s">
        <v>39</v>
      </c>
      <c r="D54" s="1">
        <v>5</v>
      </c>
      <c r="E54" s="1" t="s">
        <v>1027</v>
      </c>
      <c r="F54" s="1" t="s">
        <v>772</v>
      </c>
      <c r="G54" t="str">
        <f>HYPERLINK("https://ksn2.faa.gov/ajg/ajg-r/_layouts/userdisp.aspx?ID=4","Eastern")</f>
        <v>Eastern</v>
      </c>
      <c r="H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54" t="s">
        <v>29</v>
      </c>
      <c r="J54" t="s">
        <v>21</v>
      </c>
      <c r="K54" t="s">
        <v>30</v>
      </c>
      <c r="L54" t="str">
        <f>HYPERLINK("https://ksn2.faa.gov/ajg/ajg-r/_layouts/userdisp.aspx?ID=4","Eastern Regional Human Resource Services Division")</f>
        <v>Eastern Regional Human Resource Services Division</v>
      </c>
      <c r="M54" t="s">
        <v>88</v>
      </c>
      <c r="O54" t="str">
        <f>LOOKUP(Table1[[#This Row],[FacilityLevel]], Backend!$E$3:$E$11, Backend!$F$3:$F$11)</f>
        <v>E</v>
      </c>
      <c r="P54">
        <f>LOOKUP(Table1[[#This Row],[FacilityType]], Backend!$J$4:$J$8, Backend!$K$4:$K$8)</f>
        <v>7</v>
      </c>
      <c r="Q54" t="str">
        <f>LOOKUP(Table1[[#This Row],[RegionIDByDistrict]], Backend!$P$1:$P$9, Backend!$Q$1:$Q$9)</f>
        <v>AEA</v>
      </c>
    </row>
    <row r="55" spans="1:17" x14ac:dyDescent="0.25">
      <c r="A55" t="s">
        <v>127</v>
      </c>
      <c r="B55" t="s">
        <v>506</v>
      </c>
      <c r="C55" t="s">
        <v>28</v>
      </c>
      <c r="D55" s="1">
        <v>7</v>
      </c>
      <c r="E55" s="1" t="s">
        <v>864</v>
      </c>
      <c r="F55" s="1" t="s">
        <v>783</v>
      </c>
      <c r="G55" t="str">
        <f>HYPERLINK("https://ksn2.faa.gov/ajg/ajg-r/_layouts/userdisp.aspx?ID=2","Southern")</f>
        <v>Southern</v>
      </c>
      <c r="H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5" t="s">
        <v>20</v>
      </c>
      <c r="J55" t="s">
        <v>21</v>
      </c>
      <c r="K55" t="s">
        <v>22</v>
      </c>
      <c r="L55" t="str">
        <f>HYPERLINK("https://ksn2.faa.gov/ajg/ajg-r/_layouts/userdisp.aspx?ID=2","Southern Regional Human Resource Services Division")</f>
        <v>Southern Regional Human Resource Services Division</v>
      </c>
      <c r="M55" t="s">
        <v>128</v>
      </c>
      <c r="O55" t="str">
        <f>LOOKUP(Table1[[#This Row],[FacilityLevel]], Backend!$E$3:$E$11, Backend!$F$3:$F$11)</f>
        <v>G</v>
      </c>
      <c r="P55">
        <f>LOOKUP(Table1[[#This Row],[FacilityType]], Backend!$J$4:$J$8, Backend!$K$4:$K$8)</f>
        <v>3</v>
      </c>
      <c r="Q55" t="str">
        <f>LOOKUP(Table1[[#This Row],[RegionIDByDistrict]], Backend!$P$1:$P$9, Backend!$Q$1:$Q$9)</f>
        <v>ASO</v>
      </c>
    </row>
    <row r="56" spans="1:17" x14ac:dyDescent="0.25">
      <c r="A56" t="s">
        <v>129</v>
      </c>
      <c r="B56" t="s">
        <v>507</v>
      </c>
      <c r="C56" t="s">
        <v>28</v>
      </c>
      <c r="D56" s="1">
        <v>8</v>
      </c>
      <c r="E56" s="1" t="s">
        <v>865</v>
      </c>
      <c r="F56" s="1" t="s">
        <v>755</v>
      </c>
      <c r="G56" t="str">
        <f>HYPERLINK("https://ksn2.faa.gov/ajg/ajg-r/_layouts/userdisp.aspx?ID=2","Southern")</f>
        <v>Southern</v>
      </c>
      <c r="H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6" t="s">
        <v>121</v>
      </c>
      <c r="J56" t="s">
        <v>21</v>
      </c>
      <c r="K56" t="s">
        <v>122</v>
      </c>
      <c r="L56" t="str">
        <f>HYPERLINK("https://ksn2.faa.gov/ajg/ajg-r/_layouts/userdisp.aspx?ID=2","Southern Regional Human Resource Services Division")</f>
        <v>Southern Regional Human Resource Services Division</v>
      </c>
      <c r="M56" t="s">
        <v>17</v>
      </c>
      <c r="O56" t="str">
        <f>LOOKUP(Table1[[#This Row],[FacilityLevel]], Backend!$E$3:$E$11, Backend!$F$3:$F$11)</f>
        <v>H</v>
      </c>
      <c r="P56">
        <f>LOOKUP(Table1[[#This Row],[FacilityType]], Backend!$J$4:$J$8, Backend!$K$4:$K$8)</f>
        <v>3</v>
      </c>
      <c r="Q56" t="str">
        <f>LOOKUP(Table1[[#This Row],[RegionIDByDistrict]], Backend!$P$1:$P$9, Backend!$Q$1:$Q$9)</f>
        <v>ASO</v>
      </c>
    </row>
    <row r="57" spans="1:17" x14ac:dyDescent="0.25">
      <c r="A57" t="s">
        <v>130</v>
      </c>
      <c r="B57" t="s">
        <v>508</v>
      </c>
      <c r="C57" t="s">
        <v>28</v>
      </c>
      <c r="D57" s="1">
        <v>5</v>
      </c>
      <c r="E57" s="1" t="s">
        <v>913</v>
      </c>
      <c r="F57" s="1" t="s">
        <v>790</v>
      </c>
      <c r="G57" t="str">
        <f>HYPERLINK("https://ksn2.faa.gov/ajg/ajg-r/_layouts/userdisp.aspx?ID=6","Central")</f>
        <v>Central</v>
      </c>
      <c r="H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57" t="s">
        <v>57</v>
      </c>
      <c r="J57" t="s">
        <v>33</v>
      </c>
      <c r="K57" t="s">
        <v>58</v>
      </c>
      <c r="L57" t="str">
        <f>HYPERLINK("https://ksn2.faa.gov/ajg/ajg-r/_layouts/userdisp.aspx?ID=6","Central Regional Human Resource Services Division")</f>
        <v>Central Regional Human Resource Services Division</v>
      </c>
      <c r="M57" t="s">
        <v>131</v>
      </c>
      <c r="O57" t="str">
        <f>LOOKUP(Table1[[#This Row],[FacilityLevel]], Backend!$E$3:$E$11, Backend!$F$3:$F$11)</f>
        <v>E</v>
      </c>
      <c r="P57">
        <f>LOOKUP(Table1[[#This Row],[FacilityType]], Backend!$J$4:$J$8, Backend!$K$4:$K$8)</f>
        <v>3</v>
      </c>
      <c r="Q57" t="str">
        <f>LOOKUP(Table1[[#This Row],[RegionIDByDistrict]], Backend!$P$1:$P$9, Backend!$Q$1:$Q$9)</f>
        <v>ACE</v>
      </c>
    </row>
    <row r="58" spans="1:17" x14ac:dyDescent="0.25">
      <c r="A58" t="s">
        <v>132</v>
      </c>
      <c r="B58" t="s">
        <v>509</v>
      </c>
      <c r="C58" t="s">
        <v>28</v>
      </c>
      <c r="D58" s="1">
        <v>5</v>
      </c>
      <c r="E58" s="1" t="s">
        <v>943</v>
      </c>
      <c r="F58" s="1" t="s">
        <v>797</v>
      </c>
      <c r="G58" t="str">
        <f>HYPERLINK("https://ksn2.faa.gov/ajg/ajg-r/_layouts/userdisp.aspx?ID=9","Great Lakes")</f>
        <v>Great Lakes</v>
      </c>
      <c r="H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8" t="s">
        <v>51</v>
      </c>
      <c r="J58" t="s">
        <v>33</v>
      </c>
      <c r="K58" t="s">
        <v>52</v>
      </c>
      <c r="L58" t="str">
        <f>HYPERLINK("https://ksn2.faa.gov/ajg/ajg-r/_layouts/userdisp.aspx?ID=9","Great Lakes Regional Human Resource Services Division")</f>
        <v>Great Lakes Regional Human Resource Services Division</v>
      </c>
      <c r="M58" t="s">
        <v>85</v>
      </c>
      <c r="O58" t="str">
        <f>LOOKUP(Table1[[#This Row],[FacilityLevel]], Backend!$E$3:$E$11, Backend!$F$3:$F$11)</f>
        <v>E</v>
      </c>
      <c r="P58">
        <f>LOOKUP(Table1[[#This Row],[FacilityType]], Backend!$J$4:$J$8, Backend!$K$4:$K$8)</f>
        <v>3</v>
      </c>
      <c r="Q58" t="str">
        <f>LOOKUP(Table1[[#This Row],[RegionIDByDistrict]], Backend!$P$1:$P$9, Backend!$Q$1:$Q$9)</f>
        <v>AGL</v>
      </c>
    </row>
    <row r="59" spans="1:17" x14ac:dyDescent="0.25">
      <c r="A59" t="s">
        <v>133</v>
      </c>
      <c r="B59" t="s">
        <v>510</v>
      </c>
      <c r="C59" t="s">
        <v>28</v>
      </c>
      <c r="D59" s="1">
        <v>8</v>
      </c>
      <c r="E59" s="1" t="s">
        <v>52</v>
      </c>
      <c r="F59" s="1" t="s">
        <v>771</v>
      </c>
      <c r="G59" t="str">
        <f>HYPERLINK("https://ksn2.faa.gov/ajg/ajg-r/_layouts/userdisp.aspx?ID=9","Great Lakes")</f>
        <v>Great Lakes</v>
      </c>
      <c r="H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9" t="s">
        <v>51</v>
      </c>
      <c r="J59" t="s">
        <v>33</v>
      </c>
      <c r="K59" t="s">
        <v>52</v>
      </c>
      <c r="L59" t="str">
        <f>HYPERLINK("https://ksn2.faa.gov/ajg/ajg-r/_layouts/userdisp.aspx?ID=9","Great Lakes Regional Human Resource Services Division")</f>
        <v>Great Lakes Regional Human Resource Services Division</v>
      </c>
      <c r="M59" t="s">
        <v>17</v>
      </c>
      <c r="O59" t="str">
        <f>LOOKUP(Table1[[#This Row],[FacilityLevel]], Backend!$E$3:$E$11, Backend!$F$3:$F$11)</f>
        <v>H</v>
      </c>
      <c r="P59">
        <f>LOOKUP(Table1[[#This Row],[FacilityType]], Backend!$J$4:$J$8, Backend!$K$4:$K$8)</f>
        <v>3</v>
      </c>
      <c r="Q59" t="str">
        <f>LOOKUP(Table1[[#This Row],[RegionIDByDistrict]], Backend!$P$1:$P$9, Backend!$Q$1:$Q$9)</f>
        <v>AGL</v>
      </c>
    </row>
    <row r="60" spans="1:17" x14ac:dyDescent="0.25">
      <c r="A60" t="s">
        <v>134</v>
      </c>
      <c r="B60" t="s">
        <v>511</v>
      </c>
      <c r="C60" t="s">
        <v>28</v>
      </c>
      <c r="D60" s="1">
        <v>12</v>
      </c>
      <c r="E60" s="1" t="s">
        <v>866</v>
      </c>
      <c r="F60" s="1" t="s">
        <v>791</v>
      </c>
      <c r="G60" t="str">
        <f>HYPERLINK("https://ksn2.faa.gov/ajg/ajg-r/_layouts/userdisp.aspx?ID=2","Southern")</f>
        <v>Southern</v>
      </c>
      <c r="H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60" t="s">
        <v>20</v>
      </c>
      <c r="J60" t="s">
        <v>21</v>
      </c>
      <c r="K60" t="s">
        <v>22</v>
      </c>
      <c r="L60" t="str">
        <f>HYPERLINK("https://ksn2.faa.gov/ajg/ajg-r/_layouts/userdisp.aspx?ID=2","Southern Regional Human Resource Services Division")</f>
        <v>Southern Regional Human Resource Services Division</v>
      </c>
      <c r="M60" t="s">
        <v>17</v>
      </c>
      <c r="O60" t="str">
        <f>LOOKUP(Table1[[#This Row],[FacilityLevel]], Backend!$E$3:$E$11, Backend!$F$3:$F$11)</f>
        <v>L</v>
      </c>
      <c r="P60">
        <f>LOOKUP(Table1[[#This Row],[FacilityType]], Backend!$J$4:$J$8, Backend!$K$4:$K$8)</f>
        <v>3</v>
      </c>
      <c r="Q60" t="str">
        <f>LOOKUP(Table1[[#This Row],[RegionIDByDistrict]], Backend!$P$1:$P$9, Backend!$Q$1:$Q$9)</f>
        <v>ASO</v>
      </c>
    </row>
    <row r="61" spans="1:17" x14ac:dyDescent="0.25">
      <c r="A61" t="s">
        <v>135</v>
      </c>
      <c r="B61" t="s">
        <v>512</v>
      </c>
      <c r="C61" t="s">
        <v>39</v>
      </c>
      <c r="D61" s="1">
        <v>6</v>
      </c>
      <c r="E61" s="1" t="s">
        <v>986</v>
      </c>
      <c r="F61" s="1" t="s">
        <v>753</v>
      </c>
      <c r="G61" t="str">
        <f>HYPERLINK("https://ksn2.faa.gov/ajg/ajg-r/_layouts/userdisp.aspx?ID=8","Western Pacific")</f>
        <v>Western Pacific</v>
      </c>
      <c r="H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1" t="s">
        <v>93</v>
      </c>
      <c r="J61" t="s">
        <v>15</v>
      </c>
      <c r="K61" t="s">
        <v>94</v>
      </c>
      <c r="L61" t="str">
        <f>HYPERLINK("https://ksn2.faa.gov/ajg/ajg-r/_layouts/userdisp.aspx?ID=8","Western Pacific Regional Human Resource Services Division")</f>
        <v>Western Pacific Regional Human Resource Services Division</v>
      </c>
      <c r="M61" t="s">
        <v>74</v>
      </c>
      <c r="O61" t="str">
        <f>LOOKUP(Table1[[#This Row],[FacilityLevel]], Backend!$E$3:$E$11, Backend!$F$3:$F$11)</f>
        <v>F</v>
      </c>
      <c r="P61">
        <f>LOOKUP(Table1[[#This Row],[FacilityType]], Backend!$J$4:$J$8, Backend!$K$4:$K$8)</f>
        <v>7</v>
      </c>
      <c r="Q61" t="str">
        <f>LOOKUP(Table1[[#This Row],[RegionIDByDistrict]], Backend!$P$1:$P$9, Backend!$Q$1:$Q$9)</f>
        <v>AWP</v>
      </c>
    </row>
    <row r="62" spans="1:17" x14ac:dyDescent="0.25">
      <c r="A62" t="s">
        <v>136</v>
      </c>
      <c r="B62" t="s">
        <v>513</v>
      </c>
      <c r="C62" t="s">
        <v>28</v>
      </c>
      <c r="D62" s="1">
        <v>8</v>
      </c>
      <c r="E62" s="1" t="s">
        <v>867</v>
      </c>
      <c r="F62" s="1" t="s">
        <v>771</v>
      </c>
      <c r="G62" t="str">
        <f>HYPERLINK("https://ksn2.faa.gov/ajg/ajg-r/_layouts/userdisp.aspx?ID=5","Southwest")</f>
        <v>Southwest</v>
      </c>
      <c r="H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62" t="s">
        <v>137</v>
      </c>
      <c r="J62" t="s">
        <v>33</v>
      </c>
      <c r="K62" t="s">
        <v>138</v>
      </c>
      <c r="L62" t="str">
        <f>HYPERLINK("https://ksn2.faa.gov/ajg/ajg-r/_layouts/userdisp.aspx?ID=5","Southwest Regional Human Resource Services Division")</f>
        <v>Southwest Regional Human Resource Services Division</v>
      </c>
      <c r="M62" t="s">
        <v>17</v>
      </c>
      <c r="O62" t="str">
        <f>LOOKUP(Table1[[#This Row],[FacilityLevel]], Backend!$E$3:$E$11, Backend!$F$3:$F$11)</f>
        <v>H</v>
      </c>
      <c r="P62">
        <f>LOOKUP(Table1[[#This Row],[FacilityType]], Backend!$J$4:$J$8, Backend!$K$4:$K$8)</f>
        <v>3</v>
      </c>
      <c r="Q62" t="str">
        <f>LOOKUP(Table1[[#This Row],[RegionIDByDistrict]], Backend!$P$1:$P$9, Backend!$Q$1:$Q$9)</f>
        <v>ASW</v>
      </c>
    </row>
    <row r="63" spans="1:17" x14ac:dyDescent="0.25">
      <c r="A63" t="s">
        <v>139</v>
      </c>
      <c r="B63" t="s">
        <v>514</v>
      </c>
      <c r="C63" t="s">
        <v>28</v>
      </c>
      <c r="D63" s="1">
        <v>5</v>
      </c>
      <c r="E63" s="1" t="s">
        <v>944</v>
      </c>
      <c r="F63" s="1" t="s">
        <v>768</v>
      </c>
      <c r="G63" t="str">
        <f>HYPERLINK("https://ksn2.faa.gov/ajg/ajg-r/_layouts/userdisp.aspx?ID=9","Great Lakes")</f>
        <v>Great Lakes</v>
      </c>
      <c r="H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63" t="s">
        <v>57</v>
      </c>
      <c r="J63" t="s">
        <v>33</v>
      </c>
      <c r="K63" t="s">
        <v>58</v>
      </c>
      <c r="L63" t="str">
        <f>HYPERLINK("https://ksn2.faa.gov/ajg/ajg-r/_layouts/userdisp.aspx?ID=9","Great Lakes Regional Human Resource Services Division")</f>
        <v>Great Lakes Regional Human Resource Services Division</v>
      </c>
      <c r="M63" t="s">
        <v>85</v>
      </c>
      <c r="O63" t="str">
        <f>LOOKUP(Table1[[#This Row],[FacilityLevel]], Backend!$E$3:$E$11, Backend!$F$3:$F$11)</f>
        <v>E</v>
      </c>
      <c r="P63">
        <f>LOOKUP(Table1[[#This Row],[FacilityType]], Backend!$J$4:$J$8, Backend!$K$4:$K$8)</f>
        <v>3</v>
      </c>
      <c r="Q63" t="str">
        <f>LOOKUP(Table1[[#This Row],[RegionIDByDistrict]], Backend!$P$1:$P$9, Backend!$Q$1:$Q$9)</f>
        <v>AGL</v>
      </c>
    </row>
    <row r="64" spans="1:17" x14ac:dyDescent="0.25">
      <c r="A64" t="s">
        <v>140</v>
      </c>
      <c r="B64" t="s">
        <v>515</v>
      </c>
      <c r="C64" t="s">
        <v>39</v>
      </c>
      <c r="D64" s="1">
        <v>7</v>
      </c>
      <c r="E64" s="1" t="s">
        <v>987</v>
      </c>
      <c r="F64" s="1" t="s">
        <v>753</v>
      </c>
      <c r="G64" t="str">
        <f>HYPERLINK("https://ksn2.faa.gov/ajg/ajg-r/_layouts/userdisp.aspx?ID=8","Western Pacific")</f>
        <v>Western Pacific</v>
      </c>
      <c r="H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4" t="s">
        <v>93</v>
      </c>
      <c r="J64" t="s">
        <v>15</v>
      </c>
      <c r="K64" t="s">
        <v>94</v>
      </c>
      <c r="L64" t="str">
        <f>HYPERLINK("https://ksn2.faa.gov/ajg/ajg-r/_layouts/userdisp.aspx?ID=8","Western Pacific Regional Human Resource Services Division")</f>
        <v>Western Pacific Regional Human Resource Services Division</v>
      </c>
      <c r="M64" t="s">
        <v>74</v>
      </c>
      <c r="O64" t="str">
        <f>LOOKUP(Table1[[#This Row],[FacilityLevel]], Backend!$E$3:$E$11, Backend!$F$3:$F$11)</f>
        <v>G</v>
      </c>
      <c r="P64">
        <f>LOOKUP(Table1[[#This Row],[FacilityType]], Backend!$J$4:$J$8, Backend!$K$4:$K$8)</f>
        <v>7</v>
      </c>
      <c r="Q64" t="str">
        <f>LOOKUP(Table1[[#This Row],[RegionIDByDistrict]], Backend!$P$1:$P$9, Backend!$Q$1:$Q$9)</f>
        <v>AWP</v>
      </c>
    </row>
    <row r="65" spans="1:17" x14ac:dyDescent="0.25">
      <c r="A65" t="s">
        <v>141</v>
      </c>
      <c r="B65" t="s">
        <v>516</v>
      </c>
      <c r="C65" t="s">
        <v>28</v>
      </c>
      <c r="D65" s="1">
        <v>8</v>
      </c>
      <c r="E65" s="1" t="s">
        <v>945</v>
      </c>
      <c r="F65" s="1" t="s">
        <v>765</v>
      </c>
      <c r="G65" t="str">
        <f>HYPERLINK("https://ksn2.faa.gov/ajg/ajg-r/_layouts/userdisp.aspx?ID=7","Northwest Mountain")</f>
        <v>Northwest Mountain</v>
      </c>
      <c r="H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65" t="s">
        <v>65</v>
      </c>
      <c r="J65" t="s">
        <v>15</v>
      </c>
      <c r="K65" t="s">
        <v>66</v>
      </c>
      <c r="L65" t="str">
        <f>HYPERLINK("https://ksn2.faa.gov/ajg/ajg-r/_layouts/userdisp.aspx?ID=7","Northwest Mountain Regional Human Resource Services Division")</f>
        <v>Northwest Mountain Regional Human Resource Services Division</v>
      </c>
      <c r="M65" t="s">
        <v>17</v>
      </c>
      <c r="O65" t="str">
        <f>LOOKUP(Table1[[#This Row],[FacilityLevel]], Backend!$E$3:$E$11, Backend!$F$3:$F$11)</f>
        <v>H</v>
      </c>
      <c r="P65">
        <f>LOOKUP(Table1[[#This Row],[FacilityType]], Backend!$J$4:$J$8, Backend!$K$4:$K$8)</f>
        <v>3</v>
      </c>
      <c r="Q65" t="str">
        <f>LOOKUP(Table1[[#This Row],[RegionIDByDistrict]], Backend!$P$1:$P$9, Backend!$Q$1:$Q$9)</f>
        <v>ANM</v>
      </c>
    </row>
    <row r="66" spans="1:17" x14ac:dyDescent="0.25">
      <c r="A66" t="s">
        <v>142</v>
      </c>
      <c r="B66" t="s">
        <v>517</v>
      </c>
      <c r="C66" t="s">
        <v>28</v>
      </c>
      <c r="D66" s="1">
        <v>5</v>
      </c>
      <c r="E66" s="1" t="s">
        <v>868</v>
      </c>
      <c r="F66" s="1" t="s">
        <v>798</v>
      </c>
      <c r="G66" t="str">
        <f>HYPERLINK("https://ksn2.faa.gov/ajg/ajg-r/_layouts/userdisp.aspx?ID=7","Northwest Mountain")</f>
        <v>Northwest Mountain</v>
      </c>
      <c r="H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66" t="s">
        <v>65</v>
      </c>
      <c r="J66" t="s">
        <v>15</v>
      </c>
      <c r="K66" t="s">
        <v>66</v>
      </c>
      <c r="L66" t="str">
        <f>HYPERLINK("https://ksn2.faa.gov/ajg/ajg-r/_layouts/userdisp.aspx?ID=7","Northwest Mountain Regional Human Resource Services Division")</f>
        <v>Northwest Mountain Regional Human Resource Services Division</v>
      </c>
      <c r="M66" t="s">
        <v>143</v>
      </c>
      <c r="O66" t="str">
        <f>LOOKUP(Table1[[#This Row],[FacilityLevel]], Backend!$E$3:$E$11, Backend!$F$3:$F$11)</f>
        <v>E</v>
      </c>
      <c r="P66">
        <f>LOOKUP(Table1[[#This Row],[FacilityType]], Backend!$J$4:$J$8, Backend!$K$4:$K$8)</f>
        <v>3</v>
      </c>
      <c r="Q66" t="str">
        <f>LOOKUP(Table1[[#This Row],[RegionIDByDistrict]], Backend!$P$1:$P$9, Backend!$Q$1:$Q$9)</f>
        <v>ANM</v>
      </c>
    </row>
    <row r="67" spans="1:17" x14ac:dyDescent="0.25">
      <c r="A67" t="s">
        <v>144</v>
      </c>
      <c r="B67" t="s">
        <v>518</v>
      </c>
      <c r="C67" t="s">
        <v>39</v>
      </c>
      <c r="D67" s="1">
        <v>5</v>
      </c>
      <c r="E67" s="1" t="s">
        <v>1028</v>
      </c>
      <c r="F67" s="1" t="s">
        <v>768</v>
      </c>
      <c r="G67" t="str">
        <f>HYPERLINK("https://ksn2.faa.gov/ajg/ajg-r/_layouts/userdisp.aspx?ID=9","Great Lakes")</f>
        <v>Great Lakes</v>
      </c>
      <c r="H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67" t="s">
        <v>145</v>
      </c>
      <c r="J67" t="s">
        <v>33</v>
      </c>
      <c r="K67" t="s">
        <v>146</v>
      </c>
      <c r="L67" t="str">
        <f>HYPERLINK("https://ksn2.faa.gov/ajg/ajg-r/_layouts/userdisp.aspx?ID=9","Great Lakes Regional Human Resource Services Division")</f>
        <v>Great Lakes Regional Human Resource Services Division</v>
      </c>
      <c r="M67" t="s">
        <v>147</v>
      </c>
      <c r="O67" t="str">
        <f>LOOKUP(Table1[[#This Row],[FacilityLevel]], Backend!$E$3:$E$11, Backend!$F$3:$F$11)</f>
        <v>E</v>
      </c>
      <c r="P67">
        <f>LOOKUP(Table1[[#This Row],[FacilityType]], Backend!$J$4:$J$8, Backend!$K$4:$K$8)</f>
        <v>7</v>
      </c>
      <c r="Q67" t="str">
        <f>LOOKUP(Table1[[#This Row],[RegionIDByDistrict]], Backend!$P$1:$P$9, Backend!$Q$1:$Q$9)</f>
        <v>AGL</v>
      </c>
    </row>
    <row r="68" spans="1:17" x14ac:dyDescent="0.25">
      <c r="A68" t="s">
        <v>148</v>
      </c>
      <c r="B68" t="s">
        <v>519</v>
      </c>
      <c r="C68" t="s">
        <v>28</v>
      </c>
      <c r="D68" s="1">
        <v>9</v>
      </c>
      <c r="E68" s="1" t="s">
        <v>914</v>
      </c>
      <c r="F68" s="1" t="s">
        <v>758</v>
      </c>
      <c r="G68" t="str">
        <f>HYPERLINK("https://ksn2.faa.gov/ajg/ajg-r/_layouts/userdisp.aspx?ID=2","Southern")</f>
        <v>Southern</v>
      </c>
      <c r="H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68" t="s">
        <v>79</v>
      </c>
      <c r="J68" t="s">
        <v>33</v>
      </c>
      <c r="K68" t="s">
        <v>80</v>
      </c>
      <c r="L68" t="str">
        <f>HYPERLINK("https://ksn2.faa.gov/ajg/ajg-r/_layouts/userdisp.aspx?ID=2","Southern Regional Human Resource Services Division")</f>
        <v>Southern Regional Human Resource Services Division</v>
      </c>
      <c r="M68" t="s">
        <v>17</v>
      </c>
      <c r="O68" t="str">
        <f>LOOKUP(Table1[[#This Row],[FacilityLevel]], Backend!$E$3:$E$11, Backend!$F$3:$F$11)</f>
        <v>I</v>
      </c>
      <c r="P68">
        <f>LOOKUP(Table1[[#This Row],[FacilityType]], Backend!$J$4:$J$8, Backend!$K$4:$K$8)</f>
        <v>3</v>
      </c>
      <c r="Q68" t="str">
        <f>LOOKUP(Table1[[#This Row],[RegionIDByDistrict]], Backend!$P$1:$P$9, Backend!$Q$1:$Q$9)</f>
        <v>ASO</v>
      </c>
    </row>
    <row r="69" spans="1:17" x14ac:dyDescent="0.25">
      <c r="A69" t="s">
        <v>149</v>
      </c>
      <c r="B69" t="s">
        <v>520</v>
      </c>
      <c r="C69" t="s">
        <v>39</v>
      </c>
      <c r="D69" s="1">
        <v>6</v>
      </c>
      <c r="E69" s="1" t="s">
        <v>1029</v>
      </c>
      <c r="F69" s="1" t="s">
        <v>753</v>
      </c>
      <c r="G69" t="str">
        <f>HYPERLINK("https://ksn2.faa.gov/ajg/ajg-r/_layouts/userdisp.aspx?ID=5","Southwest")</f>
        <v>Southwest</v>
      </c>
      <c r="H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9" t="s">
        <v>93</v>
      </c>
      <c r="J69" t="s">
        <v>15</v>
      </c>
      <c r="K69" t="s">
        <v>94</v>
      </c>
      <c r="L69" t="str">
        <f>HYPERLINK("https://ksn2.faa.gov/ajg/ajg-r/_layouts/userdisp.aspx?ID=8","Western Pacific Regional Human Resource Services Division")</f>
        <v>Western Pacific Regional Human Resource Services Division</v>
      </c>
      <c r="M69" t="s">
        <v>76</v>
      </c>
      <c r="O69" t="str">
        <f>LOOKUP(Table1[[#This Row],[FacilityLevel]], Backend!$E$3:$E$11, Backend!$F$3:$F$11)</f>
        <v>F</v>
      </c>
      <c r="P69">
        <f>LOOKUP(Table1[[#This Row],[FacilityType]], Backend!$J$4:$J$8, Backend!$K$4:$K$8)</f>
        <v>7</v>
      </c>
      <c r="Q69" t="str">
        <f>LOOKUP(Table1[[#This Row],[RegionIDByDistrict]], Backend!$P$1:$P$9, Backend!$Q$1:$Q$9)</f>
        <v>AWP</v>
      </c>
    </row>
    <row r="70" spans="1:17" x14ac:dyDescent="0.25">
      <c r="A70" t="s">
        <v>150</v>
      </c>
      <c r="B70" t="s">
        <v>507</v>
      </c>
      <c r="C70" t="s">
        <v>28</v>
      </c>
      <c r="D70" s="1">
        <v>5</v>
      </c>
      <c r="E70" s="1" t="s">
        <v>865</v>
      </c>
      <c r="F70" s="1" t="s">
        <v>797</v>
      </c>
      <c r="G70" t="str">
        <f>HYPERLINK("https://ksn2.faa.gov/ajg/ajg-r/_layouts/userdisp.aspx?ID=5","Southwest")</f>
        <v>Southwest</v>
      </c>
      <c r="H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0" t="s">
        <v>137</v>
      </c>
      <c r="J70" t="s">
        <v>33</v>
      </c>
      <c r="K70" t="s">
        <v>138</v>
      </c>
      <c r="L70" t="str">
        <f>HYPERLINK("https://ksn2.faa.gov/ajg/ajg-r/_layouts/userdisp.aspx?ID=5","Southwest Regional Human Resource Services Division")</f>
        <v>Southwest Regional Human Resource Services Division</v>
      </c>
      <c r="M70" t="s">
        <v>17</v>
      </c>
      <c r="O70" t="str">
        <f>LOOKUP(Table1[[#This Row],[FacilityLevel]], Backend!$E$3:$E$11, Backend!$F$3:$F$11)</f>
        <v>E</v>
      </c>
      <c r="P70">
        <f>LOOKUP(Table1[[#This Row],[FacilityType]], Backend!$J$4:$J$8, Backend!$K$4:$K$8)</f>
        <v>3</v>
      </c>
      <c r="Q70" t="str">
        <f>LOOKUP(Table1[[#This Row],[RegionIDByDistrict]], Backend!$P$1:$P$9, Backend!$Q$1:$Q$9)</f>
        <v>ASW</v>
      </c>
    </row>
    <row r="71" spans="1:17" x14ac:dyDescent="0.25">
      <c r="A71" t="s">
        <v>151</v>
      </c>
      <c r="B71" t="s">
        <v>513</v>
      </c>
      <c r="C71" t="s">
        <v>39</v>
      </c>
      <c r="D71" s="1">
        <v>4</v>
      </c>
      <c r="E71" s="1" t="s">
        <v>867</v>
      </c>
      <c r="F71" s="1" t="s">
        <v>764</v>
      </c>
      <c r="G71" t="str">
        <f>HYPERLINK("https://ksn2.faa.gov/ajg/ajg-r/_layouts/userdisp.aspx?ID=2","Southern")</f>
        <v>Southern</v>
      </c>
      <c r="H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71" t="s">
        <v>20</v>
      </c>
      <c r="J71" t="s">
        <v>21</v>
      </c>
      <c r="K71" t="s">
        <v>22</v>
      </c>
      <c r="L71" t="str">
        <f>HYPERLINK("https://ksn2.faa.gov/ajg/ajg-r/_layouts/userdisp.aspx?ID=2","Southern Regional Human Resource Services Division")</f>
        <v>Southern Regional Human Resource Services Division</v>
      </c>
      <c r="M71" t="s">
        <v>152</v>
      </c>
      <c r="O71" t="str">
        <f>LOOKUP(Table1[[#This Row],[FacilityLevel]], Backend!$E$3:$E$11, Backend!$F$3:$F$11)</f>
        <v>D</v>
      </c>
      <c r="P71">
        <f>LOOKUP(Table1[[#This Row],[FacilityType]], Backend!$J$4:$J$8, Backend!$K$4:$K$8)</f>
        <v>7</v>
      </c>
      <c r="Q71" t="str">
        <f>LOOKUP(Table1[[#This Row],[RegionIDByDistrict]], Backend!$P$1:$P$9, Backend!$Q$1:$Q$9)</f>
        <v>ASO</v>
      </c>
    </row>
    <row r="72" spans="1:17" x14ac:dyDescent="0.25">
      <c r="A72" t="s">
        <v>153</v>
      </c>
      <c r="B72" t="s">
        <v>521</v>
      </c>
      <c r="C72" t="s">
        <v>28</v>
      </c>
      <c r="D72" s="1">
        <v>9</v>
      </c>
      <c r="E72" s="1" t="s">
        <v>946</v>
      </c>
      <c r="F72" s="1" t="s">
        <v>782</v>
      </c>
      <c r="G72" t="str">
        <f>HYPERLINK("https://ksn2.faa.gov/ajg/ajg-r/_layouts/userdisp.aspx?ID=5","Southwest")</f>
        <v>Southwest</v>
      </c>
      <c r="H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2" t="s">
        <v>137</v>
      </c>
      <c r="J72" t="s">
        <v>33</v>
      </c>
      <c r="K72" t="s">
        <v>138</v>
      </c>
      <c r="L72" t="str">
        <f>HYPERLINK("https://ksn2.faa.gov/ajg/ajg-r/_layouts/userdisp.aspx?ID=5","Southwest Regional Human Resource Services Division")</f>
        <v>Southwest Regional Human Resource Services Division</v>
      </c>
      <c r="M72" t="s">
        <v>17</v>
      </c>
      <c r="O72" t="str">
        <f>LOOKUP(Table1[[#This Row],[FacilityLevel]], Backend!$E$3:$E$11, Backend!$F$3:$F$11)</f>
        <v>I</v>
      </c>
      <c r="P72">
        <f>LOOKUP(Table1[[#This Row],[FacilityType]], Backend!$J$4:$J$8, Backend!$K$4:$K$8)</f>
        <v>3</v>
      </c>
      <c r="Q72" t="str">
        <f>LOOKUP(Table1[[#This Row],[RegionIDByDistrict]], Backend!$P$1:$P$9, Backend!$Q$1:$Q$9)</f>
        <v>ASW</v>
      </c>
    </row>
    <row r="73" spans="1:17" x14ac:dyDescent="0.25">
      <c r="A73" t="s">
        <v>154</v>
      </c>
      <c r="B73" t="s">
        <v>155</v>
      </c>
      <c r="C73" t="s">
        <v>13</v>
      </c>
      <c r="D73" s="1">
        <v>12</v>
      </c>
      <c r="E73" s="1" t="s">
        <v>66</v>
      </c>
      <c r="F73" s="1" t="s">
        <v>765</v>
      </c>
      <c r="G73" t="str">
        <f>HYPERLINK("https://ksn2.faa.gov/ajg/ajg-r/_layouts/userdisp.aspx?ID=7","Northwest Mountain")</f>
        <v>Northwest Mountain</v>
      </c>
      <c r="H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73" t="s">
        <v>65</v>
      </c>
      <c r="J73" t="s">
        <v>15</v>
      </c>
      <c r="K73" t="s">
        <v>66</v>
      </c>
      <c r="L73" t="str">
        <f>HYPERLINK("https://ksn2.faa.gov/ajg/ajg-r/_layouts/userdisp.aspx?ID=7","Northwest Mountain Regional Human Resource Services Division")</f>
        <v>Northwest Mountain Regional Human Resource Services Division</v>
      </c>
      <c r="M73" t="s">
        <v>17</v>
      </c>
      <c r="O73" t="str">
        <f>LOOKUP(Table1[[#This Row],[FacilityLevel]], Backend!$E$3:$E$11, Backend!$F$3:$F$11)</f>
        <v>L</v>
      </c>
      <c r="P73">
        <f>LOOKUP(Table1[[#This Row],[FacilityType]], Backend!$J$4:$J$8, Backend!$K$4:$K$8)</f>
        <v>2</v>
      </c>
      <c r="Q73" t="str">
        <f>LOOKUP(Table1[[#This Row],[RegionIDByDistrict]], Backend!$P$1:$P$9, Backend!$Q$1:$Q$9)</f>
        <v>ANM</v>
      </c>
    </row>
    <row r="74" spans="1:17" x14ac:dyDescent="0.25">
      <c r="A74" t="s">
        <v>156</v>
      </c>
      <c r="B74" t="s">
        <v>157</v>
      </c>
      <c r="C74" t="s">
        <v>13</v>
      </c>
      <c r="D74" s="1">
        <v>12</v>
      </c>
      <c r="E74" s="1" t="s">
        <v>836</v>
      </c>
      <c r="F74" s="1" t="s">
        <v>758</v>
      </c>
      <c r="G74" t="str">
        <f>HYPERLINK("https://ksn2.faa.gov/ajg/ajg-r/_layouts/userdisp.aspx?ID=5","Southwest")</f>
        <v>Southwest</v>
      </c>
      <c r="H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4" t="s">
        <v>32</v>
      </c>
      <c r="J74" t="s">
        <v>33</v>
      </c>
      <c r="K74" t="s">
        <v>34</v>
      </c>
      <c r="L74" t="str">
        <f>HYPERLINK("https://ksn2.faa.gov/ajg/ajg-r/_layouts/userdisp.aspx?ID=5","Southwest Regional Human Resource Services Division")</f>
        <v>Southwest Regional Human Resource Services Division</v>
      </c>
      <c r="M74" t="s">
        <v>17</v>
      </c>
      <c r="O74" t="str">
        <f>LOOKUP(Table1[[#This Row],[FacilityLevel]], Backend!$E$3:$E$11, Backend!$F$3:$F$11)</f>
        <v>L</v>
      </c>
      <c r="P74">
        <f>LOOKUP(Table1[[#This Row],[FacilityType]], Backend!$J$4:$J$8, Backend!$K$4:$K$8)</f>
        <v>2</v>
      </c>
      <c r="Q74" t="str">
        <f>LOOKUP(Table1[[#This Row],[RegionIDByDistrict]], Backend!$P$1:$P$9, Backend!$Q$1:$Q$9)</f>
        <v>ASW</v>
      </c>
    </row>
    <row r="75" spans="1:17" x14ac:dyDescent="0.25">
      <c r="A75" t="s">
        <v>158</v>
      </c>
      <c r="B75" t="s">
        <v>159</v>
      </c>
      <c r="C75" t="s">
        <v>13</v>
      </c>
      <c r="D75" s="1">
        <v>11</v>
      </c>
      <c r="E75" s="1" t="s">
        <v>828</v>
      </c>
      <c r="F75" s="1" t="s">
        <v>766</v>
      </c>
      <c r="G75" t="str">
        <f>HYPERLINK("https://ksn2.faa.gov/ajg/ajg-r/_layouts/userdisp.aspx?ID=9","Great Lakes")</f>
        <v>Great Lakes</v>
      </c>
      <c r="H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75" t="s">
        <v>51</v>
      </c>
      <c r="J75" t="s">
        <v>33</v>
      </c>
      <c r="K75" t="s">
        <v>52</v>
      </c>
      <c r="L75" t="str">
        <f>HYPERLINK("https://ksn2.faa.gov/ajg/ajg-r/_layouts/userdisp.aspx?ID=9","Great Lakes Regional Human Resource Services Division")</f>
        <v>Great Lakes Regional Human Resource Services Division</v>
      </c>
      <c r="M75" t="s">
        <v>17</v>
      </c>
      <c r="O75" t="str">
        <f>LOOKUP(Table1[[#This Row],[FacilityLevel]], Backend!$E$3:$E$11, Backend!$F$3:$F$11)</f>
        <v>K</v>
      </c>
      <c r="P75">
        <f>LOOKUP(Table1[[#This Row],[FacilityType]], Backend!$J$4:$J$8, Backend!$K$4:$K$8)</f>
        <v>2</v>
      </c>
      <c r="Q75" t="str">
        <f>LOOKUP(Table1[[#This Row],[RegionIDByDistrict]], Backend!$P$1:$P$9, Backend!$Q$1:$Q$9)</f>
        <v>AGL</v>
      </c>
    </row>
    <row r="76" spans="1:17" x14ac:dyDescent="0.25">
      <c r="A76" t="s">
        <v>160</v>
      </c>
      <c r="B76" t="s">
        <v>522</v>
      </c>
      <c r="C76" t="s">
        <v>28</v>
      </c>
      <c r="D76" s="1">
        <v>10</v>
      </c>
      <c r="E76" s="1" t="s">
        <v>915</v>
      </c>
      <c r="F76" s="1" t="s">
        <v>775</v>
      </c>
      <c r="G76" t="str">
        <f>HYPERLINK("https://ksn2.faa.gov/ajg/ajg-r/_layouts/userdisp.aspx?ID=2","Southern")</f>
        <v>Southern</v>
      </c>
      <c r="H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76" t="s">
        <v>121</v>
      </c>
      <c r="J76" t="s">
        <v>21</v>
      </c>
      <c r="K76" t="s">
        <v>122</v>
      </c>
      <c r="L76" t="str">
        <f>HYPERLINK("https://ksn2.faa.gov/ajg/ajg-r/_layouts/userdisp.aspx?ID=2","Southern Regional Human Resource Services Division")</f>
        <v>Southern Regional Human Resource Services Division</v>
      </c>
      <c r="M76" t="s">
        <v>17</v>
      </c>
      <c r="O76" t="str">
        <f>LOOKUP(Table1[[#This Row],[FacilityLevel]], Backend!$E$3:$E$11, Backend!$F$3:$F$11)</f>
        <v>J</v>
      </c>
      <c r="P76">
        <f>LOOKUP(Table1[[#This Row],[FacilityType]], Backend!$J$4:$J$8, Backend!$K$4:$K$8)</f>
        <v>3</v>
      </c>
      <c r="Q76" t="str">
        <f>LOOKUP(Table1[[#This Row],[RegionIDByDistrict]], Backend!$P$1:$P$9, Backend!$Q$1:$Q$9)</f>
        <v>ASO</v>
      </c>
    </row>
    <row r="77" spans="1:17" x14ac:dyDescent="0.25">
      <c r="A77" t="s">
        <v>161</v>
      </c>
      <c r="B77" t="s">
        <v>523</v>
      </c>
      <c r="C77" t="s">
        <v>39</v>
      </c>
      <c r="D77" s="1">
        <v>8</v>
      </c>
      <c r="E77" s="1" t="s">
        <v>827</v>
      </c>
      <c r="F77" s="1" t="s">
        <v>758</v>
      </c>
      <c r="G77" t="str">
        <f>HYPERLINK("https://ksn2.faa.gov/ajg/ajg-r/_layouts/userdisp.aspx?ID=5","Southwest")</f>
        <v>Southwest</v>
      </c>
      <c r="H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7" t="s">
        <v>32</v>
      </c>
      <c r="J77" t="s">
        <v>33</v>
      </c>
      <c r="K77" t="s">
        <v>34</v>
      </c>
      <c r="L77" t="str">
        <f>HYPERLINK("https://ksn2.faa.gov/ajg/ajg-r/_layouts/userdisp.aspx?ID=5","Southwest Regional Human Resource Services Division")</f>
        <v>Southwest Regional Human Resource Services Division</v>
      </c>
      <c r="M77" t="s">
        <v>17</v>
      </c>
      <c r="O77" t="str">
        <f>LOOKUP(Table1[[#This Row],[FacilityLevel]], Backend!$E$3:$E$11, Backend!$F$3:$F$11)</f>
        <v>H</v>
      </c>
      <c r="P77">
        <f>LOOKUP(Table1[[#This Row],[FacilityType]], Backend!$J$4:$J$8, Backend!$K$4:$K$8)</f>
        <v>7</v>
      </c>
      <c r="Q77" t="str">
        <f>LOOKUP(Table1[[#This Row],[RegionIDByDistrict]], Backend!$P$1:$P$9, Backend!$Q$1:$Q$9)</f>
        <v>ASW</v>
      </c>
    </row>
    <row r="78" spans="1:17" x14ac:dyDescent="0.25">
      <c r="A78" t="s">
        <v>162</v>
      </c>
      <c r="B78" t="s">
        <v>524</v>
      </c>
      <c r="C78" t="s">
        <v>39</v>
      </c>
      <c r="D78" s="1">
        <v>4</v>
      </c>
      <c r="E78" s="1" t="s">
        <v>947</v>
      </c>
      <c r="F78" s="1" t="s">
        <v>771</v>
      </c>
      <c r="G78" t="str">
        <f>HYPERLINK("https://ksn2.faa.gov/ajg/ajg-r/_layouts/userdisp.aspx?ID=5","Southwest")</f>
        <v>Southwest</v>
      </c>
      <c r="H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8" t="s">
        <v>137</v>
      </c>
      <c r="J78" t="s">
        <v>33</v>
      </c>
      <c r="K78" t="s">
        <v>138</v>
      </c>
      <c r="L78" t="str">
        <f>HYPERLINK("https://ksn2.faa.gov/ajg/ajg-r/_layouts/userdisp.aspx?ID=5","Southwest Regional Human Resource Services Division")</f>
        <v>Southwest Regional Human Resource Services Division</v>
      </c>
      <c r="M78" t="s">
        <v>17</v>
      </c>
      <c r="O78" t="str">
        <f>LOOKUP(Table1[[#This Row],[FacilityLevel]], Backend!$E$3:$E$11, Backend!$F$3:$F$11)</f>
        <v>D</v>
      </c>
      <c r="P78">
        <f>LOOKUP(Table1[[#This Row],[FacilityType]], Backend!$J$4:$J$8, Backend!$K$4:$K$8)</f>
        <v>7</v>
      </c>
      <c r="Q78" t="str">
        <f>LOOKUP(Table1[[#This Row],[RegionIDByDistrict]], Backend!$P$1:$P$9, Backend!$Q$1:$Q$9)</f>
        <v>ASW</v>
      </c>
    </row>
    <row r="79" spans="1:17" x14ac:dyDescent="0.25">
      <c r="A79" t="s">
        <v>163</v>
      </c>
      <c r="B79" t="s">
        <v>525</v>
      </c>
      <c r="C79" t="s">
        <v>39</v>
      </c>
      <c r="D79" s="1">
        <v>9</v>
      </c>
      <c r="E79" s="1" t="s">
        <v>45</v>
      </c>
      <c r="F79" s="1" t="s">
        <v>756</v>
      </c>
      <c r="G79" t="str">
        <f>HYPERLINK("https://ksn2.faa.gov/ajg/ajg-r/_layouts/userdisp.aspx?ID=4","Eastern")</f>
        <v>Eastern</v>
      </c>
      <c r="H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79" t="s">
        <v>44</v>
      </c>
      <c r="J79" t="s">
        <v>21</v>
      </c>
      <c r="K79" t="s">
        <v>45</v>
      </c>
      <c r="L79" t="str">
        <f>HYPERLINK("https://ksn2.faa.gov/ajg/ajg-r/_layouts/userdisp.aspx?ID=4","Eastern Regional Human Resource Services Division")</f>
        <v>Eastern Regional Human Resource Services Division</v>
      </c>
      <c r="M79" t="s">
        <v>17</v>
      </c>
      <c r="O79" t="str">
        <f>LOOKUP(Table1[[#This Row],[FacilityLevel]], Backend!$E$3:$E$11, Backend!$F$3:$F$11)</f>
        <v>I</v>
      </c>
      <c r="P79">
        <f>LOOKUP(Table1[[#This Row],[FacilityType]], Backend!$J$4:$J$8, Backend!$K$4:$K$8)</f>
        <v>7</v>
      </c>
      <c r="Q79" t="str">
        <f>LOOKUP(Table1[[#This Row],[RegionIDByDistrict]], Backend!$P$1:$P$9, Backend!$Q$1:$Q$9)</f>
        <v>AEA</v>
      </c>
    </row>
    <row r="80" spans="1:17" x14ac:dyDescent="0.25">
      <c r="A80" t="s">
        <v>164</v>
      </c>
      <c r="B80" t="s">
        <v>526</v>
      </c>
      <c r="C80" t="s">
        <v>39</v>
      </c>
      <c r="D80" s="1">
        <v>12</v>
      </c>
      <c r="E80" s="1" t="s">
        <v>66</v>
      </c>
      <c r="F80" s="1" t="s">
        <v>765</v>
      </c>
      <c r="G80" t="str">
        <f>HYPERLINK("https://ksn2.faa.gov/ajg/ajg-r/_layouts/userdisp.aspx?ID=7","Northwest Mountain")</f>
        <v>Northwest Mountain</v>
      </c>
      <c r="H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80" t="s">
        <v>65</v>
      </c>
      <c r="J80" t="s">
        <v>15</v>
      </c>
      <c r="K80" t="s">
        <v>66</v>
      </c>
      <c r="L80" t="str">
        <f>HYPERLINK("https://ksn2.faa.gov/ajg/ajg-r/_layouts/userdisp.aspx?ID=7","Northwest Mountain Regional Human Resource Services Division")</f>
        <v>Northwest Mountain Regional Human Resource Services Division</v>
      </c>
      <c r="M80" t="s">
        <v>17</v>
      </c>
      <c r="O80" t="str">
        <f>LOOKUP(Table1[[#This Row],[FacilityLevel]], Backend!$E$3:$E$11, Backend!$F$3:$F$11)</f>
        <v>L</v>
      </c>
      <c r="P80">
        <f>LOOKUP(Table1[[#This Row],[FacilityType]], Backend!$J$4:$J$8, Backend!$K$4:$K$8)</f>
        <v>7</v>
      </c>
      <c r="Q80" t="str">
        <f>LOOKUP(Table1[[#This Row],[RegionIDByDistrict]], Backend!$P$1:$P$9, Backend!$Q$1:$Q$9)</f>
        <v>ANM</v>
      </c>
    </row>
    <row r="81" spans="1:17" x14ac:dyDescent="0.25">
      <c r="A81" t="s">
        <v>165</v>
      </c>
      <c r="B81" t="s">
        <v>527</v>
      </c>
      <c r="C81" t="s">
        <v>39</v>
      </c>
      <c r="D81" s="1">
        <v>12</v>
      </c>
      <c r="E81" s="1" t="s">
        <v>836</v>
      </c>
      <c r="F81" s="1" t="s">
        <v>758</v>
      </c>
      <c r="G81" t="str">
        <f>HYPERLINK("https://ksn2.faa.gov/ajg/ajg-r/_layouts/userdisp.aspx?ID=5","Southwest")</f>
        <v>Southwest</v>
      </c>
      <c r="H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81" t="s">
        <v>32</v>
      </c>
      <c r="J81" t="s">
        <v>33</v>
      </c>
      <c r="K81" t="s">
        <v>34</v>
      </c>
      <c r="L81" t="str">
        <f>HYPERLINK("https://ksn2.faa.gov/ajg/ajg-r/_layouts/userdisp.aspx?ID=5","Southwest Regional Human Resource Services Division")</f>
        <v>Southwest Regional Human Resource Services Division</v>
      </c>
      <c r="M81" t="s">
        <v>17</v>
      </c>
      <c r="O81" t="str">
        <f>LOOKUP(Table1[[#This Row],[FacilityLevel]], Backend!$E$3:$E$11, Backend!$F$3:$F$11)</f>
        <v>L</v>
      </c>
      <c r="P81">
        <f>LOOKUP(Table1[[#This Row],[FacilityType]], Backend!$J$4:$J$8, Backend!$K$4:$K$8)</f>
        <v>7</v>
      </c>
      <c r="Q81" t="str">
        <f>LOOKUP(Table1[[#This Row],[RegionIDByDistrict]], Backend!$P$1:$P$9, Backend!$Q$1:$Q$9)</f>
        <v>ASW</v>
      </c>
    </row>
    <row r="82" spans="1:17" x14ac:dyDescent="0.25">
      <c r="A82" t="s">
        <v>166</v>
      </c>
      <c r="B82" t="s">
        <v>528</v>
      </c>
      <c r="C82" t="s">
        <v>28</v>
      </c>
      <c r="D82" s="1">
        <v>5</v>
      </c>
      <c r="E82" s="1" t="s">
        <v>869</v>
      </c>
      <c r="F82" s="1" t="s">
        <v>774</v>
      </c>
      <c r="G82" t="str">
        <f>HYPERLINK("https://ksn2.faa.gov/ajg/ajg-r/_layouts/userdisp.aspx?ID=9","Great Lakes")</f>
        <v>Great Lakes</v>
      </c>
      <c r="H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2" t="s">
        <v>102</v>
      </c>
      <c r="J82" t="s">
        <v>33</v>
      </c>
      <c r="K82" t="s">
        <v>103</v>
      </c>
      <c r="L82" t="str">
        <f>HYPERLINK("https://ksn2.faa.gov/ajg/ajg-r/_layouts/userdisp.aspx?ID=9","Great Lakes Regional Human Resource Services Division")</f>
        <v>Great Lakes Regional Human Resource Services Division</v>
      </c>
      <c r="M82" t="s">
        <v>17</v>
      </c>
      <c r="O82" t="str">
        <f>LOOKUP(Table1[[#This Row],[FacilityLevel]], Backend!$E$3:$E$11, Backend!$F$3:$F$11)</f>
        <v>E</v>
      </c>
      <c r="P82">
        <f>LOOKUP(Table1[[#This Row],[FacilityType]], Backend!$J$4:$J$8, Backend!$K$4:$K$8)</f>
        <v>3</v>
      </c>
      <c r="Q82" t="str">
        <f>LOOKUP(Table1[[#This Row],[RegionIDByDistrict]], Backend!$P$1:$P$9, Backend!$Q$1:$Q$9)</f>
        <v>AGL</v>
      </c>
    </row>
    <row r="83" spans="1:17" x14ac:dyDescent="0.25">
      <c r="A83" t="s">
        <v>167</v>
      </c>
      <c r="B83" t="s">
        <v>529</v>
      </c>
      <c r="C83" t="s">
        <v>39</v>
      </c>
      <c r="D83" s="1">
        <v>6</v>
      </c>
      <c r="E83" s="1" t="s">
        <v>1030</v>
      </c>
      <c r="F83" s="1" t="s">
        <v>768</v>
      </c>
      <c r="G83" t="str">
        <f>HYPERLINK("https://ksn2.faa.gov/ajg/ajg-r/_layouts/userdisp.aspx?ID=9","Great Lakes")</f>
        <v>Great Lakes</v>
      </c>
      <c r="H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3" t="s">
        <v>57</v>
      </c>
      <c r="J83" t="s">
        <v>33</v>
      </c>
      <c r="K83" t="s">
        <v>58</v>
      </c>
      <c r="L83" t="str">
        <f>HYPERLINK("https://ksn2.faa.gov/ajg/ajg-r/_layouts/userdisp.aspx?ID=9","Great Lakes Regional Human Resource Services Division")</f>
        <v>Great Lakes Regional Human Resource Services Division</v>
      </c>
      <c r="M83" t="s">
        <v>17</v>
      </c>
      <c r="O83" t="str">
        <f>LOOKUP(Table1[[#This Row],[FacilityLevel]], Backend!$E$3:$E$11, Backend!$F$3:$F$11)</f>
        <v>F</v>
      </c>
      <c r="P83">
        <f>LOOKUP(Table1[[#This Row],[FacilityType]], Backend!$J$4:$J$8, Backend!$K$4:$K$8)</f>
        <v>7</v>
      </c>
      <c r="Q83" t="str">
        <f>LOOKUP(Table1[[#This Row],[RegionIDByDistrict]], Backend!$P$1:$P$9, Backend!$Q$1:$Q$9)</f>
        <v>AGL</v>
      </c>
    </row>
    <row r="84" spans="1:17" x14ac:dyDescent="0.25">
      <c r="A84" t="s">
        <v>168</v>
      </c>
      <c r="B84" t="s">
        <v>530</v>
      </c>
      <c r="C84" t="s">
        <v>28</v>
      </c>
      <c r="D84" s="1">
        <v>7</v>
      </c>
      <c r="E84" s="1" t="s">
        <v>916</v>
      </c>
      <c r="F84" s="1" t="s">
        <v>790</v>
      </c>
      <c r="G84" t="str">
        <f>HYPERLINK("https://ksn2.faa.gov/ajg/ajg-r/_layouts/userdisp.aspx?ID=6","Central")</f>
        <v>Central</v>
      </c>
      <c r="H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84" t="s">
        <v>102</v>
      </c>
      <c r="J84" t="s">
        <v>33</v>
      </c>
      <c r="K84" t="s">
        <v>103</v>
      </c>
      <c r="L84" t="str">
        <f>HYPERLINK("https://ksn2.faa.gov/ajg/ajg-r/_layouts/userdisp.aspx?ID=6","Central Regional Human Resource Services Division")</f>
        <v>Central Regional Human Resource Services Division</v>
      </c>
      <c r="M84" t="s">
        <v>17</v>
      </c>
      <c r="O84" t="str">
        <f>LOOKUP(Table1[[#This Row],[FacilityLevel]], Backend!$E$3:$E$11, Backend!$F$3:$F$11)</f>
        <v>G</v>
      </c>
      <c r="P84">
        <f>LOOKUP(Table1[[#This Row],[FacilityType]], Backend!$J$4:$J$8, Backend!$K$4:$K$8)</f>
        <v>3</v>
      </c>
      <c r="Q84" t="str">
        <f>LOOKUP(Table1[[#This Row],[RegionIDByDistrict]], Backend!$P$1:$P$9, Backend!$Q$1:$Q$9)</f>
        <v>ACE</v>
      </c>
    </row>
    <row r="85" spans="1:17" x14ac:dyDescent="0.25">
      <c r="A85" t="s">
        <v>169</v>
      </c>
      <c r="B85" t="s">
        <v>531</v>
      </c>
      <c r="C85" t="s">
        <v>39</v>
      </c>
      <c r="D85" s="1">
        <v>11</v>
      </c>
      <c r="E85" s="1" t="s">
        <v>828</v>
      </c>
      <c r="F85" s="1" t="s">
        <v>766</v>
      </c>
      <c r="G85" t="str">
        <f>HYPERLINK("https://ksn2.faa.gov/ajg/ajg-r/_layouts/userdisp.aspx?ID=9","Great Lakes")</f>
        <v>Great Lakes</v>
      </c>
      <c r="H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5" t="s">
        <v>51</v>
      </c>
      <c r="J85" t="s">
        <v>33</v>
      </c>
      <c r="K85" t="s">
        <v>52</v>
      </c>
      <c r="L85" t="str">
        <f>HYPERLINK("https://ksn2.faa.gov/ajg/ajg-r/_layouts/userdisp.aspx?ID=9","Great Lakes Regional Human Resource Services Division")</f>
        <v>Great Lakes Regional Human Resource Services Division</v>
      </c>
      <c r="M85" t="s">
        <v>17</v>
      </c>
      <c r="O85" t="str">
        <f>LOOKUP(Table1[[#This Row],[FacilityLevel]], Backend!$E$3:$E$11, Backend!$F$3:$F$11)</f>
        <v>K</v>
      </c>
      <c r="P85">
        <f>LOOKUP(Table1[[#This Row],[FacilityType]], Backend!$J$4:$J$8, Backend!$K$4:$K$8)</f>
        <v>7</v>
      </c>
      <c r="Q85" t="str">
        <f>LOOKUP(Table1[[#This Row],[RegionIDByDistrict]], Backend!$P$1:$P$9, Backend!$Q$1:$Q$9)</f>
        <v>AGL</v>
      </c>
    </row>
    <row r="86" spans="1:17" x14ac:dyDescent="0.25">
      <c r="A86" t="s">
        <v>170</v>
      </c>
      <c r="B86" t="s">
        <v>532</v>
      </c>
      <c r="C86" t="s">
        <v>39</v>
      </c>
      <c r="D86" s="1">
        <v>9</v>
      </c>
      <c r="E86" s="1" t="s">
        <v>831</v>
      </c>
      <c r="F86" s="1" t="s">
        <v>773</v>
      </c>
      <c r="G86" t="str">
        <f>HYPERLINK("https://ksn2.faa.gov/ajg/ajg-r/_layouts/userdisp.aspx?ID=8","Western Pacific")</f>
        <v>Western Pacific</v>
      </c>
      <c r="H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6" t="s">
        <v>36</v>
      </c>
      <c r="J86" t="s">
        <v>33</v>
      </c>
      <c r="K86" t="s">
        <v>37</v>
      </c>
      <c r="L86" t="str">
        <f>HYPERLINK("https://ksn2.faa.gov/ajg/ajg-r/_layouts/userdisp.aspx?ID=8","Western Pacific Regional Human Resource Services Division")</f>
        <v>Western Pacific Regional Human Resource Services Division</v>
      </c>
      <c r="M86" t="s">
        <v>62</v>
      </c>
      <c r="O86" t="str">
        <f>LOOKUP(Table1[[#This Row],[FacilityLevel]], Backend!$E$3:$E$11, Backend!$F$3:$F$11)</f>
        <v>I</v>
      </c>
      <c r="P86">
        <f>LOOKUP(Table1[[#This Row],[FacilityType]], Backend!$J$4:$J$8, Backend!$K$4:$K$8)</f>
        <v>7</v>
      </c>
      <c r="Q86" t="str">
        <f>LOOKUP(Table1[[#This Row],[RegionIDByDistrict]], Backend!$P$1:$P$9, Backend!$Q$1:$Q$9)</f>
        <v>AWP</v>
      </c>
    </row>
    <row r="87" spans="1:17" x14ac:dyDescent="0.25">
      <c r="A87" t="s">
        <v>171</v>
      </c>
      <c r="B87" t="s">
        <v>533</v>
      </c>
      <c r="C87" t="s">
        <v>39</v>
      </c>
      <c r="D87" s="1">
        <v>6</v>
      </c>
      <c r="E87" s="1" t="s">
        <v>1031</v>
      </c>
      <c r="F87" s="1" t="s">
        <v>758</v>
      </c>
      <c r="G87" t="str">
        <f>HYPERLINK("https://ksn2.faa.gov/ajg/ajg-r/_layouts/userdisp.aspx?ID=2","Southern")</f>
        <v>Southern</v>
      </c>
      <c r="H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87" t="s">
        <v>79</v>
      </c>
      <c r="J87" t="s">
        <v>33</v>
      </c>
      <c r="K87" t="s">
        <v>80</v>
      </c>
      <c r="L87" t="str">
        <f>HYPERLINK("https://ksn2.faa.gov/ajg/ajg-r/_layouts/userdisp.aspx?ID=2","Southern Regional Human Resource Services Division")</f>
        <v>Southern Regional Human Resource Services Division</v>
      </c>
      <c r="M87" t="s">
        <v>76</v>
      </c>
      <c r="O87" t="str">
        <f>LOOKUP(Table1[[#This Row],[FacilityLevel]], Backend!$E$3:$E$11, Backend!$F$3:$F$11)</f>
        <v>F</v>
      </c>
      <c r="P87">
        <f>LOOKUP(Table1[[#This Row],[FacilityType]], Backend!$J$4:$J$8, Backend!$K$4:$K$8)</f>
        <v>7</v>
      </c>
      <c r="Q87" t="str">
        <f>LOOKUP(Table1[[#This Row],[RegionIDByDistrict]], Backend!$P$1:$P$9, Backend!$Q$1:$Q$9)</f>
        <v>ASO</v>
      </c>
    </row>
    <row r="88" spans="1:17" x14ac:dyDescent="0.25">
      <c r="A88" t="s">
        <v>172</v>
      </c>
      <c r="B88" t="s">
        <v>534</v>
      </c>
      <c r="C88" t="s">
        <v>28</v>
      </c>
      <c r="D88" s="1">
        <v>5</v>
      </c>
      <c r="E88" s="1" t="s">
        <v>870</v>
      </c>
      <c r="F88" s="1" t="s">
        <v>776</v>
      </c>
      <c r="G88" t="str">
        <f>HYPERLINK("https://ksn2.faa.gov/ajg/ajg-r/_layouts/userdisp.aspx?ID=4","Eastern")</f>
        <v>Eastern</v>
      </c>
      <c r="H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88" t="s">
        <v>29</v>
      </c>
      <c r="J88" t="s">
        <v>21</v>
      </c>
      <c r="K88" t="s">
        <v>30</v>
      </c>
      <c r="L88" t="str">
        <f>HYPERLINK("https://ksn2.faa.gov/ajg/ajg-r/_layouts/userdisp.aspx?ID=4","Eastern Regional Human Resource Services Division")</f>
        <v>Eastern Regional Human Resource Services Division</v>
      </c>
      <c r="M88" t="s">
        <v>62</v>
      </c>
      <c r="O88" t="str">
        <f>LOOKUP(Table1[[#This Row],[FacilityLevel]], Backend!$E$3:$E$11, Backend!$F$3:$F$11)</f>
        <v>E</v>
      </c>
      <c r="P88">
        <f>LOOKUP(Table1[[#This Row],[FacilityType]], Backend!$J$4:$J$8, Backend!$K$4:$K$8)</f>
        <v>3</v>
      </c>
      <c r="Q88" t="str">
        <f>LOOKUP(Table1[[#This Row],[RegionIDByDistrict]], Backend!$P$1:$P$9, Backend!$Q$1:$Q$9)</f>
        <v>AEA</v>
      </c>
    </row>
    <row r="89" spans="1:17" x14ac:dyDescent="0.25">
      <c r="A89" t="s">
        <v>173</v>
      </c>
      <c r="B89" t="s">
        <v>535</v>
      </c>
      <c r="C89" t="s">
        <v>28</v>
      </c>
      <c r="D89" s="1">
        <v>7</v>
      </c>
      <c r="E89" s="1" t="s">
        <v>917</v>
      </c>
      <c r="F89" s="1" t="s">
        <v>758</v>
      </c>
      <c r="G89" t="str">
        <f>HYPERLINK("https://ksn2.faa.gov/ajg/ajg-r/_layouts/userdisp.aspx?ID=8","Western Pacific")</f>
        <v>Western Pacific</v>
      </c>
      <c r="H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9" t="s">
        <v>36</v>
      </c>
      <c r="J89" t="s">
        <v>33</v>
      </c>
      <c r="K89" t="s">
        <v>37</v>
      </c>
      <c r="L89" t="str">
        <f>HYPERLINK("https://ksn2.faa.gov/ajg/ajg-r/_layouts/userdisp.aspx?ID=8","Western Pacific Regional Human Resource Services Division")</f>
        <v>Western Pacific Regional Human Resource Services Division</v>
      </c>
      <c r="M89" t="s">
        <v>17</v>
      </c>
      <c r="O89" t="str">
        <f>LOOKUP(Table1[[#This Row],[FacilityLevel]], Backend!$E$3:$E$11, Backend!$F$3:$F$11)</f>
        <v>G</v>
      </c>
      <c r="P89">
        <f>LOOKUP(Table1[[#This Row],[FacilityType]], Backend!$J$4:$J$8, Backend!$K$4:$K$8)</f>
        <v>3</v>
      </c>
      <c r="Q89" t="str">
        <f>LOOKUP(Table1[[#This Row],[RegionIDByDistrict]], Backend!$P$1:$P$9, Backend!$Q$1:$Q$9)</f>
        <v>AWP</v>
      </c>
    </row>
    <row r="90" spans="1:17" x14ac:dyDescent="0.25">
      <c r="A90" t="s">
        <v>174</v>
      </c>
      <c r="B90" t="s">
        <v>536</v>
      </c>
      <c r="C90" t="s">
        <v>39</v>
      </c>
      <c r="D90" s="1">
        <v>5</v>
      </c>
      <c r="E90" s="1" t="s">
        <v>1032</v>
      </c>
      <c r="F90" s="1" t="s">
        <v>753</v>
      </c>
      <c r="G90" t="str">
        <f>HYPERLINK("https://ksn2.faa.gov/ajg/ajg-r/_layouts/userdisp.aspx?ID=8","Western Pacific")</f>
        <v>Western Pacific</v>
      </c>
      <c r="H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90" t="s">
        <v>93</v>
      </c>
      <c r="J90" t="s">
        <v>15</v>
      </c>
      <c r="K90" t="s">
        <v>94</v>
      </c>
      <c r="L90" t="str">
        <f>HYPERLINK("https://ksn2.faa.gov/ajg/ajg-r/_layouts/userdisp.aspx?ID=8","Western Pacific Regional Human Resource Services Division")</f>
        <v>Western Pacific Regional Human Resource Services Division</v>
      </c>
      <c r="M90" t="s">
        <v>72</v>
      </c>
      <c r="O90" t="str">
        <f>LOOKUP(Table1[[#This Row],[FacilityLevel]], Backend!$E$3:$E$11, Backend!$F$3:$F$11)</f>
        <v>E</v>
      </c>
      <c r="P90">
        <f>LOOKUP(Table1[[#This Row],[FacilityType]], Backend!$J$4:$J$8, Backend!$K$4:$K$8)</f>
        <v>7</v>
      </c>
      <c r="Q90" t="str">
        <f>LOOKUP(Table1[[#This Row],[RegionIDByDistrict]], Backend!$P$1:$P$9, Backend!$Q$1:$Q$9)</f>
        <v>AWP</v>
      </c>
    </row>
    <row r="91" spans="1:17" x14ac:dyDescent="0.25">
      <c r="A91" t="s">
        <v>175</v>
      </c>
      <c r="B91" t="s">
        <v>537</v>
      </c>
      <c r="C91" t="s">
        <v>39</v>
      </c>
      <c r="D91" s="1">
        <v>4</v>
      </c>
      <c r="E91" s="1" t="s">
        <v>988</v>
      </c>
      <c r="F91" s="1" t="s">
        <v>759</v>
      </c>
      <c r="G91" t="str">
        <f>HYPERLINK("https://ksn2.faa.gov/ajg/ajg-r/_layouts/userdisp.aspx?ID=9","Great Lakes")</f>
        <v>Great Lakes</v>
      </c>
      <c r="H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91" t="s">
        <v>51</v>
      </c>
      <c r="J91" t="s">
        <v>33</v>
      </c>
      <c r="K91" t="s">
        <v>52</v>
      </c>
      <c r="L91" t="str">
        <f>HYPERLINK("https://ksn2.faa.gov/ajg/ajg-r/_layouts/userdisp.aspx?ID=9","Great Lakes Regional Human Resource Services Division")</f>
        <v>Great Lakes Regional Human Resource Services Division</v>
      </c>
      <c r="M91" t="s">
        <v>62</v>
      </c>
      <c r="O91" t="str">
        <f>LOOKUP(Table1[[#This Row],[FacilityLevel]], Backend!$E$3:$E$11, Backend!$F$3:$F$11)</f>
        <v>D</v>
      </c>
      <c r="P91">
        <f>LOOKUP(Table1[[#This Row],[FacilityType]], Backend!$J$4:$J$8, Backend!$K$4:$K$8)</f>
        <v>7</v>
      </c>
      <c r="Q91" t="str">
        <f>LOOKUP(Table1[[#This Row],[RegionIDByDistrict]], Backend!$P$1:$P$9, Backend!$Q$1:$Q$9)</f>
        <v>AGL</v>
      </c>
    </row>
    <row r="92" spans="1:17" x14ac:dyDescent="0.25">
      <c r="A92" t="s">
        <v>176</v>
      </c>
      <c r="B92" t="s">
        <v>538</v>
      </c>
      <c r="C92" t="s">
        <v>28</v>
      </c>
      <c r="D92" s="1">
        <v>6</v>
      </c>
      <c r="E92" s="1" t="s">
        <v>449</v>
      </c>
      <c r="F92" s="1" t="s">
        <v>779</v>
      </c>
      <c r="G92" t="str">
        <f>HYPERLINK("https://ksn2.faa.gov/ajg/ajg-r/_layouts/userdisp.aspx?ID=7","Northwest Mountain")</f>
        <v>Northwest Mountain</v>
      </c>
      <c r="H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92" t="s">
        <v>90</v>
      </c>
      <c r="J92" t="s">
        <v>15</v>
      </c>
      <c r="K92" t="s">
        <v>91</v>
      </c>
      <c r="L92" t="str">
        <f>HYPERLINK("https://ksn2.faa.gov/ajg/ajg-r/_layouts/userdisp.aspx?ID=7","Northwest Mountain Regional Human Resource Services Division")</f>
        <v>Northwest Mountain Regional Human Resource Services Division</v>
      </c>
      <c r="M92" t="s">
        <v>177</v>
      </c>
      <c r="O92" t="str">
        <f>LOOKUP(Table1[[#This Row],[FacilityLevel]], Backend!$E$3:$E$11, Backend!$F$3:$F$11)</f>
        <v>F</v>
      </c>
      <c r="P92">
        <f>LOOKUP(Table1[[#This Row],[FacilityType]], Backend!$J$4:$J$8, Backend!$K$4:$K$8)</f>
        <v>3</v>
      </c>
      <c r="Q92" t="str">
        <f>LOOKUP(Table1[[#This Row],[RegionIDByDistrict]], Backend!$P$1:$P$9, Backend!$Q$1:$Q$9)</f>
        <v>ANM</v>
      </c>
    </row>
    <row r="93" spans="1:17" x14ac:dyDescent="0.25">
      <c r="A93" t="s">
        <v>178</v>
      </c>
      <c r="B93" t="s">
        <v>539</v>
      </c>
      <c r="C93" t="s">
        <v>28</v>
      </c>
      <c r="D93" s="1">
        <v>5</v>
      </c>
      <c r="E93" s="1" t="s">
        <v>871</v>
      </c>
      <c r="F93" s="1" t="s">
        <v>760</v>
      </c>
      <c r="G93" t="str">
        <f>HYPERLINK("https://ksn2.faa.gov/ajg/ajg-r/_layouts/userdisp.aspx?ID=5","Southwest")</f>
        <v>Southwest</v>
      </c>
      <c r="H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93" t="s">
        <v>137</v>
      </c>
      <c r="J93" t="s">
        <v>33</v>
      </c>
      <c r="K93" t="s">
        <v>138</v>
      </c>
      <c r="L93" t="str">
        <f>HYPERLINK("https://ksn2.faa.gov/ajg/ajg-r/_layouts/userdisp.aspx?ID=5","Southwest Regional Human Resource Services Division")</f>
        <v>Southwest Regional Human Resource Services Division</v>
      </c>
      <c r="M93" t="s">
        <v>85</v>
      </c>
      <c r="O93" t="str">
        <f>LOOKUP(Table1[[#This Row],[FacilityLevel]], Backend!$E$3:$E$11, Backend!$F$3:$F$11)</f>
        <v>E</v>
      </c>
      <c r="P93">
        <f>LOOKUP(Table1[[#This Row],[FacilityType]], Backend!$J$4:$J$8, Backend!$K$4:$K$8)</f>
        <v>3</v>
      </c>
      <c r="Q93" t="str">
        <f>LOOKUP(Table1[[#This Row],[RegionIDByDistrict]], Backend!$P$1:$P$9, Backend!$Q$1:$Q$9)</f>
        <v>ASW</v>
      </c>
    </row>
    <row r="94" spans="1:17" x14ac:dyDescent="0.25">
      <c r="A94" t="s">
        <v>179</v>
      </c>
      <c r="B94" t="s">
        <v>540</v>
      </c>
      <c r="C94" t="s">
        <v>39</v>
      </c>
      <c r="D94" s="1">
        <v>11</v>
      </c>
      <c r="E94" s="1" t="s">
        <v>989</v>
      </c>
      <c r="F94" s="1" t="s">
        <v>772</v>
      </c>
      <c r="G94" t="str">
        <f>HYPERLINK("https://ksn2.faa.gov/ajg/ajg-r/_layouts/userdisp.aspx?ID=4","Eastern")</f>
        <v>Eastern</v>
      </c>
      <c r="H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94" t="s">
        <v>29</v>
      </c>
      <c r="J94" t="s">
        <v>21</v>
      </c>
      <c r="K94" t="s">
        <v>30</v>
      </c>
      <c r="L94" t="str">
        <f>HYPERLINK("https://ksn2.faa.gov/ajg/ajg-r/_layouts/userdisp.aspx?ID=4","Eastern Regional Human Resource Services Division")</f>
        <v>Eastern Regional Human Resource Services Division</v>
      </c>
      <c r="M94" t="s">
        <v>17</v>
      </c>
      <c r="O94" t="str">
        <f>LOOKUP(Table1[[#This Row],[FacilityLevel]], Backend!$E$3:$E$11, Backend!$F$3:$F$11)</f>
        <v>K</v>
      </c>
      <c r="P94">
        <f>LOOKUP(Table1[[#This Row],[FacilityType]], Backend!$J$4:$J$8, Backend!$K$4:$K$8)</f>
        <v>7</v>
      </c>
      <c r="Q94" t="str">
        <f>LOOKUP(Table1[[#This Row],[RegionIDByDistrict]], Backend!$P$1:$P$9, Backend!$Q$1:$Q$9)</f>
        <v>AEA</v>
      </c>
    </row>
    <row r="95" spans="1:17" x14ac:dyDescent="0.25">
      <c r="A95" t="s">
        <v>180</v>
      </c>
      <c r="B95" t="s">
        <v>181</v>
      </c>
      <c r="C95" t="s">
        <v>13</v>
      </c>
      <c r="D95" s="1">
        <v>11</v>
      </c>
      <c r="E95" s="1" t="s">
        <v>837</v>
      </c>
      <c r="F95" s="1" t="s">
        <v>775</v>
      </c>
      <c r="G95" t="str">
        <f>HYPERLINK("https://ksn2.faa.gov/ajg/ajg-r/_layouts/userdisp.aspx?ID=2","Southern")</f>
        <v>Southern</v>
      </c>
      <c r="H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95" t="s">
        <v>121</v>
      </c>
      <c r="J95" t="s">
        <v>21</v>
      </c>
      <c r="K95" t="s">
        <v>122</v>
      </c>
      <c r="L95" t="str">
        <f>HYPERLINK("https://ksn2.faa.gov/ajg/ajg-r/_layouts/userdisp.aspx?ID=2","Southern Regional Human Resource Services Division")</f>
        <v>Southern Regional Human Resource Services Division</v>
      </c>
      <c r="M95" t="s">
        <v>17</v>
      </c>
      <c r="O95" t="str">
        <f>LOOKUP(Table1[[#This Row],[FacilityLevel]], Backend!$E$3:$E$11, Backend!$F$3:$F$11)</f>
        <v>K</v>
      </c>
      <c r="P95">
        <f>LOOKUP(Table1[[#This Row],[FacilityType]], Backend!$J$4:$J$8, Backend!$K$4:$K$8)</f>
        <v>2</v>
      </c>
      <c r="Q95" t="str">
        <f>LOOKUP(Table1[[#This Row],[RegionIDByDistrict]], Backend!$P$1:$P$9, Backend!$Q$1:$Q$9)</f>
        <v>ASO</v>
      </c>
    </row>
    <row r="96" spans="1:17" x14ac:dyDescent="0.25">
      <c r="A96" t="s">
        <v>182</v>
      </c>
      <c r="B96" t="s">
        <v>541</v>
      </c>
      <c r="C96" t="s">
        <v>28</v>
      </c>
      <c r="D96" s="1">
        <v>7</v>
      </c>
      <c r="E96" s="1" t="s">
        <v>872</v>
      </c>
      <c r="F96" s="1" t="s">
        <v>762</v>
      </c>
      <c r="G96" t="s">
        <v>1221</v>
      </c>
      <c r="H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96" t="s">
        <v>14</v>
      </c>
      <c r="J96" t="s">
        <v>15</v>
      </c>
      <c r="K96" t="s">
        <v>16</v>
      </c>
      <c r="L96" t="str">
        <f>HYPERLINK("https://ksn2.faa.gov/ajg/ajg-r/_layouts/userdisp.aspx?ID=7","Northwest Mountain Regional Human Resource Services Division")</f>
        <v>Northwest Mountain Regional Human Resource Services Division</v>
      </c>
      <c r="M96" t="s">
        <v>183</v>
      </c>
      <c r="O96" t="str">
        <f>LOOKUP(Table1[[#This Row],[FacilityLevel]], Backend!$E$3:$E$11, Backend!$F$3:$F$11)</f>
        <v>G</v>
      </c>
      <c r="P96">
        <f>LOOKUP(Table1[[#This Row],[FacilityType]], Backend!$J$4:$J$8, Backend!$K$4:$K$8)</f>
        <v>3</v>
      </c>
      <c r="Q96" t="str">
        <f>LOOKUP(Table1[[#This Row],[RegionIDByDistrict]], Backend!$P$1:$P$9, Backend!$Q$1:$Q$9)</f>
        <v>AAL</v>
      </c>
    </row>
    <row r="97" spans="1:17" x14ac:dyDescent="0.25">
      <c r="A97" t="s">
        <v>184</v>
      </c>
      <c r="B97" t="s">
        <v>542</v>
      </c>
      <c r="C97" t="s">
        <v>28</v>
      </c>
      <c r="D97" s="1">
        <v>6</v>
      </c>
      <c r="E97" s="1" t="s">
        <v>873</v>
      </c>
      <c r="F97" s="1" t="s">
        <v>777</v>
      </c>
      <c r="G97" t="str">
        <f>HYPERLINK("https://ksn2.faa.gov/ajg/ajg-r/_layouts/userdisp.aspx?ID=9","Great Lakes")</f>
        <v>Great Lakes</v>
      </c>
      <c r="H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97" t="s">
        <v>102</v>
      </c>
      <c r="J97" t="s">
        <v>33</v>
      </c>
      <c r="K97" t="s">
        <v>103</v>
      </c>
      <c r="L97" t="str">
        <f>HYPERLINK("https://ksn2.faa.gov/ajg/ajg-r/_layouts/userdisp.aspx?ID=9","Great Lakes Regional Human Resource Services Division")</f>
        <v>Great Lakes Regional Human Resource Services Division</v>
      </c>
      <c r="M97" t="s">
        <v>17</v>
      </c>
      <c r="O97" t="str">
        <f>LOOKUP(Table1[[#This Row],[FacilityLevel]], Backend!$E$3:$E$11, Backend!$F$3:$F$11)</f>
        <v>F</v>
      </c>
      <c r="P97">
        <f>LOOKUP(Table1[[#This Row],[FacilityType]], Backend!$J$4:$J$8, Backend!$K$4:$K$8)</f>
        <v>3</v>
      </c>
      <c r="Q97" t="str">
        <f>LOOKUP(Table1[[#This Row],[RegionIDByDistrict]], Backend!$P$1:$P$9, Backend!$Q$1:$Q$9)</f>
        <v>AGL</v>
      </c>
    </row>
    <row r="98" spans="1:17" x14ac:dyDescent="0.25">
      <c r="A98" t="s">
        <v>185</v>
      </c>
      <c r="B98" t="s">
        <v>543</v>
      </c>
      <c r="C98" t="s">
        <v>28</v>
      </c>
      <c r="D98" s="1">
        <v>7</v>
      </c>
      <c r="E98" s="1" t="s">
        <v>874</v>
      </c>
      <c r="F98" s="1" t="s">
        <v>753</v>
      </c>
      <c r="G98" t="str">
        <f>HYPERLINK("https://ksn2.faa.gov/ajg/ajg-r/_layouts/userdisp.aspx?ID=8","Western Pacific")</f>
        <v>Western Pacific</v>
      </c>
      <c r="H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98" t="s">
        <v>68</v>
      </c>
      <c r="J98" t="s">
        <v>15</v>
      </c>
      <c r="K98" t="s">
        <v>69</v>
      </c>
      <c r="L98" t="str">
        <f>HYPERLINK("https://ksn2.faa.gov/ajg/ajg-r/_layouts/userdisp.aspx?ID=8","Western Pacific Regional Human Resource Services Division")</f>
        <v>Western Pacific Regional Human Resource Services Division</v>
      </c>
      <c r="M98" t="s">
        <v>17</v>
      </c>
      <c r="O98" t="str">
        <f>LOOKUP(Table1[[#This Row],[FacilityLevel]], Backend!$E$3:$E$11, Backend!$F$3:$F$11)</f>
        <v>G</v>
      </c>
      <c r="P98">
        <f>LOOKUP(Table1[[#This Row],[FacilityType]], Backend!$J$4:$J$8, Backend!$K$4:$K$8)</f>
        <v>3</v>
      </c>
      <c r="Q98" t="str">
        <f>LOOKUP(Table1[[#This Row],[RegionIDByDistrict]], Backend!$P$1:$P$9, Backend!$Q$1:$Q$9)</f>
        <v>AWP</v>
      </c>
    </row>
    <row r="99" spans="1:17" x14ac:dyDescent="0.25">
      <c r="A99" t="s">
        <v>186</v>
      </c>
      <c r="B99" t="s">
        <v>544</v>
      </c>
      <c r="C99" t="s">
        <v>28</v>
      </c>
      <c r="D99" s="1">
        <v>6</v>
      </c>
      <c r="E99" s="1" t="s">
        <v>875</v>
      </c>
      <c r="F99" s="1" t="s">
        <v>791</v>
      </c>
      <c r="G99" t="str">
        <f>HYPERLINK("https://ksn2.faa.gov/ajg/ajg-r/_layouts/userdisp.aspx?ID=4","Eastern")</f>
        <v>Eastern</v>
      </c>
      <c r="H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99" t="s">
        <v>44</v>
      </c>
      <c r="J99" t="s">
        <v>21</v>
      </c>
      <c r="K99" t="s">
        <v>45</v>
      </c>
      <c r="L99" t="str">
        <f>HYPERLINK("https://ksn2.faa.gov/ajg/ajg-r/_layouts/userdisp.aspx?ID=4","Eastern Regional Human Resource Services Division")</f>
        <v>Eastern Regional Human Resource Services Division</v>
      </c>
      <c r="M99" t="s">
        <v>17</v>
      </c>
      <c r="O99" t="str">
        <f>LOOKUP(Table1[[#This Row],[FacilityLevel]], Backend!$E$3:$E$11, Backend!$F$3:$F$11)</f>
        <v>F</v>
      </c>
      <c r="P99">
        <f>LOOKUP(Table1[[#This Row],[FacilityType]], Backend!$J$4:$J$8, Backend!$K$4:$K$8)</f>
        <v>3</v>
      </c>
      <c r="Q99" t="str">
        <f>LOOKUP(Table1[[#This Row],[RegionIDByDistrict]], Backend!$P$1:$P$9, Backend!$Q$1:$Q$9)</f>
        <v>AEA</v>
      </c>
    </row>
    <row r="100" spans="1:17" x14ac:dyDescent="0.25">
      <c r="A100" t="s">
        <v>187</v>
      </c>
      <c r="B100" t="s">
        <v>545</v>
      </c>
      <c r="C100" t="s">
        <v>39</v>
      </c>
      <c r="D100" s="1">
        <v>6</v>
      </c>
      <c r="E100" s="1" t="s">
        <v>1033</v>
      </c>
      <c r="F100" s="1" t="s">
        <v>774</v>
      </c>
      <c r="G100" t="str">
        <f>HYPERLINK("https://ksn2.faa.gov/ajg/ajg-r/_layouts/userdisp.aspx?ID=9","Great Lakes")</f>
        <v>Great Lakes</v>
      </c>
      <c r="H1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0" t="s">
        <v>102</v>
      </c>
      <c r="J100" t="s">
        <v>33</v>
      </c>
      <c r="K100" t="s">
        <v>103</v>
      </c>
      <c r="L100" t="str">
        <f>HYPERLINK("https://ksn2.faa.gov/ajg/ajg-r/_layouts/userdisp.aspx?ID=9","Great Lakes Regional Human Resource Services Division")</f>
        <v>Great Lakes Regional Human Resource Services Division</v>
      </c>
      <c r="M100" t="s">
        <v>188</v>
      </c>
      <c r="O100" t="str">
        <f>LOOKUP(Table1[[#This Row],[FacilityLevel]], Backend!$E$3:$E$11, Backend!$F$3:$F$11)</f>
        <v>F</v>
      </c>
      <c r="P100">
        <f>LOOKUP(Table1[[#This Row],[FacilityType]], Backend!$J$4:$J$8, Backend!$K$4:$K$8)</f>
        <v>7</v>
      </c>
      <c r="Q100" t="str">
        <f>LOOKUP(Table1[[#This Row],[RegionIDByDistrict]], Backend!$P$1:$P$9, Backend!$Q$1:$Q$9)</f>
        <v>AGL</v>
      </c>
    </row>
    <row r="101" spans="1:17" x14ac:dyDescent="0.25">
      <c r="A101" t="s">
        <v>189</v>
      </c>
      <c r="B101" t="s">
        <v>546</v>
      </c>
      <c r="C101" t="s">
        <v>39</v>
      </c>
      <c r="D101" s="1">
        <v>8</v>
      </c>
      <c r="E101" s="1" t="s">
        <v>1034</v>
      </c>
      <c r="F101" s="1" t="s">
        <v>773</v>
      </c>
      <c r="G101" t="str">
        <f>HYPERLINK("https://ksn2.faa.gov/ajg/ajg-r/_layouts/userdisp.aspx?ID=8","Western Pacific")</f>
        <v>Western Pacific</v>
      </c>
      <c r="H1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01" t="s">
        <v>36</v>
      </c>
      <c r="J101" t="s">
        <v>33</v>
      </c>
      <c r="K101" t="s">
        <v>37</v>
      </c>
      <c r="L101" t="str">
        <f>HYPERLINK("https://ksn2.faa.gov/ajg/ajg-r/_layouts/userdisp.aspx?ID=8","Western Pacific Regional Human Resource Services Division")</f>
        <v>Western Pacific Regional Human Resource Services Division</v>
      </c>
      <c r="M101" t="s">
        <v>190</v>
      </c>
      <c r="O101" t="str">
        <f>LOOKUP(Table1[[#This Row],[FacilityLevel]], Backend!$E$3:$E$11, Backend!$F$3:$F$11)</f>
        <v>H</v>
      </c>
      <c r="P101">
        <f>LOOKUP(Table1[[#This Row],[FacilityType]], Backend!$J$4:$J$8, Backend!$K$4:$K$8)</f>
        <v>7</v>
      </c>
      <c r="Q101" t="str">
        <f>LOOKUP(Table1[[#This Row],[RegionIDByDistrict]], Backend!$P$1:$P$9, Backend!$Q$1:$Q$9)</f>
        <v>AWP</v>
      </c>
    </row>
    <row r="102" spans="1:17" x14ac:dyDescent="0.25">
      <c r="A102" t="s">
        <v>191</v>
      </c>
      <c r="B102" t="s">
        <v>547</v>
      </c>
      <c r="C102" t="s">
        <v>39</v>
      </c>
      <c r="D102" s="1">
        <v>8</v>
      </c>
      <c r="E102" s="1" t="s">
        <v>1035</v>
      </c>
      <c r="F102" s="1" t="s">
        <v>775</v>
      </c>
      <c r="G102" t="str">
        <f>HYPERLINK("https://ksn2.faa.gov/ajg/ajg-r/_layouts/userdisp.aspx?ID=2","Southern")</f>
        <v>Southern</v>
      </c>
      <c r="H1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2" t="s">
        <v>192</v>
      </c>
      <c r="J102" t="s">
        <v>21</v>
      </c>
      <c r="K102" t="s">
        <v>193</v>
      </c>
      <c r="L102" t="str">
        <f>HYPERLINK("https://ksn2.faa.gov/ajg/ajg-r/_layouts/userdisp.aspx?ID=2","Southern Regional Human Resource Services Division")</f>
        <v>Southern Regional Human Resource Services Division</v>
      </c>
      <c r="M102" t="s">
        <v>17</v>
      </c>
      <c r="O102" t="str">
        <f>LOOKUP(Table1[[#This Row],[FacilityLevel]], Backend!$E$3:$E$11, Backend!$F$3:$F$11)</f>
        <v>H</v>
      </c>
      <c r="P102">
        <f>LOOKUP(Table1[[#This Row],[FacilityType]], Backend!$J$4:$J$8, Backend!$K$4:$K$8)</f>
        <v>7</v>
      </c>
      <c r="Q102" t="str">
        <f>LOOKUP(Table1[[#This Row],[RegionIDByDistrict]], Backend!$P$1:$P$9, Backend!$Q$1:$Q$9)</f>
        <v>ASO</v>
      </c>
    </row>
    <row r="103" spans="1:17" x14ac:dyDescent="0.25">
      <c r="A103" t="s">
        <v>194</v>
      </c>
      <c r="B103" t="s">
        <v>548</v>
      </c>
      <c r="C103" t="s">
        <v>28</v>
      </c>
      <c r="D103" s="1">
        <v>5</v>
      </c>
      <c r="E103" s="1" t="s">
        <v>876</v>
      </c>
      <c r="F103" s="1" t="s">
        <v>755</v>
      </c>
      <c r="G103" t="str">
        <f>HYPERLINK("https://ksn2.faa.gov/ajg/ajg-r/_layouts/userdisp.aspx?ID=2","Southern")</f>
        <v>Southern</v>
      </c>
      <c r="H1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3" t="s">
        <v>121</v>
      </c>
      <c r="J103" t="s">
        <v>21</v>
      </c>
      <c r="K103" t="s">
        <v>122</v>
      </c>
      <c r="L103" t="str">
        <f>HYPERLINK("https://ksn2.faa.gov/ajg/ajg-r/_layouts/userdisp.aspx?ID=2","Southern Regional Human Resource Services Division")</f>
        <v>Southern Regional Human Resource Services Division</v>
      </c>
      <c r="M103" t="s">
        <v>147</v>
      </c>
      <c r="O103" t="str">
        <f>LOOKUP(Table1[[#This Row],[FacilityLevel]], Backend!$E$3:$E$11, Backend!$F$3:$F$11)</f>
        <v>E</v>
      </c>
      <c r="P103">
        <f>LOOKUP(Table1[[#This Row],[FacilityType]], Backend!$J$4:$J$8, Backend!$K$4:$K$8)</f>
        <v>3</v>
      </c>
      <c r="Q103" t="str">
        <f>LOOKUP(Table1[[#This Row],[RegionIDByDistrict]], Backend!$P$1:$P$9, Backend!$Q$1:$Q$9)</f>
        <v>ASO</v>
      </c>
    </row>
    <row r="104" spans="1:17" x14ac:dyDescent="0.25">
      <c r="A104" t="s">
        <v>195</v>
      </c>
      <c r="B104" t="s">
        <v>549</v>
      </c>
      <c r="C104" t="s">
        <v>39</v>
      </c>
      <c r="D104" s="1">
        <v>4</v>
      </c>
      <c r="E104" s="1" t="s">
        <v>990</v>
      </c>
      <c r="F104" s="1" t="s">
        <v>766</v>
      </c>
      <c r="G104" t="str">
        <f>HYPERLINK("https://ksn2.faa.gov/ajg/ajg-r/_layouts/userdisp.aspx?ID=9","Great Lakes")</f>
        <v>Great Lakes</v>
      </c>
      <c r="H1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4" t="s">
        <v>51</v>
      </c>
      <c r="J104" t="s">
        <v>33</v>
      </c>
      <c r="K104" t="s">
        <v>52</v>
      </c>
      <c r="L104" t="str">
        <f>HYPERLINK("https://ksn2.faa.gov/ajg/ajg-r/_layouts/userdisp.aspx?ID=9","Great Lakes Regional Human Resource Services Division")</f>
        <v>Great Lakes Regional Human Resource Services Division</v>
      </c>
      <c r="M104" t="s">
        <v>196</v>
      </c>
      <c r="O104" t="str">
        <f>LOOKUP(Table1[[#This Row],[FacilityLevel]], Backend!$E$3:$E$11, Backend!$F$3:$F$11)</f>
        <v>D</v>
      </c>
      <c r="P104">
        <f>LOOKUP(Table1[[#This Row],[FacilityType]], Backend!$J$4:$J$8, Backend!$K$4:$K$8)</f>
        <v>7</v>
      </c>
      <c r="Q104" t="str">
        <f>LOOKUP(Table1[[#This Row],[RegionIDByDistrict]], Backend!$P$1:$P$9, Backend!$Q$1:$Q$9)</f>
        <v>AGL</v>
      </c>
    </row>
    <row r="105" spans="1:17" x14ac:dyDescent="0.25">
      <c r="A105" t="s">
        <v>197</v>
      </c>
      <c r="B105" t="s">
        <v>550</v>
      </c>
      <c r="C105" t="s">
        <v>39</v>
      </c>
      <c r="D105" s="1">
        <v>7</v>
      </c>
      <c r="E105" s="1" t="s">
        <v>1036</v>
      </c>
      <c r="F105" s="1" t="s">
        <v>775</v>
      </c>
      <c r="G105" t="str">
        <f>HYPERLINK("https://ksn2.faa.gov/ajg/ajg-r/_layouts/userdisp.aspx?ID=2","Southern")</f>
        <v>Southern</v>
      </c>
      <c r="H1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5" t="s">
        <v>192</v>
      </c>
      <c r="J105" t="s">
        <v>21</v>
      </c>
      <c r="K105" t="s">
        <v>193</v>
      </c>
      <c r="L105" t="str">
        <f>HYPERLINK("https://ksn2.faa.gov/ajg/ajg-r/_layouts/userdisp.aspx?ID=2","Southern Regional Human Resource Services Division")</f>
        <v>Southern Regional Human Resource Services Division</v>
      </c>
      <c r="M105" t="s">
        <v>74</v>
      </c>
      <c r="O105" t="str">
        <f>LOOKUP(Table1[[#This Row],[FacilityLevel]], Backend!$E$3:$E$11, Backend!$F$3:$F$11)</f>
        <v>G</v>
      </c>
      <c r="P105">
        <f>LOOKUP(Table1[[#This Row],[FacilityType]], Backend!$J$4:$J$8, Backend!$K$4:$K$8)</f>
        <v>7</v>
      </c>
      <c r="Q105" t="str">
        <f>LOOKUP(Table1[[#This Row],[RegionIDByDistrict]], Backend!$P$1:$P$9, Backend!$Q$1:$Q$9)</f>
        <v>ASO</v>
      </c>
    </row>
    <row r="106" spans="1:17" x14ac:dyDescent="0.25">
      <c r="A106" t="s">
        <v>198</v>
      </c>
      <c r="B106" t="s">
        <v>551</v>
      </c>
      <c r="C106" t="s">
        <v>39</v>
      </c>
      <c r="D106" s="1">
        <v>7</v>
      </c>
      <c r="E106" s="1" t="s">
        <v>991</v>
      </c>
      <c r="F106" s="1" t="s">
        <v>776</v>
      </c>
      <c r="G106" t="str">
        <f>HYPERLINK("https://ksn2.faa.gov/ajg/ajg-r/_layouts/userdisp.aspx?ID=4","Eastern")</f>
        <v>Eastern</v>
      </c>
      <c r="H1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06" t="s">
        <v>29</v>
      </c>
      <c r="J106" t="s">
        <v>21</v>
      </c>
      <c r="K106" t="s">
        <v>30</v>
      </c>
      <c r="L106" t="str">
        <f>HYPERLINK("https://ksn2.faa.gov/ajg/ajg-r/_layouts/userdisp.aspx?ID=4","Eastern Regional Human Resource Services Division")</f>
        <v>Eastern Regional Human Resource Services Division</v>
      </c>
      <c r="M106" t="s">
        <v>88</v>
      </c>
      <c r="O106" t="str">
        <f>LOOKUP(Table1[[#This Row],[FacilityLevel]], Backend!$E$3:$E$11, Backend!$F$3:$F$11)</f>
        <v>G</v>
      </c>
      <c r="P106">
        <f>LOOKUP(Table1[[#This Row],[FacilityType]], Backend!$J$4:$J$8, Backend!$K$4:$K$8)</f>
        <v>7</v>
      </c>
      <c r="Q106" t="str">
        <f>LOOKUP(Table1[[#This Row],[RegionIDByDistrict]], Backend!$P$1:$P$9, Backend!$Q$1:$Q$9)</f>
        <v>AEA</v>
      </c>
    </row>
    <row r="107" spans="1:17" x14ac:dyDescent="0.25">
      <c r="A107" t="s">
        <v>199</v>
      </c>
      <c r="B107" t="s">
        <v>552</v>
      </c>
      <c r="C107" t="s">
        <v>28</v>
      </c>
      <c r="D107" s="1">
        <v>6</v>
      </c>
      <c r="E107" s="1" t="s">
        <v>918</v>
      </c>
      <c r="F107" s="1" t="s">
        <v>748</v>
      </c>
      <c r="G107" t="str">
        <f>HYPERLINK("https://ksn2.faa.gov/ajg/ajg-r/_layouts/userdisp.aspx?ID=9","Great Lakes")</f>
        <v>Great Lakes</v>
      </c>
      <c r="H1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7" t="s">
        <v>102</v>
      </c>
      <c r="J107" t="s">
        <v>33</v>
      </c>
      <c r="K107" t="s">
        <v>103</v>
      </c>
      <c r="L107" t="str">
        <f>HYPERLINK("https://ksn2.faa.gov/ajg/ajg-r/_layouts/userdisp.aspx?ID=9","Great Lakes Regional Human Resource Services Division")</f>
        <v>Great Lakes Regional Human Resource Services Division</v>
      </c>
      <c r="M107" t="s">
        <v>112</v>
      </c>
      <c r="O107" t="str">
        <f>LOOKUP(Table1[[#This Row],[FacilityLevel]], Backend!$E$3:$E$11, Backend!$F$3:$F$11)</f>
        <v>F</v>
      </c>
      <c r="P107">
        <f>LOOKUP(Table1[[#This Row],[FacilityType]], Backend!$J$4:$J$8, Backend!$K$4:$K$8)</f>
        <v>3</v>
      </c>
      <c r="Q107" t="str">
        <f>LOOKUP(Table1[[#This Row],[RegionIDByDistrict]], Backend!$P$1:$P$9, Backend!$Q$1:$Q$9)</f>
        <v>AGL</v>
      </c>
    </row>
    <row r="108" spans="1:17" x14ac:dyDescent="0.25">
      <c r="A108" t="s">
        <v>200</v>
      </c>
      <c r="B108" t="s">
        <v>553</v>
      </c>
      <c r="C108" t="s">
        <v>28</v>
      </c>
      <c r="D108" s="1">
        <v>7</v>
      </c>
      <c r="E108" s="1" t="s">
        <v>919</v>
      </c>
      <c r="F108" s="1" t="s">
        <v>799</v>
      </c>
      <c r="G108" t="str">
        <f>HYPERLINK("https://ksn2.faa.gov/ajg/ajg-r/_layouts/userdisp.aspx?ID=5","Southwest")</f>
        <v>Southwest</v>
      </c>
      <c r="H1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8" t="s">
        <v>106</v>
      </c>
      <c r="J108" t="s">
        <v>21</v>
      </c>
      <c r="K108" t="s">
        <v>107</v>
      </c>
      <c r="L108" t="str">
        <f>HYPERLINK("https://ksn2.faa.gov/ajg/ajg-r/_layouts/userdisp.aspx?ID=5","Southwest Regional Human Resource Services Division")</f>
        <v>Southwest Regional Human Resource Services Division</v>
      </c>
      <c r="M108" t="s">
        <v>201</v>
      </c>
      <c r="O108" t="str">
        <f>LOOKUP(Table1[[#This Row],[FacilityLevel]], Backend!$E$3:$E$11, Backend!$F$3:$F$11)</f>
        <v>G</v>
      </c>
      <c r="P108">
        <f>LOOKUP(Table1[[#This Row],[FacilityType]], Backend!$J$4:$J$8, Backend!$K$4:$K$8)</f>
        <v>3</v>
      </c>
      <c r="Q108" t="str">
        <f>LOOKUP(Table1[[#This Row],[RegionIDByDistrict]], Backend!$P$1:$P$9, Backend!$Q$1:$Q$9)</f>
        <v>ASO</v>
      </c>
    </row>
    <row r="109" spans="1:17" x14ac:dyDescent="0.25">
      <c r="A109" t="s">
        <v>202</v>
      </c>
      <c r="B109" t="s">
        <v>554</v>
      </c>
      <c r="C109" t="s">
        <v>39</v>
      </c>
      <c r="D109" s="1">
        <v>6</v>
      </c>
      <c r="E109" s="1" t="s">
        <v>34</v>
      </c>
      <c r="F109" s="1" t="s">
        <v>758</v>
      </c>
      <c r="G109" t="str">
        <f>HYPERLINK("https://ksn2.faa.gov/ajg/ajg-r/_layouts/userdisp.aspx?ID=5","Southwest")</f>
        <v>Southwest</v>
      </c>
      <c r="H1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09" t="s">
        <v>32</v>
      </c>
      <c r="J109" t="s">
        <v>33</v>
      </c>
      <c r="K109" t="s">
        <v>34</v>
      </c>
      <c r="L109" t="str">
        <f>HYPERLINK("https://ksn2.faa.gov/ajg/ajg-r/_layouts/userdisp.aspx?ID=5","Southwest Regional Human Resource Services Division")</f>
        <v>Southwest Regional Human Resource Services Division</v>
      </c>
      <c r="M109" t="s">
        <v>17</v>
      </c>
      <c r="O109" t="str">
        <f>LOOKUP(Table1[[#This Row],[FacilityLevel]], Backend!$E$3:$E$11, Backend!$F$3:$F$11)</f>
        <v>F</v>
      </c>
      <c r="P109">
        <f>LOOKUP(Table1[[#This Row],[FacilityType]], Backend!$J$4:$J$8, Backend!$K$4:$K$8)</f>
        <v>7</v>
      </c>
      <c r="Q109" t="str">
        <f>LOOKUP(Table1[[#This Row],[RegionIDByDistrict]], Backend!$P$1:$P$9, Backend!$Q$1:$Q$9)</f>
        <v>ASW</v>
      </c>
    </row>
    <row r="110" spans="1:17" x14ac:dyDescent="0.25">
      <c r="A110" t="s">
        <v>203</v>
      </c>
      <c r="B110" t="s">
        <v>555</v>
      </c>
      <c r="C110" t="s">
        <v>28</v>
      </c>
      <c r="D110" s="1">
        <v>5</v>
      </c>
      <c r="E110" s="1" t="s">
        <v>920</v>
      </c>
      <c r="F110" s="1" t="s">
        <v>760</v>
      </c>
      <c r="G110" t="str">
        <f>HYPERLINK("https://ksn2.faa.gov/ajg/ajg-r/_layouts/userdisp.aspx?ID=9","Great Lakes")</f>
        <v>Great Lakes</v>
      </c>
      <c r="H1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0" t="s">
        <v>57</v>
      </c>
      <c r="J110" t="s">
        <v>33</v>
      </c>
      <c r="K110" t="s">
        <v>58</v>
      </c>
      <c r="L110" t="str">
        <f>HYPERLINK("https://ksn2.faa.gov/ajg/ajg-r/_layouts/userdisp.aspx?ID=9","Great Lakes Regional Human Resource Services Division")</f>
        <v>Great Lakes Regional Human Resource Services Division</v>
      </c>
      <c r="M110" t="s">
        <v>17</v>
      </c>
      <c r="O110" t="str">
        <f>LOOKUP(Table1[[#This Row],[FacilityLevel]], Backend!$E$3:$E$11, Backend!$F$3:$F$11)</f>
        <v>E</v>
      </c>
      <c r="P110">
        <f>LOOKUP(Table1[[#This Row],[FacilityType]], Backend!$J$4:$J$8, Backend!$K$4:$K$8)</f>
        <v>3</v>
      </c>
      <c r="Q110" t="str">
        <f>LOOKUP(Table1[[#This Row],[RegionIDByDistrict]], Backend!$P$1:$P$9, Backend!$Q$1:$Q$9)</f>
        <v>AGL</v>
      </c>
    </row>
    <row r="111" spans="1:17" x14ac:dyDescent="0.25">
      <c r="A111" t="s">
        <v>204</v>
      </c>
      <c r="B111" t="s">
        <v>556</v>
      </c>
      <c r="C111" t="s">
        <v>39</v>
      </c>
      <c r="D111" s="1">
        <v>7</v>
      </c>
      <c r="E111" s="1" t="s">
        <v>1035</v>
      </c>
      <c r="F111" s="1" t="s">
        <v>775</v>
      </c>
      <c r="G111" t="str">
        <f>HYPERLINK("https://ksn2.faa.gov/ajg/ajg-r/_layouts/userdisp.aspx?ID=2","Southern")</f>
        <v>Southern</v>
      </c>
      <c r="H1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1" t="s">
        <v>192</v>
      </c>
      <c r="J111" t="s">
        <v>21</v>
      </c>
      <c r="K111" t="s">
        <v>193</v>
      </c>
      <c r="L111" t="str">
        <f>HYPERLINK("https://ksn2.faa.gov/ajg/ajg-r/_layouts/userdisp.aspx?ID=2","Southern Regional Human Resource Services Division")</f>
        <v>Southern Regional Human Resource Services Division</v>
      </c>
      <c r="M111" t="s">
        <v>17</v>
      </c>
      <c r="O111" t="str">
        <f>LOOKUP(Table1[[#This Row],[FacilityLevel]], Backend!$E$3:$E$11, Backend!$F$3:$F$11)</f>
        <v>G</v>
      </c>
      <c r="P111">
        <f>LOOKUP(Table1[[#This Row],[FacilityType]], Backend!$J$4:$J$8, Backend!$K$4:$K$8)</f>
        <v>7</v>
      </c>
      <c r="Q111" t="str">
        <f>LOOKUP(Table1[[#This Row],[RegionIDByDistrict]], Backend!$P$1:$P$9, Backend!$Q$1:$Q$9)</f>
        <v>ASO</v>
      </c>
    </row>
    <row r="112" spans="1:17" x14ac:dyDescent="0.25">
      <c r="A112" t="s">
        <v>205</v>
      </c>
      <c r="B112" t="s">
        <v>557</v>
      </c>
      <c r="C112" t="s">
        <v>39</v>
      </c>
      <c r="D112" s="1">
        <v>5</v>
      </c>
      <c r="E112" s="1" t="s">
        <v>1037</v>
      </c>
      <c r="F112" s="1" t="s">
        <v>773</v>
      </c>
      <c r="G112" t="str">
        <f>HYPERLINK("https://ksn2.faa.gov/ajg/ajg-r/_layouts/userdisp.aspx?ID=8","Western Pacific")</f>
        <v>Western Pacific</v>
      </c>
      <c r="H1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12" t="s">
        <v>93</v>
      </c>
      <c r="J112" t="s">
        <v>15</v>
      </c>
      <c r="K112" t="s">
        <v>94</v>
      </c>
      <c r="L112" t="str">
        <f>HYPERLINK("https://ksn2.faa.gov/ajg/ajg-r/_layouts/userdisp.aspx?ID=8","Western Pacific Regional Human Resource Services Division")</f>
        <v>Western Pacific Regional Human Resource Services Division</v>
      </c>
      <c r="M112" t="s">
        <v>206</v>
      </c>
      <c r="N112" t="s">
        <v>207</v>
      </c>
      <c r="O112" t="str">
        <f>LOOKUP(Table1[[#This Row],[FacilityLevel]], Backend!$E$3:$E$11, Backend!$F$3:$F$11)</f>
        <v>E</v>
      </c>
      <c r="P112">
        <f>LOOKUP(Table1[[#This Row],[FacilityType]], Backend!$J$4:$J$8, Backend!$K$4:$K$8)</f>
        <v>7</v>
      </c>
      <c r="Q112" t="str">
        <f>LOOKUP(Table1[[#This Row],[RegionIDByDistrict]], Backend!$P$1:$P$9, Backend!$Q$1:$Q$9)</f>
        <v>AWP</v>
      </c>
    </row>
    <row r="113" spans="1:17" x14ac:dyDescent="0.25">
      <c r="A113" t="s">
        <v>208</v>
      </c>
      <c r="B113" t="s">
        <v>558</v>
      </c>
      <c r="C113" t="s">
        <v>28</v>
      </c>
      <c r="D113" s="1">
        <v>7</v>
      </c>
      <c r="E113" s="1" t="s">
        <v>877</v>
      </c>
      <c r="F113" s="1" t="s">
        <v>770</v>
      </c>
      <c r="G113" t="str">
        <f>HYPERLINK("https://ksn2.faa.gov/ajg/ajg-r/_layouts/userdisp.aspx?ID=7","Northwest Mountain")</f>
        <v>Northwest Mountain</v>
      </c>
      <c r="H1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13" t="s">
        <v>90</v>
      </c>
      <c r="J113" t="s">
        <v>15</v>
      </c>
      <c r="K113" t="s">
        <v>91</v>
      </c>
      <c r="L113" t="str">
        <f>HYPERLINK("https://ksn2.faa.gov/ajg/ajg-r/_layouts/userdisp.aspx?ID=7","Northwest Mountain Regional Human Resource Services Division")</f>
        <v>Northwest Mountain Regional Human Resource Services Division</v>
      </c>
      <c r="M113" t="s">
        <v>17</v>
      </c>
      <c r="O113" t="str">
        <f>LOOKUP(Table1[[#This Row],[FacilityLevel]], Backend!$E$3:$E$11, Backend!$F$3:$F$11)</f>
        <v>G</v>
      </c>
      <c r="P113">
        <f>LOOKUP(Table1[[#This Row],[FacilityType]], Backend!$J$4:$J$8, Backend!$K$4:$K$8)</f>
        <v>3</v>
      </c>
      <c r="Q113" t="str">
        <f>LOOKUP(Table1[[#This Row],[RegionIDByDistrict]], Backend!$P$1:$P$9, Backend!$Q$1:$Q$9)</f>
        <v>ANM</v>
      </c>
    </row>
    <row r="114" spans="1:17" x14ac:dyDescent="0.25">
      <c r="A114" t="s">
        <v>209</v>
      </c>
      <c r="B114" t="s">
        <v>559</v>
      </c>
      <c r="C114" t="s">
        <v>39</v>
      </c>
      <c r="D114" s="1">
        <v>9</v>
      </c>
      <c r="E114" s="1" t="s">
        <v>1038</v>
      </c>
      <c r="F114" s="1" t="s">
        <v>777</v>
      </c>
      <c r="G114" t="str">
        <f>HYPERLINK("https://ksn2.faa.gov/ajg/ajg-r/_layouts/userdisp.aspx?ID=9","Great Lakes")</f>
        <v>Great Lakes</v>
      </c>
      <c r="H1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4" t="s">
        <v>102</v>
      </c>
      <c r="J114" t="s">
        <v>33</v>
      </c>
      <c r="K114" t="s">
        <v>103</v>
      </c>
      <c r="L114" t="str">
        <f>HYPERLINK("https://ksn2.faa.gov/ajg/ajg-r/_layouts/userdisp.aspx?ID=9","Great Lakes Regional Human Resource Services Division")</f>
        <v>Great Lakes Regional Human Resource Services Division</v>
      </c>
      <c r="M114" t="s">
        <v>177</v>
      </c>
      <c r="O114" t="str">
        <f>LOOKUP(Table1[[#This Row],[FacilityLevel]], Backend!$E$3:$E$11, Backend!$F$3:$F$11)</f>
        <v>I</v>
      </c>
      <c r="P114">
        <f>LOOKUP(Table1[[#This Row],[FacilityType]], Backend!$J$4:$J$8, Backend!$K$4:$K$8)</f>
        <v>7</v>
      </c>
      <c r="Q114" t="str">
        <f>LOOKUP(Table1[[#This Row],[RegionIDByDistrict]], Backend!$P$1:$P$9, Backend!$Q$1:$Q$9)</f>
        <v>AGL</v>
      </c>
    </row>
    <row r="115" spans="1:17" x14ac:dyDescent="0.25">
      <c r="A115" t="s">
        <v>210</v>
      </c>
      <c r="B115" t="s">
        <v>560</v>
      </c>
      <c r="C115" t="s">
        <v>28</v>
      </c>
      <c r="D115" s="1">
        <v>6</v>
      </c>
      <c r="E115" s="1" t="s">
        <v>878</v>
      </c>
      <c r="F115" s="1" t="s">
        <v>758</v>
      </c>
      <c r="G115" t="str">
        <f>HYPERLINK("https://ksn2.faa.gov/ajg/ajg-r/_layouts/userdisp.aspx?ID=5","Southwest")</f>
        <v>Southwest</v>
      </c>
      <c r="H1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15" t="s">
        <v>32</v>
      </c>
      <c r="J115" t="s">
        <v>33</v>
      </c>
      <c r="K115" t="s">
        <v>34</v>
      </c>
      <c r="L115" t="str">
        <f>HYPERLINK("https://ksn2.faa.gov/ajg/ajg-r/_layouts/userdisp.aspx?ID=5","Southwest Regional Human Resource Services Division")</f>
        <v>Southwest Regional Human Resource Services Division</v>
      </c>
      <c r="M115" t="s">
        <v>47</v>
      </c>
      <c r="O115" t="str">
        <f>LOOKUP(Table1[[#This Row],[FacilityLevel]], Backend!$E$3:$E$11, Backend!$F$3:$F$11)</f>
        <v>F</v>
      </c>
      <c r="P115">
        <f>LOOKUP(Table1[[#This Row],[FacilityType]], Backend!$J$4:$J$8, Backend!$K$4:$K$8)</f>
        <v>3</v>
      </c>
      <c r="Q115" t="str">
        <f>LOOKUP(Table1[[#This Row],[RegionIDByDistrict]], Backend!$P$1:$P$9, Backend!$Q$1:$Q$9)</f>
        <v>ASW</v>
      </c>
    </row>
    <row r="116" spans="1:17" x14ac:dyDescent="0.25">
      <c r="A116" t="s">
        <v>211</v>
      </c>
      <c r="B116" t="s">
        <v>561</v>
      </c>
      <c r="C116" t="s">
        <v>28</v>
      </c>
      <c r="D116" s="1">
        <v>7</v>
      </c>
      <c r="E116" s="1" t="s">
        <v>879</v>
      </c>
      <c r="F116" s="1" t="s">
        <v>800</v>
      </c>
      <c r="G116" t="str">
        <f>HYPERLINK("https://ksn2.faa.gov/ajg/ajg-r/_layouts/userdisp.aspx?ID=2","Southern")</f>
        <v>Southern</v>
      </c>
      <c r="H1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6" t="s">
        <v>79</v>
      </c>
      <c r="J116" t="s">
        <v>33</v>
      </c>
      <c r="K116" t="s">
        <v>80</v>
      </c>
      <c r="L116" t="str">
        <f>HYPERLINK("https://ksn2.faa.gov/ajg/ajg-r/_layouts/userdisp.aspx?ID=2","Southern Regional Human Resource Services Division")</f>
        <v>Southern Regional Human Resource Services Division</v>
      </c>
      <c r="M116" t="s">
        <v>85</v>
      </c>
      <c r="O116" t="str">
        <f>LOOKUP(Table1[[#This Row],[FacilityLevel]], Backend!$E$3:$E$11, Backend!$F$3:$F$11)</f>
        <v>G</v>
      </c>
      <c r="P116">
        <f>LOOKUP(Table1[[#This Row],[FacilityType]], Backend!$J$4:$J$8, Backend!$K$4:$K$8)</f>
        <v>3</v>
      </c>
      <c r="Q116" t="str">
        <f>LOOKUP(Table1[[#This Row],[RegionIDByDistrict]], Backend!$P$1:$P$9, Backend!$Q$1:$Q$9)</f>
        <v>ASO</v>
      </c>
    </row>
    <row r="117" spans="1:17" x14ac:dyDescent="0.25">
      <c r="A117" t="s">
        <v>212</v>
      </c>
      <c r="B117" t="s">
        <v>562</v>
      </c>
      <c r="C117" t="s">
        <v>28</v>
      </c>
      <c r="D117" s="1">
        <v>6</v>
      </c>
      <c r="E117" s="1" t="s">
        <v>921</v>
      </c>
      <c r="F117" s="1" t="s">
        <v>801</v>
      </c>
      <c r="G117" t="str">
        <f>HYPERLINK("https://ksn2.faa.gov/ajg/ajg-r/_layouts/userdisp.aspx?ID=9","Great Lakes")</f>
        <v>Great Lakes</v>
      </c>
      <c r="H1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7" t="s">
        <v>102</v>
      </c>
      <c r="J117" t="s">
        <v>33</v>
      </c>
      <c r="K117" t="s">
        <v>103</v>
      </c>
      <c r="L117" t="str">
        <f>HYPERLINK("https://ksn2.faa.gov/ajg/ajg-r/_layouts/userdisp.aspx?ID=9","Great Lakes Regional Human Resource Services Division")</f>
        <v>Great Lakes Regional Human Resource Services Division</v>
      </c>
      <c r="M117" t="s">
        <v>213</v>
      </c>
      <c r="O117" t="str">
        <f>LOOKUP(Table1[[#This Row],[FacilityLevel]], Backend!$E$3:$E$11, Backend!$F$3:$F$11)</f>
        <v>F</v>
      </c>
      <c r="P117">
        <f>LOOKUP(Table1[[#This Row],[FacilityType]], Backend!$J$4:$J$8, Backend!$K$4:$K$8)</f>
        <v>3</v>
      </c>
      <c r="Q117" t="str">
        <f>LOOKUP(Table1[[#This Row],[RegionIDByDistrict]], Backend!$P$1:$P$9, Backend!$Q$1:$Q$9)</f>
        <v>AGL</v>
      </c>
    </row>
    <row r="118" spans="1:17" x14ac:dyDescent="0.25">
      <c r="A118" t="s">
        <v>214</v>
      </c>
      <c r="B118" t="s">
        <v>563</v>
      </c>
      <c r="C118" t="s">
        <v>39</v>
      </c>
      <c r="D118" s="1">
        <v>5</v>
      </c>
      <c r="E118" s="1" t="s">
        <v>1039</v>
      </c>
      <c r="F118" s="1" t="s">
        <v>766</v>
      </c>
      <c r="G118" t="str">
        <f>HYPERLINK("https://ksn2.faa.gov/ajg/ajg-r/_layouts/userdisp.aspx?ID=9","Great Lakes")</f>
        <v>Great Lakes</v>
      </c>
      <c r="H1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8" t="s">
        <v>57</v>
      </c>
      <c r="J118" t="s">
        <v>33</v>
      </c>
      <c r="K118" t="s">
        <v>58</v>
      </c>
      <c r="L118" t="str">
        <f>HYPERLINK("https://ksn2.faa.gov/ajg/ajg-r/_layouts/userdisp.aspx?ID=9","Great Lakes Regional Human Resource Services Division")</f>
        <v>Great Lakes Regional Human Resource Services Division</v>
      </c>
      <c r="M118" t="s">
        <v>114</v>
      </c>
      <c r="O118" t="str">
        <f>LOOKUP(Table1[[#This Row],[FacilityLevel]], Backend!$E$3:$E$11, Backend!$F$3:$F$11)</f>
        <v>E</v>
      </c>
      <c r="P118">
        <f>LOOKUP(Table1[[#This Row],[FacilityType]], Backend!$J$4:$J$8, Backend!$K$4:$K$8)</f>
        <v>7</v>
      </c>
      <c r="Q118" t="str">
        <f>LOOKUP(Table1[[#This Row],[RegionIDByDistrict]], Backend!$P$1:$P$9, Backend!$Q$1:$Q$9)</f>
        <v>AGL</v>
      </c>
    </row>
    <row r="119" spans="1:17" x14ac:dyDescent="0.25">
      <c r="A119" t="s">
        <v>215</v>
      </c>
      <c r="B119" t="s">
        <v>564</v>
      </c>
      <c r="C119" t="s">
        <v>28</v>
      </c>
      <c r="D119" s="1">
        <v>7</v>
      </c>
      <c r="E119" s="1" t="s">
        <v>880</v>
      </c>
      <c r="F119" s="1" t="s">
        <v>791</v>
      </c>
      <c r="G119" t="str">
        <f>HYPERLINK("https://ksn2.faa.gov/ajg/ajg-r/_layouts/userdisp.aspx?ID=2","Southern")</f>
        <v>Southern</v>
      </c>
      <c r="H1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9" t="s">
        <v>20</v>
      </c>
      <c r="J119" t="s">
        <v>21</v>
      </c>
      <c r="K119" t="s">
        <v>22</v>
      </c>
      <c r="L119" t="str">
        <f>HYPERLINK("https://ksn2.faa.gov/ajg/ajg-r/_layouts/userdisp.aspx?ID=2","Southern Regional Human Resource Services Division")</f>
        <v>Southern Regional Human Resource Services Division</v>
      </c>
      <c r="M119" t="s">
        <v>17</v>
      </c>
      <c r="O119" t="str">
        <f>LOOKUP(Table1[[#This Row],[FacilityLevel]], Backend!$E$3:$E$11, Backend!$F$3:$F$11)</f>
        <v>G</v>
      </c>
      <c r="P119">
        <f>LOOKUP(Table1[[#This Row],[FacilityType]], Backend!$J$4:$J$8, Backend!$K$4:$K$8)</f>
        <v>3</v>
      </c>
      <c r="Q119" t="str">
        <f>LOOKUP(Table1[[#This Row],[RegionIDByDistrict]], Backend!$P$1:$P$9, Backend!$Q$1:$Q$9)</f>
        <v>ASO</v>
      </c>
    </row>
    <row r="120" spans="1:17" x14ac:dyDescent="0.25">
      <c r="A120" t="s">
        <v>216</v>
      </c>
      <c r="B120" t="s">
        <v>565</v>
      </c>
      <c r="C120" t="s">
        <v>28</v>
      </c>
      <c r="D120" s="1">
        <v>7</v>
      </c>
      <c r="E120" s="1" t="s">
        <v>881</v>
      </c>
      <c r="F120" s="1" t="s">
        <v>755</v>
      </c>
      <c r="G120" t="str">
        <f>HYPERLINK("https://ksn2.faa.gov/ajg/ajg-r/_layouts/userdisp.aspx?ID=2","Southern")</f>
        <v>Southern</v>
      </c>
      <c r="H1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0" t="s">
        <v>20</v>
      </c>
      <c r="J120" t="s">
        <v>21</v>
      </c>
      <c r="K120" t="s">
        <v>22</v>
      </c>
      <c r="L120" t="str">
        <f>HYPERLINK("https://ksn2.faa.gov/ajg/ajg-r/_layouts/userdisp.aspx?ID=2","Southern Regional Human Resource Services Division")</f>
        <v>Southern Regional Human Resource Services Division</v>
      </c>
      <c r="M120" t="s">
        <v>217</v>
      </c>
      <c r="O120" t="str">
        <f>LOOKUP(Table1[[#This Row],[FacilityLevel]], Backend!$E$3:$E$11, Backend!$F$3:$F$11)</f>
        <v>G</v>
      </c>
      <c r="P120">
        <f>LOOKUP(Table1[[#This Row],[FacilityType]], Backend!$J$4:$J$8, Backend!$K$4:$K$8)</f>
        <v>3</v>
      </c>
      <c r="Q120" t="str">
        <f>LOOKUP(Table1[[#This Row],[RegionIDByDistrict]], Backend!$P$1:$P$9, Backend!$Q$1:$Q$9)</f>
        <v>ASO</v>
      </c>
    </row>
    <row r="121" spans="1:17" x14ac:dyDescent="0.25">
      <c r="A121" t="s">
        <v>218</v>
      </c>
      <c r="B121" t="s">
        <v>566</v>
      </c>
      <c r="C121" t="s">
        <v>28</v>
      </c>
      <c r="D121" s="1">
        <v>5</v>
      </c>
      <c r="E121" s="1" t="s">
        <v>922</v>
      </c>
      <c r="F121" s="1" t="s">
        <v>794</v>
      </c>
      <c r="G121" t="str">
        <f>HYPERLINK("https://ksn2.faa.gov/ajg/ajg-r/_layouts/userdisp.aspx?ID=7","Northwest Mountain")</f>
        <v>Northwest Mountain</v>
      </c>
      <c r="H1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1" t="s">
        <v>99</v>
      </c>
      <c r="J121" t="s">
        <v>15</v>
      </c>
      <c r="K121" t="s">
        <v>100</v>
      </c>
      <c r="L121" t="str">
        <f>HYPERLINK("https://ksn2.faa.gov/ajg/ajg-r/_layouts/userdisp.aspx?ID=7","Northwest Mountain Regional Human Resource Services Division")</f>
        <v>Northwest Mountain Regional Human Resource Services Division</v>
      </c>
      <c r="M121" t="s">
        <v>17</v>
      </c>
      <c r="O121" t="str">
        <f>LOOKUP(Table1[[#This Row],[FacilityLevel]], Backend!$E$3:$E$11, Backend!$F$3:$F$11)</f>
        <v>E</v>
      </c>
      <c r="P121">
        <f>LOOKUP(Table1[[#This Row],[FacilityType]], Backend!$J$4:$J$8, Backend!$K$4:$K$8)</f>
        <v>3</v>
      </c>
      <c r="Q121" t="str">
        <f>LOOKUP(Table1[[#This Row],[RegionIDByDistrict]], Backend!$P$1:$P$9, Backend!$Q$1:$Q$9)</f>
        <v>ANM</v>
      </c>
    </row>
    <row r="122" spans="1:17" x14ac:dyDescent="0.25">
      <c r="A122" t="s">
        <v>61</v>
      </c>
      <c r="B122" t="s">
        <v>219</v>
      </c>
      <c r="C122" t="s">
        <v>220</v>
      </c>
      <c r="D122" s="1">
        <v>11</v>
      </c>
      <c r="E122" s="1" t="s">
        <v>829</v>
      </c>
      <c r="F122" s="1" t="s">
        <v>786</v>
      </c>
      <c r="G122" t="str">
        <f>HYPERLINK("https://ksn2.faa.gov/ajg/ajg-r/_layouts/userdisp.aspx?ID=8","Western Pacific")</f>
        <v>Western Pacific</v>
      </c>
      <c r="H1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22" t="s">
        <v>61</v>
      </c>
      <c r="J122" t="s">
        <v>15</v>
      </c>
      <c r="K122" t="s">
        <v>221</v>
      </c>
      <c r="L122" t="str">
        <f>HYPERLINK("https://ksn2.faa.gov/ajg/ajg-r/_layouts/userdisp.aspx?ID=8","Western Pacific Regional Human Resource Services Division")</f>
        <v>Western Pacific Regional Human Resource Services Division</v>
      </c>
      <c r="M122" t="s">
        <v>17</v>
      </c>
      <c r="O122" t="str">
        <f>LOOKUP(Table1[[#This Row],[FacilityLevel]], Backend!$E$3:$E$11, Backend!$F$3:$F$11)</f>
        <v>K</v>
      </c>
      <c r="P122">
        <f>LOOKUP(Table1[[#This Row],[FacilityType]], Backend!$J$4:$J$8, Backend!$K$4:$K$8)</f>
        <v>6</v>
      </c>
      <c r="Q122" t="str">
        <f>LOOKUP(Table1[[#This Row],[RegionIDByDistrict]], Backend!$P$1:$P$9, Backend!$Q$1:$Q$9)</f>
        <v>AWP</v>
      </c>
    </row>
    <row r="123" spans="1:17" x14ac:dyDescent="0.25">
      <c r="A123" t="s">
        <v>222</v>
      </c>
      <c r="B123" t="s">
        <v>567</v>
      </c>
      <c r="C123" t="s">
        <v>39</v>
      </c>
      <c r="D123" s="1">
        <v>5</v>
      </c>
      <c r="E123" s="1" t="s">
        <v>992</v>
      </c>
      <c r="F123" s="1" t="s">
        <v>778</v>
      </c>
      <c r="G123" t="str">
        <f>HYPERLINK("https://ksn2.faa.gov/ajg/ajg-r/_layouts/userdisp.aspx?ID=4","Eastern")</f>
        <v>Eastern</v>
      </c>
      <c r="H1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23" t="s">
        <v>44</v>
      </c>
      <c r="J123" t="s">
        <v>21</v>
      </c>
      <c r="K123" t="s">
        <v>45</v>
      </c>
      <c r="L123" t="str">
        <f>HYPERLINK("https://ksn2.faa.gov/ajg/ajg-r/_layouts/userdisp.aspx?ID=4","Eastern Regional Human Resource Services Division")</f>
        <v>Eastern Regional Human Resource Services Division</v>
      </c>
      <c r="M123" t="s">
        <v>223</v>
      </c>
      <c r="O123" t="str">
        <f>LOOKUP(Table1[[#This Row],[FacilityLevel]], Backend!$E$3:$E$11, Backend!$F$3:$F$11)</f>
        <v>E</v>
      </c>
      <c r="P123">
        <f>LOOKUP(Table1[[#This Row],[FacilityType]], Backend!$J$4:$J$8, Backend!$K$4:$K$8)</f>
        <v>7</v>
      </c>
      <c r="Q123" t="str">
        <f>LOOKUP(Table1[[#This Row],[RegionIDByDistrict]], Backend!$P$1:$P$9, Backend!$Q$1:$Q$9)</f>
        <v>AEA</v>
      </c>
    </row>
    <row r="124" spans="1:17" x14ac:dyDescent="0.25">
      <c r="A124" t="s">
        <v>224</v>
      </c>
      <c r="B124" t="s">
        <v>568</v>
      </c>
      <c r="C124" t="s">
        <v>39</v>
      </c>
      <c r="D124" s="1">
        <v>7</v>
      </c>
      <c r="E124" s="1" t="s">
        <v>993</v>
      </c>
      <c r="F124" s="1" t="s">
        <v>779</v>
      </c>
      <c r="G124" t="str">
        <f>HYPERLINK("https://ksn2.faa.gov/ajg/ajg-r/_layouts/userdisp.aspx?ID=7","Northwest Mountain")</f>
        <v>Northwest Mountain</v>
      </c>
      <c r="H1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4" t="s">
        <v>90</v>
      </c>
      <c r="J124" t="s">
        <v>15</v>
      </c>
      <c r="K124" t="s">
        <v>91</v>
      </c>
      <c r="L124" t="str">
        <f>HYPERLINK("https://ksn2.faa.gov/ajg/ajg-r/_layouts/userdisp.aspx?ID=7","Northwest Mountain Regional Human Resource Services Division")</f>
        <v>Northwest Mountain Regional Human Resource Services Division</v>
      </c>
      <c r="M124" t="s">
        <v>47</v>
      </c>
      <c r="O124" t="str">
        <f>LOOKUP(Table1[[#This Row],[FacilityLevel]], Backend!$E$3:$E$11, Backend!$F$3:$F$11)</f>
        <v>G</v>
      </c>
      <c r="P124">
        <f>LOOKUP(Table1[[#This Row],[FacilityType]], Backend!$J$4:$J$8, Backend!$K$4:$K$8)</f>
        <v>7</v>
      </c>
      <c r="Q124" t="str">
        <f>LOOKUP(Table1[[#This Row],[RegionIDByDistrict]], Backend!$P$1:$P$9, Backend!$Q$1:$Q$9)</f>
        <v>ANM</v>
      </c>
    </row>
    <row r="125" spans="1:17" x14ac:dyDescent="0.25">
      <c r="A125" t="s">
        <v>225</v>
      </c>
      <c r="B125" t="s">
        <v>569</v>
      </c>
      <c r="C125" t="s">
        <v>28</v>
      </c>
      <c r="D125" s="1">
        <v>5</v>
      </c>
      <c r="E125" s="1" t="s">
        <v>882</v>
      </c>
      <c r="F125" s="1" t="s">
        <v>794</v>
      </c>
      <c r="G125" t="str">
        <f>HYPERLINK("https://ksn2.faa.gov/ajg/ajg-r/_layouts/userdisp.aspx?ID=7","Northwest Mountain")</f>
        <v>Northwest Mountain</v>
      </c>
      <c r="H1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5" t="s">
        <v>99</v>
      </c>
      <c r="J125" t="s">
        <v>15</v>
      </c>
      <c r="K125" t="s">
        <v>100</v>
      </c>
      <c r="L125" t="str">
        <f>HYPERLINK("https://ksn2.faa.gov/ajg/ajg-r/_layouts/userdisp.aspx?ID=7","Northwest Mountain Regional Human Resource Services Division")</f>
        <v>Northwest Mountain Regional Human Resource Services Division</v>
      </c>
      <c r="M125" t="s">
        <v>47</v>
      </c>
      <c r="O125" t="str">
        <f>LOOKUP(Table1[[#This Row],[FacilityLevel]], Backend!$E$3:$E$11, Backend!$F$3:$F$11)</f>
        <v>E</v>
      </c>
      <c r="P125">
        <f>LOOKUP(Table1[[#This Row],[FacilityType]], Backend!$J$4:$J$8, Backend!$K$4:$K$8)</f>
        <v>3</v>
      </c>
      <c r="Q125" t="str">
        <f>LOOKUP(Table1[[#This Row],[RegionIDByDistrict]], Backend!$P$1:$P$9, Backend!$Q$1:$Q$9)</f>
        <v>ANM</v>
      </c>
    </row>
    <row r="126" spans="1:17" x14ac:dyDescent="0.25">
      <c r="A126" t="s">
        <v>226</v>
      </c>
      <c r="B126" t="s">
        <v>570</v>
      </c>
      <c r="C126" t="s">
        <v>39</v>
      </c>
      <c r="D126" s="1">
        <v>8</v>
      </c>
      <c r="E126" s="1" t="s">
        <v>80</v>
      </c>
      <c r="F126" s="1" t="s">
        <v>758</v>
      </c>
      <c r="G126" t="str">
        <f>HYPERLINK("https://ksn2.faa.gov/ajg/ajg-r/_layouts/userdisp.aspx?ID=2","Southern")</f>
        <v>Southern</v>
      </c>
      <c r="H1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6" t="s">
        <v>79</v>
      </c>
      <c r="J126" t="s">
        <v>33</v>
      </c>
      <c r="K126" t="s">
        <v>80</v>
      </c>
      <c r="L126" t="str">
        <f>HYPERLINK("https://ksn2.faa.gov/ajg/ajg-r/_layouts/userdisp.aspx?ID=2","Southern Regional Human Resource Services Division")</f>
        <v>Southern Regional Human Resource Services Division</v>
      </c>
      <c r="M126" t="s">
        <v>17</v>
      </c>
      <c r="O126" t="str">
        <f>LOOKUP(Table1[[#This Row],[FacilityLevel]], Backend!$E$3:$E$11, Backend!$F$3:$F$11)</f>
        <v>H</v>
      </c>
      <c r="P126">
        <f>LOOKUP(Table1[[#This Row],[FacilityType]], Backend!$J$4:$J$8, Backend!$K$4:$K$8)</f>
        <v>7</v>
      </c>
      <c r="Q126" t="str">
        <f>LOOKUP(Table1[[#This Row],[RegionIDByDistrict]], Backend!$P$1:$P$9, Backend!$Q$1:$Q$9)</f>
        <v>ASO</v>
      </c>
    </row>
    <row r="127" spans="1:17" x14ac:dyDescent="0.25">
      <c r="A127" t="s">
        <v>227</v>
      </c>
      <c r="B127" t="s">
        <v>571</v>
      </c>
      <c r="C127" t="s">
        <v>39</v>
      </c>
      <c r="D127" s="1">
        <v>7</v>
      </c>
      <c r="E127" s="1" t="s">
        <v>1040</v>
      </c>
      <c r="F127" s="1" t="s">
        <v>776</v>
      </c>
      <c r="G127" t="str">
        <f>HYPERLINK("https://ksn2.faa.gov/ajg/ajg-r/_layouts/userdisp.aspx?ID=4","Eastern")</f>
        <v>Eastern</v>
      </c>
      <c r="H1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27" t="s">
        <v>29</v>
      </c>
      <c r="J127" t="s">
        <v>21</v>
      </c>
      <c r="K127" t="s">
        <v>30</v>
      </c>
      <c r="L127" t="str">
        <f>HYPERLINK("https://ksn2.faa.gov/ajg/ajg-r/_layouts/userdisp.aspx?ID=4","Eastern Regional Human Resource Services Division")</f>
        <v>Eastern Regional Human Resource Services Division</v>
      </c>
      <c r="M127" t="s">
        <v>85</v>
      </c>
      <c r="O127" t="str">
        <f>LOOKUP(Table1[[#This Row],[FacilityLevel]], Backend!$E$3:$E$11, Backend!$F$3:$F$11)</f>
        <v>G</v>
      </c>
      <c r="P127">
        <f>LOOKUP(Table1[[#This Row],[FacilityType]], Backend!$J$4:$J$8, Backend!$K$4:$K$8)</f>
        <v>7</v>
      </c>
      <c r="Q127" t="str">
        <f>LOOKUP(Table1[[#This Row],[RegionIDByDistrict]], Backend!$P$1:$P$9, Backend!$Q$1:$Q$9)</f>
        <v>AEA</v>
      </c>
    </row>
    <row r="128" spans="1:17" x14ac:dyDescent="0.25">
      <c r="A128" t="s">
        <v>228</v>
      </c>
      <c r="B128" t="s">
        <v>572</v>
      </c>
      <c r="C128" t="s">
        <v>28</v>
      </c>
      <c r="D128" s="1">
        <v>7</v>
      </c>
      <c r="E128" s="1" t="s">
        <v>883</v>
      </c>
      <c r="F128" s="1" t="s">
        <v>793</v>
      </c>
      <c r="G128" t="str">
        <f>HYPERLINK("https://ksn2.faa.gov/ajg/ajg-r/_layouts/userdisp.aspx?ID=5","Southwest")</f>
        <v>Southwest</v>
      </c>
      <c r="H1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8" t="s">
        <v>106</v>
      </c>
      <c r="J128" t="s">
        <v>21</v>
      </c>
      <c r="K128" t="s">
        <v>107</v>
      </c>
      <c r="L128" t="str">
        <f>HYPERLINK("https://ksn2.faa.gov/ajg/ajg-r/_layouts/userdisp.aspx?ID=5","Southwest Regional Human Resource Services Division")</f>
        <v>Southwest Regional Human Resource Services Division</v>
      </c>
      <c r="M128" t="s">
        <v>62</v>
      </c>
      <c r="O128" t="str">
        <f>LOOKUP(Table1[[#This Row],[FacilityLevel]], Backend!$E$3:$E$11, Backend!$F$3:$F$11)</f>
        <v>G</v>
      </c>
      <c r="P128">
        <f>LOOKUP(Table1[[#This Row],[FacilityType]], Backend!$J$4:$J$8, Backend!$K$4:$K$8)</f>
        <v>3</v>
      </c>
      <c r="Q128" t="str">
        <f>LOOKUP(Table1[[#This Row],[RegionIDByDistrict]], Backend!$P$1:$P$9, Backend!$Q$1:$Q$9)</f>
        <v>ASO</v>
      </c>
    </row>
    <row r="129" spans="1:17" x14ac:dyDescent="0.25">
      <c r="A129" t="s">
        <v>229</v>
      </c>
      <c r="B129" t="s">
        <v>573</v>
      </c>
      <c r="C129" t="s">
        <v>28</v>
      </c>
      <c r="D129" s="1">
        <v>5</v>
      </c>
      <c r="E129" s="1" t="s">
        <v>884</v>
      </c>
      <c r="F129" s="1" t="s">
        <v>797</v>
      </c>
      <c r="G129" t="str">
        <f>HYPERLINK("https://ksn2.faa.gov/ajg/ajg-r/_layouts/userdisp.aspx?ID=5","Southwest")</f>
        <v>Southwest</v>
      </c>
      <c r="H1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29" t="s">
        <v>137</v>
      </c>
      <c r="J129" t="s">
        <v>33</v>
      </c>
      <c r="K129" t="s">
        <v>138</v>
      </c>
      <c r="L129" t="str">
        <f>HYPERLINK("https://ksn2.faa.gov/ajg/ajg-r/_layouts/userdisp.aspx?ID=5","Southwest Regional Human Resource Services Division")</f>
        <v>Southwest Regional Human Resource Services Division</v>
      </c>
      <c r="M129" t="s">
        <v>17</v>
      </c>
      <c r="O129" t="str">
        <f>LOOKUP(Table1[[#This Row],[FacilityLevel]], Backend!$E$3:$E$11, Backend!$F$3:$F$11)</f>
        <v>E</v>
      </c>
      <c r="P129">
        <f>LOOKUP(Table1[[#This Row],[FacilityType]], Backend!$J$4:$J$8, Backend!$K$4:$K$8)</f>
        <v>3</v>
      </c>
      <c r="Q129" t="str">
        <f>LOOKUP(Table1[[#This Row],[RegionIDByDistrict]], Backend!$P$1:$P$9, Backend!$Q$1:$Q$9)</f>
        <v>ASW</v>
      </c>
    </row>
    <row r="130" spans="1:17" x14ac:dyDescent="0.25">
      <c r="A130" t="s">
        <v>230</v>
      </c>
      <c r="B130" t="s">
        <v>574</v>
      </c>
      <c r="C130" t="s">
        <v>28</v>
      </c>
      <c r="D130" s="1">
        <v>5</v>
      </c>
      <c r="E130" s="1" t="s">
        <v>923</v>
      </c>
      <c r="F130" s="1" t="s">
        <v>760</v>
      </c>
      <c r="G130" t="str">
        <f>HYPERLINK("https://ksn2.faa.gov/ajg/ajg-r/_layouts/userdisp.aspx?ID=5","Southwest")</f>
        <v>Southwest</v>
      </c>
      <c r="H1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30" t="s">
        <v>137</v>
      </c>
      <c r="J130" t="s">
        <v>33</v>
      </c>
      <c r="K130" t="s">
        <v>138</v>
      </c>
      <c r="L130" t="str">
        <f>HYPERLINK("https://ksn2.faa.gov/ajg/ajg-r/_layouts/userdisp.aspx?ID=5","Southwest Regional Human Resource Services Division")</f>
        <v>Southwest Regional Human Resource Services Division</v>
      </c>
      <c r="M130" t="s">
        <v>17</v>
      </c>
      <c r="O130" t="str">
        <f>LOOKUP(Table1[[#This Row],[FacilityLevel]], Backend!$E$3:$E$11, Backend!$F$3:$F$11)</f>
        <v>E</v>
      </c>
      <c r="P130">
        <f>LOOKUP(Table1[[#This Row],[FacilityType]], Backend!$J$4:$J$8, Backend!$K$4:$K$8)</f>
        <v>3</v>
      </c>
      <c r="Q130" t="str">
        <f>LOOKUP(Table1[[#This Row],[RegionIDByDistrict]], Backend!$P$1:$P$9, Backend!$Q$1:$Q$9)</f>
        <v>ASW</v>
      </c>
    </row>
    <row r="131" spans="1:17" x14ac:dyDescent="0.25">
      <c r="A131" t="s">
        <v>231</v>
      </c>
      <c r="B131" t="s">
        <v>575</v>
      </c>
      <c r="C131" t="s">
        <v>39</v>
      </c>
      <c r="D131" s="1">
        <v>6</v>
      </c>
      <c r="E131" s="1" t="s">
        <v>994</v>
      </c>
      <c r="F131" s="1" t="s">
        <v>753</v>
      </c>
      <c r="G131" t="str">
        <f>HYPERLINK("https://ksn2.faa.gov/ajg/ajg-r/_layouts/userdisp.aspx?ID=8","Western Pacific")</f>
        <v>Western Pacific</v>
      </c>
      <c r="H1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31" t="s">
        <v>68</v>
      </c>
      <c r="J131" t="s">
        <v>15</v>
      </c>
      <c r="K131" t="s">
        <v>69</v>
      </c>
      <c r="L131" t="str">
        <f>HYPERLINK("https://ksn2.faa.gov/ajg/ajg-r/_layouts/userdisp.aspx?ID=8","Western Pacific Regional Human Resource Services Division")</f>
        <v>Western Pacific Regional Human Resource Services Division</v>
      </c>
      <c r="M131" t="s">
        <v>74</v>
      </c>
      <c r="O131" t="str">
        <f>LOOKUP(Table1[[#This Row],[FacilityLevel]], Backend!$E$3:$E$11, Backend!$F$3:$F$11)</f>
        <v>F</v>
      </c>
      <c r="P131">
        <f>LOOKUP(Table1[[#This Row],[FacilityType]], Backend!$J$4:$J$8, Backend!$K$4:$K$8)</f>
        <v>7</v>
      </c>
      <c r="Q131" t="str">
        <f>LOOKUP(Table1[[#This Row],[RegionIDByDistrict]], Backend!$P$1:$P$9, Backend!$Q$1:$Q$9)</f>
        <v>AWP</v>
      </c>
    </row>
    <row r="132" spans="1:17" x14ac:dyDescent="0.25">
      <c r="A132" t="s">
        <v>232</v>
      </c>
      <c r="B132" t="s">
        <v>233</v>
      </c>
      <c r="C132" t="s">
        <v>13</v>
      </c>
      <c r="D132" s="1">
        <v>12</v>
      </c>
      <c r="E132" s="1" t="s">
        <v>80</v>
      </c>
      <c r="F132" s="1" t="s">
        <v>758</v>
      </c>
      <c r="G132" t="str">
        <f>HYPERLINK("https://ksn2.faa.gov/ajg/ajg-r/_layouts/userdisp.aspx?ID=2","Southern")</f>
        <v>Southern</v>
      </c>
      <c r="H1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32" t="s">
        <v>79</v>
      </c>
      <c r="J132" t="s">
        <v>33</v>
      </c>
      <c r="K132" t="s">
        <v>80</v>
      </c>
      <c r="L132" t="str">
        <f>HYPERLINK("https://ksn2.faa.gov/ajg/ajg-r/_layouts/userdisp.aspx?ID=2","Southern Regional Human Resource Services Division")</f>
        <v>Southern Regional Human Resource Services Division</v>
      </c>
      <c r="M132" t="s">
        <v>17</v>
      </c>
      <c r="O132" t="str">
        <f>LOOKUP(Table1[[#This Row],[FacilityLevel]], Backend!$E$3:$E$11, Backend!$F$3:$F$11)</f>
        <v>L</v>
      </c>
      <c r="P132">
        <f>LOOKUP(Table1[[#This Row],[FacilityType]], Backend!$J$4:$J$8, Backend!$K$4:$K$8)</f>
        <v>2</v>
      </c>
      <c r="Q132" t="str">
        <f>LOOKUP(Table1[[#This Row],[RegionIDByDistrict]], Backend!$P$1:$P$9, Backend!$Q$1:$Q$9)</f>
        <v>ASO</v>
      </c>
    </row>
    <row r="133" spans="1:17" x14ac:dyDescent="0.25">
      <c r="A133" t="s">
        <v>234</v>
      </c>
      <c r="B133" t="s">
        <v>576</v>
      </c>
      <c r="C133" t="s">
        <v>39</v>
      </c>
      <c r="D133" s="1">
        <v>9</v>
      </c>
      <c r="E133" s="1" t="s">
        <v>995</v>
      </c>
      <c r="F133" s="1" t="s">
        <v>778</v>
      </c>
      <c r="G133" t="str">
        <f>HYPERLINK("https://ksn2.faa.gov/ajg/ajg-r/_layouts/userdisp.aspx?ID=4","Eastern")</f>
        <v>Eastern</v>
      </c>
      <c r="H1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3" t="s">
        <v>44</v>
      </c>
      <c r="J133" t="s">
        <v>21</v>
      </c>
      <c r="K133" t="s">
        <v>45</v>
      </c>
      <c r="L133" t="str">
        <f>HYPERLINK("https://ksn2.faa.gov/ajg/ajg-r/_layouts/userdisp.aspx?ID=4","Eastern Regional Human Resource Services Division")</f>
        <v>Eastern Regional Human Resource Services Division</v>
      </c>
      <c r="M133" t="s">
        <v>17</v>
      </c>
      <c r="O133" t="str">
        <f>LOOKUP(Table1[[#This Row],[FacilityLevel]], Backend!$E$3:$E$11, Backend!$F$3:$F$11)</f>
        <v>I</v>
      </c>
      <c r="P133">
        <f>LOOKUP(Table1[[#This Row],[FacilityType]], Backend!$J$4:$J$8, Backend!$K$4:$K$8)</f>
        <v>7</v>
      </c>
      <c r="Q133" t="str">
        <f>LOOKUP(Table1[[#This Row],[RegionIDByDistrict]], Backend!$P$1:$P$9, Backend!$Q$1:$Q$9)</f>
        <v>AEA</v>
      </c>
    </row>
    <row r="134" spans="1:17" x14ac:dyDescent="0.25">
      <c r="A134" t="s">
        <v>235</v>
      </c>
      <c r="B134" t="s">
        <v>577</v>
      </c>
      <c r="C134" t="s">
        <v>39</v>
      </c>
      <c r="D134" s="1">
        <v>11</v>
      </c>
      <c r="E134" s="1" t="s">
        <v>80</v>
      </c>
      <c r="F134" s="1" t="s">
        <v>758</v>
      </c>
      <c r="G134" t="str">
        <f>HYPERLINK("https://ksn2.faa.gov/ajg/ajg-r/_layouts/userdisp.aspx?ID=2","Southern")</f>
        <v>Southern</v>
      </c>
      <c r="H1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34" t="s">
        <v>79</v>
      </c>
      <c r="J134" t="s">
        <v>33</v>
      </c>
      <c r="K134" t="s">
        <v>80</v>
      </c>
      <c r="L134" t="str">
        <f>HYPERLINK("https://ksn2.faa.gov/ajg/ajg-r/_layouts/userdisp.aspx?ID=2","Southern Regional Human Resource Services Division")</f>
        <v>Southern Regional Human Resource Services Division</v>
      </c>
      <c r="M134" t="s">
        <v>17</v>
      </c>
      <c r="O134" t="str">
        <f>LOOKUP(Table1[[#This Row],[FacilityLevel]], Backend!$E$3:$E$11, Backend!$F$3:$F$11)</f>
        <v>K</v>
      </c>
      <c r="P134">
        <f>LOOKUP(Table1[[#This Row],[FacilityType]], Backend!$J$4:$J$8, Backend!$K$4:$K$8)</f>
        <v>7</v>
      </c>
      <c r="Q134" t="str">
        <f>LOOKUP(Table1[[#This Row],[RegionIDByDistrict]], Backend!$P$1:$P$9, Backend!$Q$1:$Q$9)</f>
        <v>ASO</v>
      </c>
    </row>
    <row r="135" spans="1:17" x14ac:dyDescent="0.25">
      <c r="A135" t="s">
        <v>236</v>
      </c>
      <c r="B135" t="s">
        <v>578</v>
      </c>
      <c r="C135" t="s">
        <v>28</v>
      </c>
      <c r="D135" s="1">
        <v>8</v>
      </c>
      <c r="E135" s="1" t="s">
        <v>885</v>
      </c>
      <c r="F135" s="1" t="s">
        <v>802</v>
      </c>
      <c r="G135" t="str">
        <f>HYPERLINK("https://ksn2.faa.gov/ajg/ajg-r/_layouts/userdisp.aspx?ID=6","Central")</f>
        <v>Central</v>
      </c>
      <c r="H1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35" t="s">
        <v>145</v>
      </c>
      <c r="J135" t="s">
        <v>33</v>
      </c>
      <c r="K135" t="s">
        <v>146</v>
      </c>
      <c r="L135" t="str">
        <f>HYPERLINK("https://ksn2.faa.gov/ajg/ajg-r/_layouts/userdisp.aspx?ID=6","Central Regional Human Resource Services Division")</f>
        <v>Central Regional Human Resource Services Division</v>
      </c>
      <c r="M135" t="s">
        <v>17</v>
      </c>
      <c r="O135" t="str">
        <f>LOOKUP(Table1[[#This Row],[FacilityLevel]], Backend!$E$3:$E$11, Backend!$F$3:$F$11)</f>
        <v>H</v>
      </c>
      <c r="P135">
        <f>LOOKUP(Table1[[#This Row],[FacilityType]], Backend!$J$4:$J$8, Backend!$K$4:$K$8)</f>
        <v>3</v>
      </c>
      <c r="Q135" t="str">
        <f>LOOKUP(Table1[[#This Row],[RegionIDByDistrict]], Backend!$P$1:$P$9, Backend!$Q$1:$Q$9)</f>
        <v>ACE</v>
      </c>
    </row>
    <row r="136" spans="1:17" x14ac:dyDescent="0.25">
      <c r="A136" t="s">
        <v>237</v>
      </c>
      <c r="B136" t="s">
        <v>579</v>
      </c>
      <c r="C136" t="s">
        <v>39</v>
      </c>
      <c r="D136" s="1">
        <v>4</v>
      </c>
      <c r="E136" s="1" t="s">
        <v>1041</v>
      </c>
      <c r="F136" s="1" t="s">
        <v>763</v>
      </c>
      <c r="G136" t="str">
        <f>HYPERLINK("https://ksn2.faa.gov/ajg/ajg-r/_layouts/userdisp.aspx?ID=4","Eastern")</f>
        <v>Eastern</v>
      </c>
      <c r="H1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6" t="s">
        <v>29</v>
      </c>
      <c r="J136" t="s">
        <v>21</v>
      </c>
      <c r="K136" t="s">
        <v>30</v>
      </c>
      <c r="L136" t="str">
        <f>HYPERLINK("https://ksn2.faa.gov/ajg/ajg-r/_layouts/userdisp.aspx?ID=4","Eastern Regional Human Resource Services Division")</f>
        <v>Eastern Regional Human Resource Services Division</v>
      </c>
      <c r="M136" t="s">
        <v>82</v>
      </c>
      <c r="O136" t="str">
        <f>LOOKUP(Table1[[#This Row],[FacilityLevel]], Backend!$E$3:$E$11, Backend!$F$3:$F$11)</f>
        <v>D</v>
      </c>
      <c r="P136">
        <f>LOOKUP(Table1[[#This Row],[FacilityType]], Backend!$J$4:$J$8, Backend!$K$4:$K$8)</f>
        <v>7</v>
      </c>
      <c r="Q136" t="str">
        <f>LOOKUP(Table1[[#This Row],[RegionIDByDistrict]], Backend!$P$1:$P$9, Backend!$Q$1:$Q$9)</f>
        <v>AEA</v>
      </c>
    </row>
    <row r="137" spans="1:17" x14ac:dyDescent="0.25">
      <c r="A137" t="s">
        <v>238</v>
      </c>
      <c r="B137" t="s">
        <v>579</v>
      </c>
      <c r="C137" t="s">
        <v>28</v>
      </c>
      <c r="D137" s="1">
        <v>7</v>
      </c>
      <c r="E137" s="1" t="s">
        <v>886</v>
      </c>
      <c r="F137" s="1" t="s">
        <v>791</v>
      </c>
      <c r="G137" t="str">
        <f>HYPERLINK("https://ksn2.faa.gov/ajg/ajg-r/_layouts/userdisp.aspx?ID=4","Eastern")</f>
        <v>Eastern</v>
      </c>
      <c r="H1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7" t="s">
        <v>44</v>
      </c>
      <c r="J137" t="s">
        <v>21</v>
      </c>
      <c r="K137" t="s">
        <v>45</v>
      </c>
      <c r="L137" t="str">
        <f>HYPERLINK("https://ksn2.faa.gov/ajg/ajg-r/_layouts/userdisp.aspx?ID=4","Eastern Regional Human Resource Services Division")</f>
        <v>Eastern Regional Human Resource Services Division</v>
      </c>
      <c r="M137" t="s">
        <v>85</v>
      </c>
      <c r="O137" t="str">
        <f>LOOKUP(Table1[[#This Row],[FacilityLevel]], Backend!$E$3:$E$11, Backend!$F$3:$F$11)</f>
        <v>G</v>
      </c>
      <c r="P137">
        <f>LOOKUP(Table1[[#This Row],[FacilityType]], Backend!$J$4:$J$8, Backend!$K$4:$K$8)</f>
        <v>3</v>
      </c>
      <c r="Q137" t="str">
        <f>LOOKUP(Table1[[#This Row],[RegionIDByDistrict]], Backend!$P$1:$P$9, Backend!$Q$1:$Q$9)</f>
        <v>AEA</v>
      </c>
    </row>
    <row r="138" spans="1:17" x14ac:dyDescent="0.25">
      <c r="A138" t="s">
        <v>239</v>
      </c>
      <c r="B138" t="s">
        <v>580</v>
      </c>
      <c r="C138" t="s">
        <v>28</v>
      </c>
      <c r="D138" s="1">
        <v>8</v>
      </c>
      <c r="E138" s="1" t="s">
        <v>138</v>
      </c>
      <c r="F138" s="1" t="s">
        <v>760</v>
      </c>
      <c r="G138" t="str">
        <f>HYPERLINK("https://ksn2.faa.gov/ajg/ajg-r/_layouts/userdisp.aspx?ID=5","Southwest")</f>
        <v>Southwest</v>
      </c>
      <c r="H1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38" t="s">
        <v>137</v>
      </c>
      <c r="J138" t="s">
        <v>33</v>
      </c>
      <c r="K138" t="s">
        <v>138</v>
      </c>
      <c r="L138" t="str">
        <f>HYPERLINK("https://ksn2.faa.gov/ajg/ajg-r/_layouts/userdisp.aspx?ID=5","Southwest Regional Human Resource Services Division")</f>
        <v>Southwest Regional Human Resource Services Division</v>
      </c>
      <c r="M138" t="s">
        <v>17</v>
      </c>
      <c r="O138" t="str">
        <f>LOOKUP(Table1[[#This Row],[FacilityLevel]], Backend!$E$3:$E$11, Backend!$F$3:$F$11)</f>
        <v>H</v>
      </c>
      <c r="P138">
        <f>LOOKUP(Table1[[#This Row],[FacilityType]], Backend!$J$4:$J$8, Backend!$K$4:$K$8)</f>
        <v>3</v>
      </c>
      <c r="Q138" t="str">
        <f>LOOKUP(Table1[[#This Row],[RegionIDByDistrict]], Backend!$P$1:$P$9, Backend!$Q$1:$Q$9)</f>
        <v>ASW</v>
      </c>
    </row>
    <row r="139" spans="1:17" x14ac:dyDescent="0.25">
      <c r="A139" t="s">
        <v>240</v>
      </c>
      <c r="B139" t="s">
        <v>581</v>
      </c>
      <c r="C139" t="s">
        <v>39</v>
      </c>
      <c r="D139" s="1">
        <v>6</v>
      </c>
      <c r="E139" s="1" t="s">
        <v>971</v>
      </c>
      <c r="F139" s="1" t="s">
        <v>776</v>
      </c>
      <c r="G139" t="str">
        <f>HYPERLINK("https://ksn2.faa.gov/ajg/ajg-r/_layouts/userdisp.aspx?ID=4","Eastern")</f>
        <v>Eastern</v>
      </c>
      <c r="H1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9" t="s">
        <v>29</v>
      </c>
      <c r="J139" t="s">
        <v>21</v>
      </c>
      <c r="K139" t="s">
        <v>30</v>
      </c>
      <c r="L139" t="str">
        <f>HYPERLINK("https://ksn2.faa.gov/ajg/ajg-r/_layouts/userdisp.aspx?ID=4","Eastern Regional Human Resource Services Division")</f>
        <v>Eastern Regional Human Resource Services Division</v>
      </c>
      <c r="M139" t="s">
        <v>62</v>
      </c>
      <c r="O139" t="str">
        <f>LOOKUP(Table1[[#This Row],[FacilityLevel]], Backend!$E$3:$E$11, Backend!$F$3:$F$11)</f>
        <v>F</v>
      </c>
      <c r="P139">
        <f>LOOKUP(Table1[[#This Row],[FacilityType]], Backend!$J$4:$J$8, Backend!$K$4:$K$8)</f>
        <v>7</v>
      </c>
      <c r="Q139" t="str">
        <f>LOOKUP(Table1[[#This Row],[RegionIDByDistrict]], Backend!$P$1:$P$9, Backend!$Q$1:$Q$9)</f>
        <v>AEA</v>
      </c>
    </row>
    <row r="140" spans="1:17" x14ac:dyDescent="0.25">
      <c r="A140" t="s">
        <v>241</v>
      </c>
      <c r="B140" t="s">
        <v>582</v>
      </c>
      <c r="C140" t="s">
        <v>28</v>
      </c>
      <c r="D140" s="1">
        <v>6</v>
      </c>
      <c r="E140" s="1" t="s">
        <v>887</v>
      </c>
      <c r="F140" s="1" t="s">
        <v>786</v>
      </c>
      <c r="G140" t="str">
        <f>HYPERLINK("https://ksn2.faa.gov/ajg/ajg-r/_layouts/userdisp.aspx?ID=8","Western Pacific")</f>
        <v>Western Pacific</v>
      </c>
      <c r="H1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0" t="s">
        <v>61</v>
      </c>
      <c r="J140" t="s">
        <v>15</v>
      </c>
      <c r="K140" t="s">
        <v>221</v>
      </c>
      <c r="L140" t="str">
        <f>HYPERLINK("https://ksn2.faa.gov/ajg/ajg-r/_layouts/userdisp.aspx?ID=8","Western Pacific Regional Human Resource Services Division")</f>
        <v>Western Pacific Regional Human Resource Services Division</v>
      </c>
      <c r="M140" t="s">
        <v>47</v>
      </c>
      <c r="O140" t="str">
        <f>LOOKUP(Table1[[#This Row],[FacilityLevel]], Backend!$E$3:$E$11, Backend!$F$3:$F$11)</f>
        <v>F</v>
      </c>
      <c r="P140">
        <f>LOOKUP(Table1[[#This Row],[FacilityType]], Backend!$J$4:$J$8, Backend!$K$4:$K$8)</f>
        <v>3</v>
      </c>
      <c r="Q140" t="str">
        <f>LOOKUP(Table1[[#This Row],[RegionIDByDistrict]], Backend!$P$1:$P$9, Backend!$Q$1:$Q$9)</f>
        <v>AWP</v>
      </c>
    </row>
    <row r="141" spans="1:17" x14ac:dyDescent="0.25">
      <c r="A141" t="s">
        <v>242</v>
      </c>
      <c r="B141" t="s">
        <v>583</v>
      </c>
      <c r="C141" t="s">
        <v>28</v>
      </c>
      <c r="D141" s="1">
        <v>6</v>
      </c>
      <c r="E141" s="1" t="s">
        <v>888</v>
      </c>
      <c r="F141" s="1" t="s">
        <v>800</v>
      </c>
      <c r="G141" t="str">
        <f>HYPERLINK("https://ksn2.faa.gov/ajg/ajg-r/_layouts/userdisp.aspx?ID=5","Southwest")</f>
        <v>Southwest</v>
      </c>
      <c r="H1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41" t="s">
        <v>106</v>
      </c>
      <c r="J141" t="s">
        <v>21</v>
      </c>
      <c r="K141" t="s">
        <v>107</v>
      </c>
      <c r="L141" t="str">
        <f>HYPERLINK("https://ksn2.faa.gov/ajg/ajg-r/_layouts/userdisp.aspx?ID=5","Southwest Regional Human Resource Services Division")</f>
        <v>Southwest Regional Human Resource Services Division</v>
      </c>
      <c r="M141" t="s">
        <v>85</v>
      </c>
      <c r="O141" t="str">
        <f>LOOKUP(Table1[[#This Row],[FacilityLevel]], Backend!$E$3:$E$11, Backend!$F$3:$F$11)</f>
        <v>F</v>
      </c>
      <c r="P141">
        <f>LOOKUP(Table1[[#This Row],[FacilityType]], Backend!$J$4:$J$8, Backend!$K$4:$K$8)</f>
        <v>3</v>
      </c>
      <c r="Q141" t="str">
        <f>LOOKUP(Table1[[#This Row],[RegionIDByDistrict]], Backend!$P$1:$P$9, Backend!$Q$1:$Q$9)</f>
        <v>ASO</v>
      </c>
    </row>
    <row r="142" spans="1:17" x14ac:dyDescent="0.25">
      <c r="A142" t="s">
        <v>243</v>
      </c>
      <c r="B142" t="s">
        <v>584</v>
      </c>
      <c r="C142" t="s">
        <v>28</v>
      </c>
      <c r="D142" s="1">
        <v>9</v>
      </c>
      <c r="E142" s="1" t="s">
        <v>122</v>
      </c>
      <c r="F142" s="1" t="s">
        <v>775</v>
      </c>
      <c r="G142" t="str">
        <f>HYPERLINK("https://ksn2.faa.gov/ajg/ajg-r/_layouts/userdisp.aspx?ID=2","Southern")</f>
        <v>Southern</v>
      </c>
      <c r="H1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42" t="s">
        <v>121</v>
      </c>
      <c r="J142" t="s">
        <v>21</v>
      </c>
      <c r="K142" t="s">
        <v>122</v>
      </c>
      <c r="L142" t="str">
        <f>HYPERLINK("https://ksn2.faa.gov/ajg/ajg-r/_layouts/userdisp.aspx?ID=2","Southern Regional Human Resource Services Division")</f>
        <v>Southern Regional Human Resource Services Division</v>
      </c>
      <c r="M142" t="s">
        <v>17</v>
      </c>
      <c r="O142" t="str">
        <f>LOOKUP(Table1[[#This Row],[FacilityLevel]], Backend!$E$3:$E$11, Backend!$F$3:$F$11)</f>
        <v>I</v>
      </c>
      <c r="P142">
        <f>LOOKUP(Table1[[#This Row],[FacilityType]], Backend!$J$4:$J$8, Backend!$K$4:$K$8)</f>
        <v>3</v>
      </c>
      <c r="Q142" t="str">
        <f>LOOKUP(Table1[[#This Row],[RegionIDByDistrict]], Backend!$P$1:$P$9, Backend!$Q$1:$Q$9)</f>
        <v>ASO</v>
      </c>
    </row>
    <row r="143" spans="1:17" x14ac:dyDescent="0.25">
      <c r="A143" t="s">
        <v>244</v>
      </c>
      <c r="B143" t="s">
        <v>245</v>
      </c>
      <c r="C143" t="s">
        <v>220</v>
      </c>
      <c r="D143" s="1">
        <v>8</v>
      </c>
      <c r="E143" s="1" t="s">
        <v>978</v>
      </c>
      <c r="F143" s="1" t="s">
        <v>753</v>
      </c>
      <c r="G143" t="str">
        <f>HYPERLINK("https://ksn2.faa.gov/ajg/ajg-r/_layouts/userdisp.aspx?ID=8","Western Pacific")</f>
        <v>Western Pacific</v>
      </c>
      <c r="H1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3" t="s">
        <v>93</v>
      </c>
      <c r="J143" t="s">
        <v>15</v>
      </c>
      <c r="K143" t="s">
        <v>94</v>
      </c>
      <c r="L143" t="str">
        <f>HYPERLINK("https://ksn2.faa.gov/ajg/ajg-r/_layouts/userdisp.aspx?ID=8","Western Pacific Regional Human Resource Services Division")</f>
        <v>Western Pacific Regional Human Resource Services Division</v>
      </c>
      <c r="M143" t="s">
        <v>17</v>
      </c>
      <c r="O143" t="str">
        <f>LOOKUP(Table1[[#This Row],[FacilityLevel]], Backend!$E$3:$E$11, Backend!$F$3:$F$11)</f>
        <v>H</v>
      </c>
      <c r="P143">
        <f>LOOKUP(Table1[[#This Row],[FacilityType]], Backend!$J$4:$J$8, Backend!$K$4:$K$8)</f>
        <v>6</v>
      </c>
      <c r="Q143" t="str">
        <f>LOOKUP(Table1[[#This Row],[RegionIDByDistrict]], Backend!$P$1:$P$9, Backend!$Q$1:$Q$9)</f>
        <v>AWP</v>
      </c>
    </row>
    <row r="144" spans="1:17" x14ac:dyDescent="0.25">
      <c r="A144" t="s">
        <v>246</v>
      </c>
      <c r="B144" t="s">
        <v>585</v>
      </c>
      <c r="C144" t="s">
        <v>39</v>
      </c>
      <c r="D144" s="1">
        <v>11</v>
      </c>
      <c r="E144" s="1" t="s">
        <v>1042</v>
      </c>
      <c r="F144" s="1" t="s">
        <v>776</v>
      </c>
      <c r="G144" t="str">
        <f>HYPERLINK("https://ksn2.faa.gov/ajg/ajg-r/_layouts/userdisp.aspx?ID=4","Eastern")</f>
        <v>Eastern</v>
      </c>
      <c r="H1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44" t="s">
        <v>29</v>
      </c>
      <c r="J144" t="s">
        <v>21</v>
      </c>
      <c r="K144" t="s">
        <v>30</v>
      </c>
      <c r="L144" t="str">
        <f>HYPERLINK("https://ksn2.faa.gov/ajg/ajg-r/_layouts/userdisp.aspx?ID=4","Eastern Regional Human Resource Services Division")</f>
        <v>Eastern Regional Human Resource Services Division</v>
      </c>
      <c r="M144" t="s">
        <v>17</v>
      </c>
      <c r="O144" t="str">
        <f>LOOKUP(Table1[[#This Row],[FacilityLevel]], Backend!$E$3:$E$11, Backend!$F$3:$F$11)</f>
        <v>K</v>
      </c>
      <c r="P144">
        <f>LOOKUP(Table1[[#This Row],[FacilityType]], Backend!$J$4:$J$8, Backend!$K$4:$K$8)</f>
        <v>7</v>
      </c>
      <c r="Q144" t="str">
        <f>LOOKUP(Table1[[#This Row],[RegionIDByDistrict]], Backend!$P$1:$P$9, Backend!$Q$1:$Q$9)</f>
        <v>AEA</v>
      </c>
    </row>
    <row r="145" spans="1:17" x14ac:dyDescent="0.25">
      <c r="A145" t="s">
        <v>247</v>
      </c>
      <c r="B145" t="s">
        <v>586</v>
      </c>
      <c r="C145" t="s">
        <v>39</v>
      </c>
      <c r="D145" s="1">
        <v>5</v>
      </c>
      <c r="E145" s="1" t="s">
        <v>996</v>
      </c>
      <c r="F145" s="1" t="s">
        <v>762</v>
      </c>
      <c r="G145" t="s">
        <v>1221</v>
      </c>
      <c r="H1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145" t="s">
        <v>14</v>
      </c>
      <c r="J145" t="s">
        <v>15</v>
      </c>
      <c r="K145" t="s">
        <v>16</v>
      </c>
      <c r="L145" t="str">
        <f>HYPERLINK("https://ksn2.faa.gov/ajg/ajg-r/_layouts/userdisp.aspx?ID=7","Northwest Mountain Regional Human Resource Services Division")</f>
        <v>Northwest Mountain Regional Human Resource Services Division</v>
      </c>
      <c r="M145" t="s">
        <v>248</v>
      </c>
      <c r="N145" t="s">
        <v>249</v>
      </c>
      <c r="O145" t="str">
        <f>LOOKUP(Table1[[#This Row],[FacilityLevel]], Backend!$E$3:$E$11, Backend!$F$3:$F$11)</f>
        <v>E</v>
      </c>
      <c r="P145">
        <f>LOOKUP(Table1[[#This Row],[FacilityType]], Backend!$J$4:$J$8, Backend!$K$4:$K$8)</f>
        <v>7</v>
      </c>
      <c r="Q145" t="str">
        <f>LOOKUP(Table1[[#This Row],[RegionIDByDistrict]], Backend!$P$1:$P$9, Backend!$Q$1:$Q$9)</f>
        <v>AAL</v>
      </c>
    </row>
    <row r="146" spans="1:17" x14ac:dyDescent="0.25">
      <c r="A146" t="s">
        <v>250</v>
      </c>
      <c r="B146" t="s">
        <v>251</v>
      </c>
      <c r="C146" t="s">
        <v>13</v>
      </c>
      <c r="D146" s="1">
        <v>11</v>
      </c>
      <c r="E146" s="1" t="s">
        <v>838</v>
      </c>
      <c r="F146" s="1" t="s">
        <v>780</v>
      </c>
      <c r="G146" t="str">
        <f>HYPERLINK("https://ksn2.faa.gov/ajg/ajg-r/_layouts/userdisp.aspx?ID=8","Western Pacific")</f>
        <v>Western Pacific</v>
      </c>
      <c r="H1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6" t="s">
        <v>93</v>
      </c>
      <c r="J146" t="s">
        <v>15</v>
      </c>
      <c r="K146" t="s">
        <v>94</v>
      </c>
      <c r="L146" t="str">
        <f>HYPERLINK("https://ksn2.faa.gov/ajg/ajg-r/_layouts/userdisp.aspx?ID=8","Western Pacific Regional Human Resource Services Division")</f>
        <v>Western Pacific Regional Human Resource Services Division</v>
      </c>
      <c r="M146" t="s">
        <v>17</v>
      </c>
      <c r="O146" t="str">
        <f>LOOKUP(Table1[[#This Row],[FacilityLevel]], Backend!$E$3:$E$11, Backend!$F$3:$F$11)</f>
        <v>K</v>
      </c>
      <c r="P146">
        <f>LOOKUP(Table1[[#This Row],[FacilityType]], Backend!$J$4:$J$8, Backend!$K$4:$K$8)</f>
        <v>2</v>
      </c>
      <c r="Q146" t="str">
        <f>LOOKUP(Table1[[#This Row],[RegionIDByDistrict]], Backend!$P$1:$P$9, Backend!$Q$1:$Q$9)</f>
        <v>AWP</v>
      </c>
    </row>
    <row r="147" spans="1:17" x14ac:dyDescent="0.25">
      <c r="A147" t="s">
        <v>252</v>
      </c>
      <c r="B147" t="s">
        <v>587</v>
      </c>
      <c r="C147" t="s">
        <v>39</v>
      </c>
      <c r="D147" s="1">
        <v>6</v>
      </c>
      <c r="E147" s="1" t="s">
        <v>1043</v>
      </c>
      <c r="F147" s="1" t="s">
        <v>760</v>
      </c>
      <c r="G147" t="str">
        <f>HYPERLINK("https://ksn2.faa.gov/ajg/ajg-r/_layouts/userdisp.aspx?ID=5","Southwest")</f>
        <v>Southwest</v>
      </c>
      <c r="H1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47" t="s">
        <v>57</v>
      </c>
      <c r="J147" t="s">
        <v>33</v>
      </c>
      <c r="K147" t="s">
        <v>58</v>
      </c>
      <c r="L147" t="str">
        <f>HYPERLINK("https://ksn2.faa.gov/ajg/ajg-r/_layouts/userdisp.aspx?ID=5","Southwest Regional Human Resource Services Division")</f>
        <v>Southwest Regional Human Resource Services Division</v>
      </c>
      <c r="M147" t="s">
        <v>74</v>
      </c>
      <c r="O147" t="str">
        <f>LOOKUP(Table1[[#This Row],[FacilityLevel]], Backend!$E$3:$E$11, Backend!$F$3:$F$11)</f>
        <v>F</v>
      </c>
      <c r="P147">
        <f>LOOKUP(Table1[[#This Row],[FacilityType]], Backend!$J$4:$J$8, Backend!$K$4:$K$8)</f>
        <v>7</v>
      </c>
      <c r="Q147" t="str">
        <f>LOOKUP(Table1[[#This Row],[RegionIDByDistrict]], Backend!$P$1:$P$9, Backend!$Q$1:$Q$9)</f>
        <v>AGL</v>
      </c>
    </row>
    <row r="148" spans="1:17" x14ac:dyDescent="0.25">
      <c r="A148" t="s">
        <v>253</v>
      </c>
      <c r="B148" t="s">
        <v>588</v>
      </c>
      <c r="C148" t="s">
        <v>39</v>
      </c>
      <c r="D148" s="1">
        <v>4</v>
      </c>
      <c r="E148" s="1" t="s">
        <v>997</v>
      </c>
      <c r="F148" s="1" t="s">
        <v>766</v>
      </c>
      <c r="G148" t="str">
        <f>HYPERLINK("https://ksn2.faa.gov/ajg/ajg-r/_layouts/userdisp.aspx?ID=9","Great Lakes")</f>
        <v>Great Lakes</v>
      </c>
      <c r="H1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48" t="s">
        <v>51</v>
      </c>
      <c r="J148" t="s">
        <v>33</v>
      </c>
      <c r="K148" t="s">
        <v>52</v>
      </c>
      <c r="L148" t="str">
        <f>HYPERLINK("https://ksn2.faa.gov/ajg/ajg-r/_layouts/userdisp.aspx?ID=9","Great Lakes Regional Human Resource Services Division")</f>
        <v>Great Lakes Regional Human Resource Services Division</v>
      </c>
      <c r="M148" t="s">
        <v>17</v>
      </c>
      <c r="O148" t="str">
        <f>LOOKUP(Table1[[#This Row],[FacilityLevel]], Backend!$E$3:$E$11, Backend!$F$3:$F$11)</f>
        <v>D</v>
      </c>
      <c r="P148">
        <f>LOOKUP(Table1[[#This Row],[FacilityType]], Backend!$J$4:$J$8, Backend!$K$4:$K$8)</f>
        <v>7</v>
      </c>
      <c r="Q148" t="str">
        <f>LOOKUP(Table1[[#This Row],[RegionIDByDistrict]], Backend!$P$1:$P$9, Backend!$Q$1:$Q$9)</f>
        <v>AGL</v>
      </c>
    </row>
    <row r="149" spans="1:17" x14ac:dyDescent="0.25">
      <c r="A149" t="s">
        <v>254</v>
      </c>
      <c r="B149" t="s">
        <v>589</v>
      </c>
      <c r="C149" t="s">
        <v>39</v>
      </c>
      <c r="D149" s="1">
        <v>11</v>
      </c>
      <c r="E149" s="1" t="s">
        <v>838</v>
      </c>
      <c r="F149" s="1" t="s">
        <v>780</v>
      </c>
      <c r="G149" t="str">
        <f>HYPERLINK("https://ksn2.faa.gov/ajg/ajg-r/_layouts/userdisp.aspx?ID=8","Western Pacific")</f>
        <v>Western Pacific</v>
      </c>
      <c r="H1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9" t="s">
        <v>93</v>
      </c>
      <c r="J149" t="s">
        <v>15</v>
      </c>
      <c r="K149" t="s">
        <v>94</v>
      </c>
      <c r="L149" t="str">
        <f>HYPERLINK("https://ksn2.faa.gov/ajg/ajg-r/_layouts/userdisp.aspx?ID=8","Western Pacific Regional Human Resource Services Division")</f>
        <v>Western Pacific Regional Human Resource Services Division</v>
      </c>
      <c r="M149" t="s">
        <v>17</v>
      </c>
      <c r="O149" t="str">
        <f>LOOKUP(Table1[[#This Row],[FacilityLevel]], Backend!$E$3:$E$11, Backend!$F$3:$F$11)</f>
        <v>K</v>
      </c>
      <c r="P149">
        <f>LOOKUP(Table1[[#This Row],[FacilityType]], Backend!$J$4:$J$8, Backend!$K$4:$K$8)</f>
        <v>7</v>
      </c>
      <c r="Q149" t="str">
        <f>LOOKUP(Table1[[#This Row],[RegionIDByDistrict]], Backend!$P$1:$P$9, Backend!$Q$1:$Q$9)</f>
        <v>AWP</v>
      </c>
    </row>
    <row r="150" spans="1:17" x14ac:dyDescent="0.25">
      <c r="A150" t="s">
        <v>255</v>
      </c>
      <c r="B150" t="s">
        <v>590</v>
      </c>
      <c r="C150" t="s">
        <v>39</v>
      </c>
      <c r="D150" s="1">
        <v>12</v>
      </c>
      <c r="E150" s="1" t="s">
        <v>94</v>
      </c>
      <c r="F150" s="1" t="s">
        <v>753</v>
      </c>
      <c r="G150" t="str">
        <f>HYPERLINK("https://ksn2.faa.gov/ajg/ajg-r/_layouts/userdisp.aspx?ID=8","Western Pacific")</f>
        <v>Western Pacific</v>
      </c>
      <c r="H1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50" t="s">
        <v>93</v>
      </c>
      <c r="J150" t="s">
        <v>15</v>
      </c>
      <c r="K150" t="s">
        <v>94</v>
      </c>
      <c r="L150" t="str">
        <f>HYPERLINK("https://ksn2.faa.gov/ajg/ajg-r/_layouts/userdisp.aspx?ID=8","Western Pacific Regional Human Resource Services Division")</f>
        <v>Western Pacific Regional Human Resource Services Division</v>
      </c>
      <c r="M150" t="s">
        <v>17</v>
      </c>
      <c r="O150" t="str">
        <f>LOOKUP(Table1[[#This Row],[FacilityLevel]], Backend!$E$3:$E$11, Backend!$F$3:$F$11)</f>
        <v>L</v>
      </c>
      <c r="P150">
        <f>LOOKUP(Table1[[#This Row],[FacilityType]], Backend!$J$4:$J$8, Backend!$K$4:$K$8)</f>
        <v>7</v>
      </c>
      <c r="Q150" t="str">
        <f>LOOKUP(Table1[[#This Row],[RegionIDByDistrict]], Backend!$P$1:$P$9, Backend!$Q$1:$Q$9)</f>
        <v>AWP</v>
      </c>
    </row>
    <row r="151" spans="1:17" x14ac:dyDescent="0.25">
      <c r="A151" t="s">
        <v>256</v>
      </c>
      <c r="B151" t="s">
        <v>591</v>
      </c>
      <c r="C151" t="s">
        <v>28</v>
      </c>
      <c r="D151" s="1">
        <v>7</v>
      </c>
      <c r="E151" s="1" t="s">
        <v>889</v>
      </c>
      <c r="F151" s="1" t="s">
        <v>758</v>
      </c>
      <c r="G151" t="str">
        <f>HYPERLINK("https://ksn2.faa.gov/ajg/ajg-r/_layouts/userdisp.aspx?ID=5","Southwest")</f>
        <v>Southwest</v>
      </c>
      <c r="H1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1" t="s">
        <v>32</v>
      </c>
      <c r="J151" t="s">
        <v>33</v>
      </c>
      <c r="K151" t="s">
        <v>34</v>
      </c>
      <c r="L151" t="str">
        <f>HYPERLINK("https://ksn2.faa.gov/ajg/ajg-r/_layouts/userdisp.aspx?ID=5","Southwest Regional Human Resource Services Division")</f>
        <v>Southwest Regional Human Resource Services Division</v>
      </c>
      <c r="M151" t="s">
        <v>17</v>
      </c>
      <c r="O151" t="str">
        <f>LOOKUP(Table1[[#This Row],[FacilityLevel]], Backend!$E$3:$E$11, Backend!$F$3:$F$11)</f>
        <v>G</v>
      </c>
      <c r="P151">
        <f>LOOKUP(Table1[[#This Row],[FacilityType]], Backend!$J$4:$J$8, Backend!$K$4:$K$8)</f>
        <v>3</v>
      </c>
      <c r="Q151" t="str">
        <f>LOOKUP(Table1[[#This Row],[RegionIDByDistrict]], Backend!$P$1:$P$9, Backend!$Q$1:$Q$9)</f>
        <v>ASW</v>
      </c>
    </row>
    <row r="152" spans="1:17" x14ac:dyDescent="0.25">
      <c r="A152" t="s">
        <v>257</v>
      </c>
      <c r="B152" t="s">
        <v>592</v>
      </c>
      <c r="C152" t="s">
        <v>28</v>
      </c>
      <c r="D152" s="1">
        <v>5</v>
      </c>
      <c r="E152" s="1" t="s">
        <v>924</v>
      </c>
      <c r="F152" s="1" t="s">
        <v>754</v>
      </c>
      <c r="G152" t="str">
        <f>HYPERLINK("https://ksn2.faa.gov/ajg/ajg-r/_layouts/userdisp.aspx?ID=2","Southern")</f>
        <v>Southern</v>
      </c>
      <c r="H1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2" t="s">
        <v>79</v>
      </c>
      <c r="J152" t="s">
        <v>33</v>
      </c>
      <c r="K152" t="s">
        <v>80</v>
      </c>
      <c r="L152" t="str">
        <f>HYPERLINK("https://ksn2.faa.gov/ajg/ajg-r/_layouts/userdisp.aspx?ID=2","Southern Regional Human Resource Services Division")</f>
        <v>Southern Regional Human Resource Services Division</v>
      </c>
      <c r="M152" t="s">
        <v>47</v>
      </c>
      <c r="O152" t="str">
        <f>LOOKUP(Table1[[#This Row],[FacilityLevel]], Backend!$E$3:$E$11, Backend!$F$3:$F$11)</f>
        <v>E</v>
      </c>
      <c r="P152">
        <f>LOOKUP(Table1[[#This Row],[FacilityType]], Backend!$J$4:$J$8, Backend!$K$4:$K$8)</f>
        <v>3</v>
      </c>
      <c r="Q152" t="str">
        <f>LOOKUP(Table1[[#This Row],[RegionIDByDistrict]], Backend!$P$1:$P$9, Backend!$Q$1:$Q$9)</f>
        <v>ASO</v>
      </c>
    </row>
    <row r="153" spans="1:17" x14ac:dyDescent="0.25">
      <c r="A153" t="s">
        <v>258</v>
      </c>
      <c r="B153" t="s">
        <v>593</v>
      </c>
      <c r="C153" t="s">
        <v>28</v>
      </c>
      <c r="D153" s="1">
        <v>7</v>
      </c>
      <c r="E153" s="1" t="s">
        <v>890</v>
      </c>
      <c r="F153" s="1" t="s">
        <v>782</v>
      </c>
      <c r="G153" t="str">
        <f>HYPERLINK("https://ksn2.faa.gov/ajg/ajg-r/_layouts/userdisp.aspx?ID=5","Southwest")</f>
        <v>Southwest</v>
      </c>
      <c r="H1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3" t="s">
        <v>137</v>
      </c>
      <c r="J153" t="s">
        <v>33</v>
      </c>
      <c r="K153" t="s">
        <v>138</v>
      </c>
      <c r="L153" t="str">
        <f>HYPERLINK("https://ksn2.faa.gov/ajg/ajg-r/_layouts/userdisp.aspx?ID=5","Southwest Regional Human Resource Services Division")</f>
        <v>Southwest Regional Human Resource Services Division</v>
      </c>
      <c r="M153" t="s">
        <v>17</v>
      </c>
      <c r="O153" t="str">
        <f>LOOKUP(Table1[[#This Row],[FacilityLevel]], Backend!$E$3:$E$11, Backend!$F$3:$F$11)</f>
        <v>G</v>
      </c>
      <c r="P153">
        <f>LOOKUP(Table1[[#This Row],[FacilityType]], Backend!$J$4:$J$8, Backend!$K$4:$K$8)</f>
        <v>3</v>
      </c>
      <c r="Q153" t="str">
        <f>LOOKUP(Table1[[#This Row],[RegionIDByDistrict]], Backend!$P$1:$P$9, Backend!$Q$1:$Q$9)</f>
        <v>ASW</v>
      </c>
    </row>
    <row r="154" spans="1:17" x14ac:dyDescent="0.25">
      <c r="A154" t="s">
        <v>259</v>
      </c>
      <c r="B154" t="s">
        <v>587</v>
      </c>
      <c r="C154" t="s">
        <v>28</v>
      </c>
      <c r="D154" s="1">
        <v>5</v>
      </c>
      <c r="E154" s="1" t="s">
        <v>891</v>
      </c>
      <c r="F154" s="1" t="s">
        <v>754</v>
      </c>
      <c r="G154" t="str">
        <f>HYPERLINK("https://ksn2.faa.gov/ajg/ajg-r/_layouts/userdisp.aspx?ID=2","Southern")</f>
        <v>Southern</v>
      </c>
      <c r="H1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4" t="s">
        <v>79</v>
      </c>
      <c r="J154" t="s">
        <v>33</v>
      </c>
      <c r="K154" t="s">
        <v>80</v>
      </c>
      <c r="L154" t="str">
        <f>HYPERLINK("https://ksn2.faa.gov/ajg/ajg-r/_layouts/userdisp.aspx?ID=2","Southern Regional Human Resource Services Division")</f>
        <v>Southern Regional Human Resource Services Division</v>
      </c>
      <c r="M154" t="s">
        <v>260</v>
      </c>
      <c r="O154" t="str">
        <f>LOOKUP(Table1[[#This Row],[FacilityLevel]], Backend!$E$3:$E$11, Backend!$F$3:$F$11)</f>
        <v>E</v>
      </c>
      <c r="P154">
        <f>LOOKUP(Table1[[#This Row],[FacilityType]], Backend!$J$4:$J$8, Backend!$K$4:$K$8)</f>
        <v>3</v>
      </c>
      <c r="Q154" t="str">
        <f>LOOKUP(Table1[[#This Row],[RegionIDByDistrict]], Backend!$P$1:$P$9, Backend!$Q$1:$Q$9)</f>
        <v>ASO</v>
      </c>
    </row>
    <row r="155" spans="1:17" x14ac:dyDescent="0.25">
      <c r="A155" t="s">
        <v>261</v>
      </c>
      <c r="B155" t="s">
        <v>594</v>
      </c>
      <c r="C155" t="s">
        <v>39</v>
      </c>
      <c r="D155" s="1">
        <v>11</v>
      </c>
      <c r="E155" s="1" t="s">
        <v>1044</v>
      </c>
      <c r="F155" s="1" t="s">
        <v>776</v>
      </c>
      <c r="G155" t="str">
        <f>HYPERLINK("https://ksn2.faa.gov/ajg/ajg-r/_layouts/userdisp.aspx?ID=4","Eastern")</f>
        <v>Eastern</v>
      </c>
      <c r="H1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55" t="s">
        <v>29</v>
      </c>
      <c r="J155" t="s">
        <v>21</v>
      </c>
      <c r="K155" t="s">
        <v>30</v>
      </c>
      <c r="L155" t="str">
        <f>HYPERLINK("https://ksn2.faa.gov/ajg/ajg-r/_layouts/userdisp.aspx?ID=4","Eastern Regional Human Resource Services Division")</f>
        <v>Eastern Regional Human Resource Services Division</v>
      </c>
      <c r="M155" t="s">
        <v>17</v>
      </c>
      <c r="O155" t="str">
        <f>LOOKUP(Table1[[#This Row],[FacilityLevel]], Backend!$E$3:$E$11, Backend!$F$3:$F$11)</f>
        <v>K</v>
      </c>
      <c r="P155">
        <f>LOOKUP(Table1[[#This Row],[FacilityType]], Backend!$J$4:$J$8, Backend!$K$4:$K$8)</f>
        <v>7</v>
      </c>
      <c r="Q155" t="str">
        <f>LOOKUP(Table1[[#This Row],[RegionIDByDistrict]], Backend!$P$1:$P$9, Backend!$Q$1:$Q$9)</f>
        <v>AEA</v>
      </c>
    </row>
    <row r="156" spans="1:17" x14ac:dyDescent="0.25">
      <c r="A156" t="s">
        <v>262</v>
      </c>
      <c r="B156" t="s">
        <v>595</v>
      </c>
      <c r="C156" t="s">
        <v>39</v>
      </c>
      <c r="D156" s="1">
        <v>8</v>
      </c>
      <c r="E156" s="1" t="s">
        <v>1045</v>
      </c>
      <c r="F156" s="1" t="s">
        <v>753</v>
      </c>
      <c r="G156" t="str">
        <f>HYPERLINK("https://ksn2.faa.gov/ajg/ajg-r/_layouts/userdisp.aspx?ID=8","Western Pacific")</f>
        <v>Western Pacific</v>
      </c>
      <c r="H1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56" t="s">
        <v>99</v>
      </c>
      <c r="J156" t="s">
        <v>15</v>
      </c>
      <c r="K156" t="s">
        <v>94</v>
      </c>
      <c r="L156" t="str">
        <f>HYPERLINK("https://ksn2.faa.gov/ajg/ajg-r/_layouts/userdisp.aspx?ID=8","Western Pacific Regional Human Resource Services Division")</f>
        <v>Western Pacific Regional Human Resource Services Division</v>
      </c>
      <c r="M156" t="s">
        <v>263</v>
      </c>
      <c r="O156" t="str">
        <f>LOOKUP(Table1[[#This Row],[FacilityLevel]], Backend!$E$3:$E$11, Backend!$F$3:$F$11)</f>
        <v>H</v>
      </c>
      <c r="P156">
        <f>LOOKUP(Table1[[#This Row],[FacilityType]], Backend!$J$4:$J$8, Backend!$K$4:$K$8)</f>
        <v>7</v>
      </c>
      <c r="Q156" t="str">
        <f>LOOKUP(Table1[[#This Row],[RegionIDByDistrict]], Backend!$P$1:$P$9, Backend!$Q$1:$Q$9)</f>
        <v>AWP</v>
      </c>
    </row>
    <row r="157" spans="1:17" x14ac:dyDescent="0.25">
      <c r="A157" t="s">
        <v>264</v>
      </c>
      <c r="B157" t="s">
        <v>596</v>
      </c>
      <c r="C157" t="s">
        <v>28</v>
      </c>
      <c r="D157" s="1">
        <v>7</v>
      </c>
      <c r="E157" s="1" t="s">
        <v>925</v>
      </c>
      <c r="F157" s="1" t="s">
        <v>799</v>
      </c>
      <c r="G157" t="str">
        <f>HYPERLINK("https://ksn2.faa.gov/ajg/ajg-r/_layouts/userdisp.aspx?ID=5","Southwest")</f>
        <v>Southwest</v>
      </c>
      <c r="H1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7" t="s">
        <v>106</v>
      </c>
      <c r="J157" t="s">
        <v>21</v>
      </c>
      <c r="K157" t="s">
        <v>107</v>
      </c>
      <c r="L157" t="str">
        <f>HYPERLINK("https://ksn2.faa.gov/ajg/ajg-r/_layouts/userdisp.aspx?ID=5","Southwest Regional Human Resource Services Division")</f>
        <v>Southwest Regional Human Resource Services Division</v>
      </c>
      <c r="M157" t="s">
        <v>17</v>
      </c>
      <c r="O157" t="str">
        <f>LOOKUP(Table1[[#This Row],[FacilityLevel]], Backend!$E$3:$E$11, Backend!$F$3:$F$11)</f>
        <v>G</v>
      </c>
      <c r="P157">
        <f>LOOKUP(Table1[[#This Row],[FacilityType]], Backend!$J$4:$J$8, Backend!$K$4:$K$8)</f>
        <v>3</v>
      </c>
      <c r="Q157" t="str">
        <f>LOOKUP(Table1[[#This Row],[RegionIDByDistrict]], Backend!$P$1:$P$9, Backend!$Q$1:$Q$9)</f>
        <v>ASO</v>
      </c>
    </row>
    <row r="158" spans="1:17" x14ac:dyDescent="0.25">
      <c r="A158" t="s">
        <v>265</v>
      </c>
      <c r="B158" t="s">
        <v>597</v>
      </c>
      <c r="C158" t="s">
        <v>39</v>
      </c>
      <c r="D158" s="1">
        <v>5</v>
      </c>
      <c r="E158" s="1" t="s">
        <v>998</v>
      </c>
      <c r="F158" s="1" t="s">
        <v>781</v>
      </c>
      <c r="G158" t="str">
        <f>HYPERLINK("https://ksn2.faa.gov/ajg/ajg-r/_layouts/userdisp.aspx?ID=6","Central")</f>
        <v>Central</v>
      </c>
      <c r="H1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58" t="s">
        <v>102</v>
      </c>
      <c r="J158" t="s">
        <v>33</v>
      </c>
      <c r="K158" t="s">
        <v>103</v>
      </c>
      <c r="L158" t="str">
        <f>HYPERLINK("https://ksn2.faa.gov/ajg/ajg-r/_layouts/userdisp.aspx?ID=6","Central Regional Human Resource Services Division")</f>
        <v>Central Regional Human Resource Services Division</v>
      </c>
      <c r="M158" t="s">
        <v>114</v>
      </c>
      <c r="O158" t="str">
        <f>LOOKUP(Table1[[#This Row],[FacilityLevel]], Backend!$E$3:$E$11, Backend!$F$3:$F$11)</f>
        <v>E</v>
      </c>
      <c r="P158">
        <f>LOOKUP(Table1[[#This Row],[FacilityType]], Backend!$J$4:$J$8, Backend!$K$4:$K$8)</f>
        <v>7</v>
      </c>
      <c r="Q158" t="str">
        <f>LOOKUP(Table1[[#This Row],[RegionIDByDistrict]], Backend!$P$1:$P$9, Backend!$Q$1:$Q$9)</f>
        <v>ACE</v>
      </c>
    </row>
    <row r="159" spans="1:17" x14ac:dyDescent="0.25">
      <c r="A159" t="s">
        <v>266</v>
      </c>
      <c r="B159" t="s">
        <v>598</v>
      </c>
      <c r="C159" t="s">
        <v>39</v>
      </c>
      <c r="D159" s="1">
        <v>5</v>
      </c>
      <c r="E159" s="1" t="s">
        <v>956</v>
      </c>
      <c r="F159" s="1" t="s">
        <v>782</v>
      </c>
      <c r="G159" t="str">
        <f>HYPERLINK("https://ksn2.faa.gov/ajg/ajg-r/_layouts/userdisp.aspx?ID=5","Southwest")</f>
        <v>Southwest</v>
      </c>
      <c r="H1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9" t="s">
        <v>137</v>
      </c>
      <c r="J159" t="s">
        <v>33</v>
      </c>
      <c r="K159" t="s">
        <v>138</v>
      </c>
      <c r="L159" t="str">
        <f>HYPERLINK("https://ksn2.faa.gov/ajg/ajg-r/_layouts/userdisp.aspx?ID=5","Southwest Regional Human Resource Services Division")</f>
        <v>Southwest Regional Human Resource Services Division</v>
      </c>
      <c r="M159" t="s">
        <v>76</v>
      </c>
      <c r="O159" t="str">
        <f>LOOKUP(Table1[[#This Row],[FacilityLevel]], Backend!$E$3:$E$11, Backend!$F$3:$F$11)</f>
        <v>E</v>
      </c>
      <c r="P159">
        <f>LOOKUP(Table1[[#This Row],[FacilityType]], Backend!$J$4:$J$8, Backend!$K$4:$K$8)</f>
        <v>7</v>
      </c>
      <c r="Q159" t="str">
        <f>LOOKUP(Table1[[#This Row],[RegionIDByDistrict]], Backend!$P$1:$P$9, Backend!$Q$1:$Q$9)</f>
        <v>ASW</v>
      </c>
    </row>
    <row r="160" spans="1:17" x14ac:dyDescent="0.25">
      <c r="A160" t="s">
        <v>267</v>
      </c>
      <c r="B160" t="s">
        <v>599</v>
      </c>
      <c r="C160" t="s">
        <v>39</v>
      </c>
      <c r="D160" s="1">
        <v>6</v>
      </c>
      <c r="E160" s="1" t="s">
        <v>999</v>
      </c>
      <c r="F160" s="1" t="s">
        <v>753</v>
      </c>
      <c r="G160" t="str">
        <f>HYPERLINK("https://ksn2.faa.gov/ajg/ajg-r/_layouts/userdisp.aspx?ID=8","Western Pacific")</f>
        <v>Western Pacific</v>
      </c>
      <c r="H1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60" t="s">
        <v>68</v>
      </c>
      <c r="J160" t="s">
        <v>15</v>
      </c>
      <c r="K160" t="s">
        <v>69</v>
      </c>
      <c r="L160" t="str">
        <f>HYPERLINK("https://ksn2.faa.gov/ajg/ajg-r/_layouts/userdisp.aspx?ID=8","Western Pacific Regional Human Resource Services Division")</f>
        <v>Western Pacific Regional Human Resource Services Division</v>
      </c>
      <c r="M160" t="s">
        <v>74</v>
      </c>
      <c r="O160" t="str">
        <f>LOOKUP(Table1[[#This Row],[FacilityLevel]], Backend!$E$3:$E$11, Backend!$F$3:$F$11)</f>
        <v>F</v>
      </c>
      <c r="P160">
        <f>LOOKUP(Table1[[#This Row],[FacilityType]], Backend!$J$4:$J$8, Backend!$K$4:$K$8)</f>
        <v>7</v>
      </c>
      <c r="Q160" t="str">
        <f>LOOKUP(Table1[[#This Row],[RegionIDByDistrict]], Backend!$P$1:$P$9, Backend!$Q$1:$Q$9)</f>
        <v>AWP</v>
      </c>
    </row>
    <row r="161" spans="1:17" x14ac:dyDescent="0.25">
      <c r="A161" t="s">
        <v>268</v>
      </c>
      <c r="B161" t="s">
        <v>269</v>
      </c>
      <c r="C161" t="s">
        <v>13</v>
      </c>
      <c r="D161" s="1">
        <v>9</v>
      </c>
      <c r="E161" s="1" t="s">
        <v>107</v>
      </c>
      <c r="F161" s="1" t="s">
        <v>783</v>
      </c>
      <c r="G161" t="str">
        <f>HYPERLINK("https://ksn2.faa.gov/ajg/ajg-r/_layouts/userdisp.aspx?ID=5","Southwest")</f>
        <v>Southwest</v>
      </c>
      <c r="H1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1" t="s">
        <v>106</v>
      </c>
      <c r="J161" t="s">
        <v>21</v>
      </c>
      <c r="K161" t="s">
        <v>107</v>
      </c>
      <c r="L161" t="str">
        <f>HYPERLINK("https://ksn2.faa.gov/ajg/ajg-r/_layouts/userdisp.aspx?ID=5","Southwest Regional Human Resource Services Division")</f>
        <v>Southwest Regional Human Resource Services Division</v>
      </c>
      <c r="M161" t="s">
        <v>17</v>
      </c>
      <c r="O161" t="str">
        <f>LOOKUP(Table1[[#This Row],[FacilityLevel]], Backend!$E$3:$E$11, Backend!$F$3:$F$11)</f>
        <v>I</v>
      </c>
      <c r="P161">
        <f>LOOKUP(Table1[[#This Row],[FacilityType]], Backend!$J$4:$J$8, Backend!$K$4:$K$8)</f>
        <v>2</v>
      </c>
      <c r="Q161" t="str">
        <f>LOOKUP(Table1[[#This Row],[RegionIDByDistrict]], Backend!$P$1:$P$9, Backend!$Q$1:$Q$9)</f>
        <v>ASO</v>
      </c>
    </row>
    <row r="162" spans="1:17" x14ac:dyDescent="0.25">
      <c r="A162" t="s">
        <v>270</v>
      </c>
      <c r="B162" t="s">
        <v>271</v>
      </c>
      <c r="C162" t="s">
        <v>13</v>
      </c>
      <c r="D162" s="1">
        <v>10</v>
      </c>
      <c r="E162" s="1" t="s">
        <v>103</v>
      </c>
      <c r="F162" s="1" t="s">
        <v>774</v>
      </c>
      <c r="G162" t="str">
        <f>HYPERLINK("https://ksn2.faa.gov/ajg/ajg-r/_layouts/userdisp.aspx?ID=9","Great Lakes")</f>
        <v>Great Lakes</v>
      </c>
      <c r="H1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2" t="s">
        <v>102</v>
      </c>
      <c r="J162" t="s">
        <v>33</v>
      </c>
      <c r="K162" t="s">
        <v>103</v>
      </c>
      <c r="L162" t="str">
        <f>HYPERLINK("https://ksn2.faa.gov/ajg/ajg-r/_layouts/userdisp.aspx?ID=9","Great Lakes Regional Human Resource Services Division")</f>
        <v>Great Lakes Regional Human Resource Services Division</v>
      </c>
      <c r="M162" t="s">
        <v>17</v>
      </c>
      <c r="O162" t="str">
        <f>LOOKUP(Table1[[#This Row],[FacilityLevel]], Backend!$E$3:$E$11, Backend!$F$3:$F$11)</f>
        <v>J</v>
      </c>
      <c r="P162">
        <f>LOOKUP(Table1[[#This Row],[FacilityType]], Backend!$J$4:$J$8, Backend!$K$4:$K$8)</f>
        <v>2</v>
      </c>
      <c r="Q162" t="str">
        <f>LOOKUP(Table1[[#This Row],[RegionIDByDistrict]], Backend!$P$1:$P$9, Backend!$Q$1:$Q$9)</f>
        <v>AGL</v>
      </c>
    </row>
    <row r="163" spans="1:17" x14ac:dyDescent="0.25">
      <c r="A163" t="s">
        <v>272</v>
      </c>
      <c r="B163" t="s">
        <v>600</v>
      </c>
      <c r="C163" t="s">
        <v>28</v>
      </c>
      <c r="D163" s="1">
        <v>7</v>
      </c>
      <c r="E163" s="1" t="s">
        <v>892</v>
      </c>
      <c r="F163" s="1" t="s">
        <v>758</v>
      </c>
      <c r="G163" t="str">
        <f>HYPERLINK("https://ksn2.faa.gov/ajg/ajg-r/_layouts/userdisp.aspx?ID=5","Southwest")</f>
        <v>Southwest</v>
      </c>
      <c r="H1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63" t="s">
        <v>32</v>
      </c>
      <c r="J163" t="s">
        <v>33</v>
      </c>
      <c r="K163" t="s">
        <v>34</v>
      </c>
      <c r="L163" t="str">
        <f>HYPERLINK("https://ksn2.faa.gov/ajg/ajg-r/_layouts/userdisp.aspx?ID=5","Southwest Regional Human Resource Services Division")</f>
        <v>Southwest Regional Human Resource Services Division</v>
      </c>
      <c r="M163" t="s">
        <v>42</v>
      </c>
      <c r="O163" t="str">
        <f>LOOKUP(Table1[[#This Row],[FacilityLevel]], Backend!$E$3:$E$11, Backend!$F$3:$F$11)</f>
        <v>G</v>
      </c>
      <c r="P163">
        <f>LOOKUP(Table1[[#This Row],[FacilityType]], Backend!$J$4:$J$8, Backend!$K$4:$K$8)</f>
        <v>3</v>
      </c>
      <c r="Q163" t="str">
        <f>LOOKUP(Table1[[#This Row],[RegionIDByDistrict]], Backend!$P$1:$P$9, Backend!$Q$1:$Q$9)</f>
        <v>ASW</v>
      </c>
    </row>
    <row r="164" spans="1:17" x14ac:dyDescent="0.25">
      <c r="A164" t="s">
        <v>273</v>
      </c>
      <c r="B164" t="s">
        <v>601</v>
      </c>
      <c r="C164" t="s">
        <v>39</v>
      </c>
      <c r="D164" s="1">
        <v>4</v>
      </c>
      <c r="E164" s="1" t="s">
        <v>1046</v>
      </c>
      <c r="F164" s="1" t="s">
        <v>766</v>
      </c>
      <c r="G164" t="str">
        <f>HYPERLINK("https://ksn2.faa.gov/ajg/ajg-r/_layouts/userdisp.aspx?ID=9","Great Lakes")</f>
        <v>Great Lakes</v>
      </c>
      <c r="H1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4" t="s">
        <v>51</v>
      </c>
      <c r="J164" t="s">
        <v>33</v>
      </c>
      <c r="K164" t="s">
        <v>52</v>
      </c>
      <c r="L164" t="str">
        <f>HYPERLINK("https://ksn2.faa.gov/ajg/ajg-r/_layouts/userdisp.aspx?ID=9","Great Lakes Regional Human Resource Services Division")</f>
        <v>Great Lakes Regional Human Resource Services Division</v>
      </c>
      <c r="M164" t="s">
        <v>85</v>
      </c>
      <c r="O164" t="str">
        <f>LOOKUP(Table1[[#This Row],[FacilityLevel]], Backend!$E$3:$E$11, Backend!$F$3:$F$11)</f>
        <v>D</v>
      </c>
      <c r="P164">
        <f>LOOKUP(Table1[[#This Row],[FacilityType]], Backend!$J$4:$J$8, Backend!$K$4:$K$8)</f>
        <v>7</v>
      </c>
      <c r="Q164" t="str">
        <f>LOOKUP(Table1[[#This Row],[RegionIDByDistrict]], Backend!$P$1:$P$9, Backend!$Q$1:$Q$9)</f>
        <v>AGL</v>
      </c>
    </row>
    <row r="165" spans="1:17" x14ac:dyDescent="0.25">
      <c r="A165" t="s">
        <v>274</v>
      </c>
      <c r="B165" t="s">
        <v>602</v>
      </c>
      <c r="C165" t="s">
        <v>28</v>
      </c>
      <c r="D165" s="1">
        <v>8</v>
      </c>
      <c r="E165" s="1" t="s">
        <v>146</v>
      </c>
      <c r="F165" s="1" t="s">
        <v>785</v>
      </c>
      <c r="G165" t="str">
        <f>HYPERLINK("https://ksn2.faa.gov/ajg/ajg-r/_layouts/userdisp.aspx?ID=6","Central")</f>
        <v>Central</v>
      </c>
      <c r="H1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65" t="s">
        <v>145</v>
      </c>
      <c r="J165" t="s">
        <v>33</v>
      </c>
      <c r="K165" t="s">
        <v>146</v>
      </c>
      <c r="L165" t="str">
        <f>HYPERLINK("https://ksn2.faa.gov/ajg/ajg-r/_layouts/userdisp.aspx?ID=6","Central Regional Human Resource Services Division")</f>
        <v>Central Regional Human Resource Services Division</v>
      </c>
      <c r="M165" t="s">
        <v>17</v>
      </c>
      <c r="O165" t="str">
        <f>LOOKUP(Table1[[#This Row],[FacilityLevel]], Backend!$E$3:$E$11, Backend!$F$3:$F$11)</f>
        <v>H</v>
      </c>
      <c r="P165">
        <f>LOOKUP(Table1[[#This Row],[FacilityType]], Backend!$J$4:$J$8, Backend!$K$4:$K$8)</f>
        <v>3</v>
      </c>
      <c r="Q165" t="str">
        <f>LOOKUP(Table1[[#This Row],[RegionIDByDistrict]], Backend!$P$1:$P$9, Backend!$Q$1:$Q$9)</f>
        <v>ACE</v>
      </c>
    </row>
    <row r="166" spans="1:17" x14ac:dyDescent="0.25">
      <c r="A166" t="s">
        <v>275</v>
      </c>
      <c r="B166" t="s">
        <v>603</v>
      </c>
      <c r="C166" t="s">
        <v>39</v>
      </c>
      <c r="D166" s="1">
        <v>9</v>
      </c>
      <c r="E166" s="1" t="s">
        <v>837</v>
      </c>
      <c r="F166" s="1" t="s">
        <v>775</v>
      </c>
      <c r="G166" t="str">
        <f>HYPERLINK("https://ksn2.faa.gov/ajg/ajg-r/_layouts/userdisp.aspx?ID=2","Southern")</f>
        <v>Southern</v>
      </c>
      <c r="H1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6" t="s">
        <v>121</v>
      </c>
      <c r="J166" t="s">
        <v>21</v>
      </c>
      <c r="K166" t="s">
        <v>122</v>
      </c>
      <c r="L166" t="str">
        <f>HYPERLINK("https://ksn2.faa.gov/ajg/ajg-r/_layouts/userdisp.aspx?ID=2","Southern Regional Human Resource Services Division")</f>
        <v>Southern Regional Human Resource Services Division</v>
      </c>
      <c r="M166" t="s">
        <v>17</v>
      </c>
      <c r="O166" t="str">
        <f>LOOKUP(Table1[[#This Row],[FacilityLevel]], Backend!$E$3:$E$11, Backend!$F$3:$F$11)</f>
        <v>I</v>
      </c>
      <c r="P166">
        <f>LOOKUP(Table1[[#This Row],[FacilityType]], Backend!$J$4:$J$8, Backend!$K$4:$K$8)</f>
        <v>7</v>
      </c>
      <c r="Q166" t="str">
        <f>LOOKUP(Table1[[#This Row],[RegionIDByDistrict]], Backend!$P$1:$P$9, Backend!$Q$1:$Q$9)</f>
        <v>ASO</v>
      </c>
    </row>
    <row r="167" spans="1:17" x14ac:dyDescent="0.25">
      <c r="A167" t="s">
        <v>276</v>
      </c>
      <c r="B167" t="s">
        <v>604</v>
      </c>
      <c r="C167" t="s">
        <v>28</v>
      </c>
      <c r="D167" s="1">
        <v>7</v>
      </c>
      <c r="E167" s="1" t="s">
        <v>948</v>
      </c>
      <c r="F167" s="1" t="s">
        <v>759</v>
      </c>
      <c r="G167" t="str">
        <f>HYPERLINK("https://ksn2.faa.gov/ajg/ajg-r/_layouts/userdisp.aspx?ID=4","Eastern")</f>
        <v>Eastern</v>
      </c>
      <c r="H1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67" t="s">
        <v>29</v>
      </c>
      <c r="J167" t="s">
        <v>21</v>
      </c>
      <c r="K167" t="s">
        <v>30</v>
      </c>
      <c r="L167" t="str">
        <f>HYPERLINK("https://ksn2.faa.gov/ajg/ajg-r/_layouts/userdisp.aspx?ID=4","Eastern Regional Human Resource Services Division")</f>
        <v>Eastern Regional Human Resource Services Division</v>
      </c>
      <c r="M167" t="s">
        <v>17</v>
      </c>
      <c r="O167" t="str">
        <f>LOOKUP(Table1[[#This Row],[FacilityLevel]], Backend!$E$3:$E$11, Backend!$F$3:$F$11)</f>
        <v>G</v>
      </c>
      <c r="P167">
        <f>LOOKUP(Table1[[#This Row],[FacilityType]], Backend!$J$4:$J$8, Backend!$K$4:$K$8)</f>
        <v>3</v>
      </c>
      <c r="Q167" t="str">
        <f>LOOKUP(Table1[[#This Row],[RegionIDByDistrict]], Backend!$P$1:$P$9, Backend!$Q$1:$Q$9)</f>
        <v>AEA</v>
      </c>
    </row>
    <row r="168" spans="1:17" x14ac:dyDescent="0.25">
      <c r="A168" t="s">
        <v>277</v>
      </c>
      <c r="B168" t="s">
        <v>605</v>
      </c>
      <c r="C168" t="s">
        <v>39</v>
      </c>
      <c r="D168" s="1">
        <v>8</v>
      </c>
      <c r="E168" s="1" t="s">
        <v>58</v>
      </c>
      <c r="F168" s="1" t="s">
        <v>768</v>
      </c>
      <c r="G168" t="str">
        <f>HYPERLINK("https://ksn2.faa.gov/ajg/ajg-r/_layouts/userdisp.aspx?ID=9","Great Lakes")</f>
        <v>Great Lakes</v>
      </c>
      <c r="H1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8" t="s">
        <v>57</v>
      </c>
      <c r="J168" t="s">
        <v>33</v>
      </c>
      <c r="K168" t="s">
        <v>58</v>
      </c>
      <c r="L168" t="str">
        <f>HYPERLINK("https://ksn2.faa.gov/ajg/ajg-r/_layouts/userdisp.aspx?ID=9","Great Lakes Regional Human Resource Services Division")</f>
        <v>Great Lakes Regional Human Resource Services Division</v>
      </c>
      <c r="M168" t="s">
        <v>17</v>
      </c>
      <c r="O168" t="str">
        <f>LOOKUP(Table1[[#This Row],[FacilityLevel]], Backend!$E$3:$E$11, Backend!$F$3:$F$11)</f>
        <v>H</v>
      </c>
      <c r="P168">
        <f>LOOKUP(Table1[[#This Row],[FacilityType]], Backend!$J$4:$J$8, Backend!$K$4:$K$8)</f>
        <v>7</v>
      </c>
      <c r="Q168" t="str">
        <f>LOOKUP(Table1[[#This Row],[RegionIDByDistrict]], Backend!$P$1:$P$9, Backend!$Q$1:$Q$9)</f>
        <v>AGL</v>
      </c>
    </row>
    <row r="169" spans="1:17" x14ac:dyDescent="0.25">
      <c r="A169" t="s">
        <v>278</v>
      </c>
      <c r="B169" t="s">
        <v>606</v>
      </c>
      <c r="C169" t="s">
        <v>39</v>
      </c>
      <c r="D169" s="1">
        <v>8</v>
      </c>
      <c r="E169" s="1" t="s">
        <v>107</v>
      </c>
      <c r="F169" s="1" t="s">
        <v>783</v>
      </c>
      <c r="G169" t="str">
        <f>HYPERLINK("https://ksn2.faa.gov/ajg/ajg-r/_layouts/userdisp.aspx?ID=2","Southern")</f>
        <v>Southern</v>
      </c>
      <c r="H1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9" t="s">
        <v>102</v>
      </c>
      <c r="J169" t="s">
        <v>21</v>
      </c>
      <c r="K169" t="s">
        <v>107</v>
      </c>
      <c r="L169" t="str">
        <f>HYPERLINK("https://ksn2.faa.gov/ajg/ajg-r/_layouts/userdisp.aspx?ID=5","Southwest Regional Human Resource Services Division")</f>
        <v>Southwest Regional Human Resource Services Division</v>
      </c>
      <c r="M169" t="s">
        <v>17</v>
      </c>
      <c r="O169" t="str">
        <f>LOOKUP(Table1[[#This Row],[FacilityLevel]], Backend!$E$3:$E$11, Backend!$F$3:$F$11)</f>
        <v>H</v>
      </c>
      <c r="P169">
        <f>LOOKUP(Table1[[#This Row],[FacilityType]], Backend!$J$4:$J$8, Backend!$K$4:$K$8)</f>
        <v>7</v>
      </c>
      <c r="Q169" t="str">
        <f>LOOKUP(Table1[[#This Row],[RegionIDByDistrict]], Backend!$P$1:$P$9, Backend!$Q$1:$Q$9)</f>
        <v>ASO</v>
      </c>
    </row>
    <row r="170" spans="1:17" x14ac:dyDescent="0.25">
      <c r="A170" t="s">
        <v>279</v>
      </c>
      <c r="B170" t="s">
        <v>607</v>
      </c>
      <c r="C170" t="s">
        <v>39</v>
      </c>
      <c r="D170" s="1">
        <v>4</v>
      </c>
      <c r="E170" s="1" t="s">
        <v>1000</v>
      </c>
      <c r="F170" s="1" t="s">
        <v>771</v>
      </c>
      <c r="G170" t="str">
        <f>HYPERLINK("https://ksn2.faa.gov/ajg/ajg-r/_layouts/userdisp.aspx?ID=9","Great Lakes")</f>
        <v>Great Lakes</v>
      </c>
      <c r="H1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0" t="s">
        <v>51</v>
      </c>
      <c r="J170" t="s">
        <v>33</v>
      </c>
      <c r="K170" t="s">
        <v>52</v>
      </c>
      <c r="L170" t="str">
        <f>HYPERLINK("https://ksn2.faa.gov/ajg/ajg-r/_layouts/userdisp.aspx?ID=9","Great Lakes Regional Human Resource Services Division")</f>
        <v>Great Lakes Regional Human Resource Services Division</v>
      </c>
      <c r="M170" t="s">
        <v>85</v>
      </c>
      <c r="O170" t="str">
        <f>LOOKUP(Table1[[#This Row],[FacilityLevel]], Backend!$E$3:$E$11, Backend!$F$3:$F$11)</f>
        <v>D</v>
      </c>
      <c r="P170">
        <f>LOOKUP(Table1[[#This Row],[FacilityType]], Backend!$J$4:$J$8, Backend!$K$4:$K$8)</f>
        <v>7</v>
      </c>
      <c r="Q170" t="str">
        <f>LOOKUP(Table1[[#This Row],[RegionIDByDistrict]], Backend!$P$1:$P$9, Backend!$Q$1:$Q$9)</f>
        <v>AGL</v>
      </c>
    </row>
    <row r="171" spans="1:17" x14ac:dyDescent="0.25">
      <c r="A171" t="s">
        <v>280</v>
      </c>
      <c r="B171" t="s">
        <v>608</v>
      </c>
      <c r="C171" t="s">
        <v>28</v>
      </c>
      <c r="D171" s="1">
        <v>7</v>
      </c>
      <c r="E171" s="1" t="s">
        <v>949</v>
      </c>
      <c r="F171" s="1" t="s">
        <v>793</v>
      </c>
      <c r="G171" t="str">
        <f>HYPERLINK("https://ksn2.faa.gov/ajg/ajg-r/_layouts/userdisp.aspx?ID=2","Southern")</f>
        <v>Southern</v>
      </c>
      <c r="H1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71" t="s">
        <v>20</v>
      </c>
      <c r="J171" t="s">
        <v>21</v>
      </c>
      <c r="K171" t="s">
        <v>22</v>
      </c>
      <c r="L171" t="str">
        <f>HYPERLINK("https://ksn2.faa.gov/ajg/ajg-r/_layouts/userdisp.aspx?ID=2","Southern Regional Human Resource Services Division")</f>
        <v>Southern Regional Human Resource Services Division</v>
      </c>
      <c r="M171" t="s">
        <v>85</v>
      </c>
      <c r="O171" t="str">
        <f>LOOKUP(Table1[[#This Row],[FacilityLevel]], Backend!$E$3:$E$11, Backend!$F$3:$F$11)</f>
        <v>G</v>
      </c>
      <c r="P171">
        <f>LOOKUP(Table1[[#This Row],[FacilityType]], Backend!$J$4:$J$8, Backend!$K$4:$K$8)</f>
        <v>3</v>
      </c>
      <c r="Q171" t="str">
        <f>LOOKUP(Table1[[#This Row],[RegionIDByDistrict]], Backend!$P$1:$P$9, Backend!$Q$1:$Q$9)</f>
        <v>ASO</v>
      </c>
    </row>
    <row r="172" spans="1:17" x14ac:dyDescent="0.25">
      <c r="A172" t="s">
        <v>281</v>
      </c>
      <c r="B172" t="s">
        <v>609</v>
      </c>
      <c r="C172" t="s">
        <v>39</v>
      </c>
      <c r="D172" s="1">
        <v>4</v>
      </c>
      <c r="E172" s="1" t="s">
        <v>1001</v>
      </c>
      <c r="F172" s="1" t="s">
        <v>784</v>
      </c>
      <c r="G172" t="str">
        <f>HYPERLINK("https://ksn2.faa.gov/ajg/ajg-r/_layouts/userdisp.aspx?ID=3","New England")</f>
        <v>New England</v>
      </c>
      <c r="H1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172" t="s">
        <v>25</v>
      </c>
      <c r="J172" t="s">
        <v>21</v>
      </c>
      <c r="K172" t="s">
        <v>26</v>
      </c>
      <c r="L172" t="str">
        <f>HYPERLINK("https://ksn2.faa.gov/ajg/ajg-r/_layouts/userdisp.aspx?ID=3","New England Regional Human Resource Services Division")</f>
        <v>New England Regional Human Resource Services Division</v>
      </c>
      <c r="M172" t="s">
        <v>17</v>
      </c>
      <c r="O172" t="str">
        <f>LOOKUP(Table1[[#This Row],[FacilityLevel]], Backend!$E$3:$E$11, Backend!$F$3:$F$11)</f>
        <v>D</v>
      </c>
      <c r="P172">
        <f>LOOKUP(Table1[[#This Row],[FacilityType]], Backend!$J$4:$J$8, Backend!$K$4:$K$8)</f>
        <v>7</v>
      </c>
      <c r="Q172" t="str">
        <f>LOOKUP(Table1[[#This Row],[RegionIDByDistrict]], Backend!$P$1:$P$9, Backend!$Q$1:$Q$9)</f>
        <v>ANE</v>
      </c>
    </row>
    <row r="173" spans="1:17" x14ac:dyDescent="0.25">
      <c r="A173" t="s">
        <v>282</v>
      </c>
      <c r="B173" t="s">
        <v>610</v>
      </c>
      <c r="C173" t="s">
        <v>28</v>
      </c>
      <c r="D173" s="1">
        <v>12</v>
      </c>
      <c r="E173" s="1" t="s">
        <v>193</v>
      </c>
      <c r="F173" s="1" t="s">
        <v>775</v>
      </c>
      <c r="G173" t="str">
        <f>HYPERLINK("https://ksn2.faa.gov/ajg/ajg-r/_layouts/userdisp.aspx?ID=2","Southern")</f>
        <v>Southern</v>
      </c>
      <c r="H1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73" t="s">
        <v>192</v>
      </c>
      <c r="J173" t="s">
        <v>21</v>
      </c>
      <c r="K173" t="s">
        <v>193</v>
      </c>
      <c r="L173" t="str">
        <f>HYPERLINK("https://ksn2.faa.gov/ajg/ajg-r/_layouts/userdisp.aspx?ID=2","Southern Regional Human Resource Services Division")</f>
        <v>Southern Regional Human Resource Services Division</v>
      </c>
      <c r="M173" t="s">
        <v>17</v>
      </c>
      <c r="O173" t="str">
        <f>LOOKUP(Table1[[#This Row],[FacilityLevel]], Backend!$E$3:$E$11, Backend!$F$3:$F$11)</f>
        <v>L</v>
      </c>
      <c r="P173">
        <f>LOOKUP(Table1[[#This Row],[FacilityType]], Backend!$J$4:$J$8, Backend!$K$4:$K$8)</f>
        <v>3</v>
      </c>
      <c r="Q173" t="str">
        <f>LOOKUP(Table1[[#This Row],[RegionIDByDistrict]], Backend!$P$1:$P$9, Backend!$Q$1:$Q$9)</f>
        <v>ASO</v>
      </c>
    </row>
    <row r="174" spans="1:17" x14ac:dyDescent="0.25">
      <c r="A174" t="s">
        <v>283</v>
      </c>
      <c r="B174" t="s">
        <v>611</v>
      </c>
      <c r="C174" t="s">
        <v>39</v>
      </c>
      <c r="D174" s="1">
        <v>4</v>
      </c>
      <c r="E174" s="1" t="s">
        <v>1002</v>
      </c>
      <c r="F174" s="1" t="s">
        <v>774</v>
      </c>
      <c r="G174" t="str">
        <f>HYPERLINK("https://ksn2.faa.gov/ajg/ajg-r/_layouts/userdisp.aspx?ID=9","Great Lakes")</f>
        <v>Great Lakes</v>
      </c>
      <c r="H1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4" t="s">
        <v>102</v>
      </c>
      <c r="J174" t="s">
        <v>33</v>
      </c>
      <c r="K174" t="s">
        <v>103</v>
      </c>
      <c r="L174" t="str">
        <f>HYPERLINK("https://ksn2.faa.gov/ajg/ajg-r/_layouts/userdisp.aspx?ID=9","Great Lakes Regional Human Resource Services Division")</f>
        <v>Great Lakes Regional Human Resource Services Division</v>
      </c>
      <c r="M174" t="s">
        <v>76</v>
      </c>
      <c r="O174" t="str">
        <f>LOOKUP(Table1[[#This Row],[FacilityLevel]], Backend!$E$3:$E$11, Backend!$F$3:$F$11)</f>
        <v>D</v>
      </c>
      <c r="P174">
        <f>LOOKUP(Table1[[#This Row],[FacilityType]], Backend!$J$4:$J$8, Backend!$K$4:$K$8)</f>
        <v>7</v>
      </c>
      <c r="Q174" t="str">
        <f>LOOKUP(Table1[[#This Row],[RegionIDByDistrict]], Backend!$P$1:$P$9, Backend!$Q$1:$Q$9)</f>
        <v>AGL</v>
      </c>
    </row>
    <row r="175" spans="1:17" x14ac:dyDescent="0.25">
      <c r="A175" t="s">
        <v>284</v>
      </c>
      <c r="B175" t="s">
        <v>602</v>
      </c>
      <c r="C175" t="s">
        <v>39</v>
      </c>
      <c r="D175" s="1">
        <v>5</v>
      </c>
      <c r="E175" s="1" t="s">
        <v>146</v>
      </c>
      <c r="F175" s="1" t="s">
        <v>785</v>
      </c>
      <c r="G175" t="str">
        <f>HYPERLINK("https://ksn2.faa.gov/ajg/ajg-r/_layouts/userdisp.aspx?ID=6","Central")</f>
        <v>Central</v>
      </c>
      <c r="H1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75" t="s">
        <v>145</v>
      </c>
      <c r="J175" t="s">
        <v>33</v>
      </c>
      <c r="K175" t="s">
        <v>146</v>
      </c>
      <c r="L175" t="str">
        <f>HYPERLINK("https://ksn2.faa.gov/ajg/ajg-r/_layouts/userdisp.aspx?ID=6","Central Regional Human Resource Services Division")</f>
        <v>Central Regional Human Resource Services Division</v>
      </c>
      <c r="M175" t="s">
        <v>17</v>
      </c>
      <c r="O175" t="str">
        <f>LOOKUP(Table1[[#This Row],[FacilityLevel]], Backend!$E$3:$E$11, Backend!$F$3:$F$11)</f>
        <v>E</v>
      </c>
      <c r="P175">
        <f>LOOKUP(Table1[[#This Row],[FacilityType]], Backend!$J$4:$J$8, Backend!$K$4:$K$8)</f>
        <v>7</v>
      </c>
      <c r="Q175" t="str">
        <f>LOOKUP(Table1[[#This Row],[RegionIDByDistrict]], Backend!$P$1:$P$9, Backend!$Q$1:$Q$9)</f>
        <v>ACE</v>
      </c>
    </row>
    <row r="176" spans="1:17" x14ac:dyDescent="0.25">
      <c r="A176" t="s">
        <v>285</v>
      </c>
      <c r="B176" t="s">
        <v>612</v>
      </c>
      <c r="C176" t="s">
        <v>28</v>
      </c>
      <c r="D176" s="1">
        <v>8</v>
      </c>
      <c r="E176" s="1" t="s">
        <v>893</v>
      </c>
      <c r="F176" s="1" t="s">
        <v>801</v>
      </c>
      <c r="G176" t="str">
        <f>HYPERLINK("https://ksn2.faa.gov/ajg/ajg-r/_layouts/userdisp.aspx?ID=9","Great Lakes")</f>
        <v>Great Lakes</v>
      </c>
      <c r="H1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6" t="s">
        <v>57</v>
      </c>
      <c r="J176" t="s">
        <v>33</v>
      </c>
      <c r="K176" t="s">
        <v>58</v>
      </c>
      <c r="L176" t="str">
        <f>HYPERLINK("https://ksn2.faa.gov/ajg/ajg-r/_layouts/userdisp.aspx?ID=9","Great Lakes Regional Human Resource Services Division")</f>
        <v>Great Lakes Regional Human Resource Services Division</v>
      </c>
      <c r="M176" t="s">
        <v>17</v>
      </c>
      <c r="O176" t="str">
        <f>LOOKUP(Table1[[#This Row],[FacilityLevel]], Backend!$E$3:$E$11, Backend!$F$3:$F$11)</f>
        <v>H</v>
      </c>
      <c r="P176">
        <f>LOOKUP(Table1[[#This Row],[FacilityType]], Backend!$J$4:$J$8, Backend!$K$4:$K$8)</f>
        <v>3</v>
      </c>
      <c r="Q176" t="str">
        <f>LOOKUP(Table1[[#This Row],[RegionIDByDistrict]], Backend!$P$1:$P$9, Backend!$Q$1:$Q$9)</f>
        <v>AGL</v>
      </c>
    </row>
    <row r="177" spans="1:17" x14ac:dyDescent="0.25">
      <c r="A177" t="s">
        <v>286</v>
      </c>
      <c r="B177" t="s">
        <v>613</v>
      </c>
      <c r="C177" t="s">
        <v>39</v>
      </c>
      <c r="D177" s="1">
        <v>4</v>
      </c>
      <c r="E177" s="1" t="s">
        <v>1003</v>
      </c>
      <c r="F177" s="1" t="s">
        <v>766</v>
      </c>
      <c r="G177" t="str">
        <f>HYPERLINK("https://ksn2.faa.gov/ajg/ajg-r/_layouts/userdisp.aspx?ID=9","Great Lakes")</f>
        <v>Great Lakes</v>
      </c>
      <c r="H1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7" t="s">
        <v>57</v>
      </c>
      <c r="J177" t="s">
        <v>33</v>
      </c>
      <c r="K177" t="s">
        <v>58</v>
      </c>
      <c r="L177" t="str">
        <f>HYPERLINK("https://ksn2.faa.gov/ajg/ajg-r/_layouts/userdisp.aspx?ID=9","Great Lakes Regional Human Resource Services Division")</f>
        <v>Great Lakes Regional Human Resource Services Division</v>
      </c>
      <c r="M177" t="s">
        <v>85</v>
      </c>
      <c r="O177" t="str">
        <f>LOOKUP(Table1[[#This Row],[FacilityLevel]], Backend!$E$3:$E$11, Backend!$F$3:$F$11)</f>
        <v>D</v>
      </c>
      <c r="P177">
        <f>LOOKUP(Table1[[#This Row],[FacilityType]], Backend!$J$4:$J$8, Backend!$K$4:$K$8)</f>
        <v>7</v>
      </c>
      <c r="Q177" t="str">
        <f>LOOKUP(Table1[[#This Row],[RegionIDByDistrict]], Backend!$P$1:$P$9, Backend!$Q$1:$Q$9)</f>
        <v>AGL</v>
      </c>
    </row>
    <row r="178" spans="1:17" x14ac:dyDescent="0.25">
      <c r="A178" t="s">
        <v>287</v>
      </c>
      <c r="B178" t="s">
        <v>614</v>
      </c>
      <c r="C178" t="s">
        <v>28</v>
      </c>
      <c r="D178" s="1">
        <v>5</v>
      </c>
      <c r="E178" s="1" t="s">
        <v>950</v>
      </c>
      <c r="F178" s="1" t="s">
        <v>768</v>
      </c>
      <c r="G178" t="str">
        <f>HYPERLINK("https://ksn2.faa.gov/ajg/ajg-r/_layouts/userdisp.aspx?ID=9","Great Lakes")</f>
        <v>Great Lakes</v>
      </c>
      <c r="H1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8" t="s">
        <v>57</v>
      </c>
      <c r="J178" t="s">
        <v>33</v>
      </c>
      <c r="K178" t="s">
        <v>58</v>
      </c>
      <c r="L178" t="str">
        <f>HYPERLINK("https://ksn2.faa.gov/ajg/ajg-r/_layouts/userdisp.aspx?ID=9","Great Lakes Regional Human Resource Services Division")</f>
        <v>Great Lakes Regional Human Resource Services Division</v>
      </c>
      <c r="M178" t="s">
        <v>260</v>
      </c>
      <c r="O178" t="str">
        <f>LOOKUP(Table1[[#This Row],[FacilityLevel]], Backend!$E$3:$E$11, Backend!$F$3:$F$11)</f>
        <v>E</v>
      </c>
      <c r="P178">
        <f>LOOKUP(Table1[[#This Row],[FacilityType]], Backend!$J$4:$J$8, Backend!$K$4:$K$8)</f>
        <v>3</v>
      </c>
      <c r="Q178" t="str">
        <f>LOOKUP(Table1[[#This Row],[RegionIDByDistrict]], Backend!$P$1:$P$9, Backend!$Q$1:$Q$9)</f>
        <v>AGL</v>
      </c>
    </row>
    <row r="179" spans="1:17" x14ac:dyDescent="0.25">
      <c r="A179" t="s">
        <v>288</v>
      </c>
      <c r="B179" t="s">
        <v>615</v>
      </c>
      <c r="C179" t="s">
        <v>28</v>
      </c>
      <c r="D179" s="1">
        <v>5</v>
      </c>
      <c r="E179" s="1" t="s">
        <v>894</v>
      </c>
      <c r="F179" s="1" t="s">
        <v>754</v>
      </c>
      <c r="G179" t="str">
        <f>HYPERLINK("https://ksn2.faa.gov/ajg/ajg-r/_layouts/userdisp.aspx?ID=5","Southwest")</f>
        <v>Southwest</v>
      </c>
      <c r="H1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79" t="s">
        <v>32</v>
      </c>
      <c r="J179" t="s">
        <v>33</v>
      </c>
      <c r="K179" t="s">
        <v>34</v>
      </c>
      <c r="L179" t="str">
        <f>HYPERLINK("https://ksn2.faa.gov/ajg/ajg-r/_layouts/userdisp.aspx?ID=5","Southwest Regional Human Resource Services Division")</f>
        <v>Southwest Regional Human Resource Services Division</v>
      </c>
      <c r="M179" t="s">
        <v>47</v>
      </c>
      <c r="O179" t="str">
        <f>LOOKUP(Table1[[#This Row],[FacilityLevel]], Backend!$E$3:$E$11, Backend!$F$3:$F$11)</f>
        <v>E</v>
      </c>
      <c r="P179">
        <f>LOOKUP(Table1[[#This Row],[FacilityType]], Backend!$J$4:$J$8, Backend!$K$4:$K$8)</f>
        <v>3</v>
      </c>
      <c r="Q179" t="str">
        <f>LOOKUP(Table1[[#This Row],[RegionIDByDistrict]], Backend!$P$1:$P$9, Backend!$Q$1:$Q$9)</f>
        <v>ASW</v>
      </c>
    </row>
    <row r="180" spans="1:17" x14ac:dyDescent="0.25">
      <c r="A180" t="s">
        <v>289</v>
      </c>
      <c r="B180" t="s">
        <v>616</v>
      </c>
      <c r="C180" t="s">
        <v>39</v>
      </c>
      <c r="D180" s="1">
        <v>5</v>
      </c>
      <c r="E180" s="1" t="s">
        <v>1004</v>
      </c>
      <c r="F180" s="1" t="s">
        <v>772</v>
      </c>
      <c r="G180" t="str">
        <f>HYPERLINK("https://ksn2.faa.gov/ajg/ajg-r/_layouts/userdisp.aspx?ID=4","Eastern")</f>
        <v>Eastern</v>
      </c>
      <c r="H1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80" t="s">
        <v>29</v>
      </c>
      <c r="J180" t="s">
        <v>21</v>
      </c>
      <c r="K180" t="s">
        <v>30</v>
      </c>
      <c r="L180" t="str">
        <f>HYPERLINK("https://ksn2.faa.gov/ajg/ajg-r/_layouts/userdisp.aspx?ID=4","Eastern Regional Human Resource Services Division")</f>
        <v>Eastern Regional Human Resource Services Division</v>
      </c>
      <c r="M180" t="s">
        <v>290</v>
      </c>
      <c r="O180" t="str">
        <f>LOOKUP(Table1[[#This Row],[FacilityLevel]], Backend!$E$3:$E$11, Backend!$F$3:$F$11)</f>
        <v>E</v>
      </c>
      <c r="P180">
        <f>LOOKUP(Table1[[#This Row],[FacilityType]], Backend!$J$4:$J$8, Backend!$K$4:$K$8)</f>
        <v>7</v>
      </c>
      <c r="Q180" t="str">
        <f>LOOKUP(Table1[[#This Row],[RegionIDByDistrict]], Backend!$P$1:$P$9, Backend!$Q$1:$Q$9)</f>
        <v>AEA</v>
      </c>
    </row>
    <row r="181" spans="1:17" x14ac:dyDescent="0.25">
      <c r="A181" t="s">
        <v>291</v>
      </c>
      <c r="B181" t="s">
        <v>617</v>
      </c>
      <c r="C181" t="s">
        <v>28</v>
      </c>
      <c r="D181" s="1">
        <v>8</v>
      </c>
      <c r="E181" s="1" t="s">
        <v>895</v>
      </c>
      <c r="F181" s="1" t="s">
        <v>793</v>
      </c>
      <c r="G181" t="str">
        <f>HYPERLINK("https://ksn2.faa.gov/ajg/ajg-r/_layouts/userdisp.aspx?ID=2","Southern")</f>
        <v>Southern</v>
      </c>
      <c r="H1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1" t="s">
        <v>79</v>
      </c>
      <c r="J181" t="s">
        <v>33</v>
      </c>
      <c r="K181" t="s">
        <v>80</v>
      </c>
      <c r="L181" t="str">
        <f>HYPERLINK("https://ksn2.faa.gov/ajg/ajg-r/_layouts/userdisp.aspx?ID=2","Southern Regional Human Resource Services Division")</f>
        <v>Southern Regional Human Resource Services Division</v>
      </c>
      <c r="M181" t="s">
        <v>85</v>
      </c>
      <c r="O181" t="str">
        <f>LOOKUP(Table1[[#This Row],[FacilityLevel]], Backend!$E$3:$E$11, Backend!$F$3:$F$11)</f>
        <v>H</v>
      </c>
      <c r="P181">
        <f>LOOKUP(Table1[[#This Row],[FacilityType]], Backend!$J$4:$J$8, Backend!$K$4:$K$8)</f>
        <v>3</v>
      </c>
      <c r="Q181" t="str">
        <f>LOOKUP(Table1[[#This Row],[RegionIDByDistrict]], Backend!$P$1:$P$9, Backend!$Q$1:$Q$9)</f>
        <v>ASO</v>
      </c>
    </row>
    <row r="182" spans="1:17" x14ac:dyDescent="0.25">
      <c r="A182" t="s">
        <v>292</v>
      </c>
      <c r="B182" t="s">
        <v>618</v>
      </c>
      <c r="C182" t="s">
        <v>39</v>
      </c>
      <c r="D182" s="1">
        <v>6</v>
      </c>
      <c r="E182" s="1" t="s">
        <v>826</v>
      </c>
      <c r="F182" s="1" t="s">
        <v>762</v>
      </c>
      <c r="G182" t="s">
        <v>1221</v>
      </c>
      <c r="H1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182" t="s">
        <v>14</v>
      </c>
      <c r="J182" t="s">
        <v>15</v>
      </c>
      <c r="K182" t="s">
        <v>16</v>
      </c>
      <c r="L182" t="str">
        <f>HYPERLINK("https://ksn2.faa.gov/ajg/ajg-r/_layouts/userdisp.aspx?ID=7","Northwest Mountain Regional Human Resource Services Division")</f>
        <v>Northwest Mountain Regional Human Resource Services Division</v>
      </c>
      <c r="M182" t="s">
        <v>293</v>
      </c>
      <c r="O182" t="str">
        <f>LOOKUP(Table1[[#This Row],[FacilityLevel]], Backend!$E$3:$E$11, Backend!$F$3:$F$11)</f>
        <v>F</v>
      </c>
      <c r="P182">
        <f>LOOKUP(Table1[[#This Row],[FacilityType]], Backend!$J$4:$J$8, Backend!$K$4:$K$8)</f>
        <v>7</v>
      </c>
      <c r="Q182" t="str">
        <f>LOOKUP(Table1[[#This Row],[RegionIDByDistrict]], Backend!$P$1:$P$9, Backend!$Q$1:$Q$9)</f>
        <v>AAL</v>
      </c>
    </row>
    <row r="183" spans="1:17" x14ac:dyDescent="0.25">
      <c r="A183" t="s">
        <v>294</v>
      </c>
      <c r="B183" t="s">
        <v>619</v>
      </c>
      <c r="C183" t="s">
        <v>39</v>
      </c>
      <c r="D183" s="1">
        <v>5</v>
      </c>
      <c r="E183" s="1" t="s">
        <v>1005</v>
      </c>
      <c r="F183" s="1" t="s">
        <v>753</v>
      </c>
      <c r="G183" t="str">
        <f>HYPERLINK("https://ksn2.faa.gov/ajg/ajg-r/_layouts/userdisp.aspx?ID=8","Western Pacific")</f>
        <v>Western Pacific</v>
      </c>
      <c r="H1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83" t="s">
        <v>68</v>
      </c>
      <c r="J183" t="s">
        <v>15</v>
      </c>
      <c r="K183" t="s">
        <v>69</v>
      </c>
      <c r="L183" t="str">
        <f>HYPERLINK("https://ksn2.faa.gov/ajg/ajg-r/_layouts/userdisp.aspx?ID=8","Western Pacific Regional Human Resource Services Division")</f>
        <v>Western Pacific Regional Human Resource Services Division</v>
      </c>
      <c r="M183" t="s">
        <v>190</v>
      </c>
      <c r="O183" t="str">
        <f>LOOKUP(Table1[[#This Row],[FacilityLevel]], Backend!$E$3:$E$11, Backend!$F$3:$F$11)</f>
        <v>E</v>
      </c>
      <c r="P183">
        <f>LOOKUP(Table1[[#This Row],[FacilityType]], Backend!$J$4:$J$8, Backend!$K$4:$K$8)</f>
        <v>7</v>
      </c>
      <c r="Q183" t="str">
        <f>LOOKUP(Table1[[#This Row],[RegionIDByDistrict]], Backend!$P$1:$P$9, Backend!$Q$1:$Q$9)</f>
        <v>AWP</v>
      </c>
    </row>
    <row r="184" spans="1:17" x14ac:dyDescent="0.25">
      <c r="A184" t="s">
        <v>295</v>
      </c>
      <c r="B184" t="s">
        <v>620</v>
      </c>
      <c r="C184" t="s">
        <v>28</v>
      </c>
      <c r="D184" s="1">
        <v>7</v>
      </c>
      <c r="E184" s="1" t="s">
        <v>896</v>
      </c>
      <c r="F184" s="1" t="s">
        <v>801</v>
      </c>
      <c r="G184" t="str">
        <f>HYPERLINK("https://ksn2.faa.gov/ajg/ajg-r/_layouts/userdisp.aspx?ID=9","Great Lakes")</f>
        <v>Great Lakes</v>
      </c>
      <c r="H1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4" t="s">
        <v>57</v>
      </c>
      <c r="J184" t="s">
        <v>33</v>
      </c>
      <c r="K184" t="s">
        <v>58</v>
      </c>
      <c r="L184" t="str">
        <f>HYPERLINK("https://ksn2.faa.gov/ajg/ajg-r/_layouts/userdisp.aspx?ID=9","Great Lakes Regional Human Resource Services Division")</f>
        <v>Great Lakes Regional Human Resource Services Division</v>
      </c>
      <c r="M184" t="s">
        <v>85</v>
      </c>
      <c r="O184" t="str">
        <f>LOOKUP(Table1[[#This Row],[FacilityLevel]], Backend!$E$3:$E$11, Backend!$F$3:$F$11)</f>
        <v>G</v>
      </c>
      <c r="P184">
        <f>LOOKUP(Table1[[#This Row],[FacilityType]], Backend!$J$4:$J$8, Backend!$K$4:$K$8)</f>
        <v>3</v>
      </c>
      <c r="Q184" t="str">
        <f>LOOKUP(Table1[[#This Row],[RegionIDByDistrict]], Backend!$P$1:$P$9, Backend!$Q$1:$Q$9)</f>
        <v>AGL</v>
      </c>
    </row>
    <row r="185" spans="1:17" x14ac:dyDescent="0.25">
      <c r="A185" t="s">
        <v>296</v>
      </c>
      <c r="B185" t="s">
        <v>621</v>
      </c>
      <c r="C185" t="s">
        <v>39</v>
      </c>
      <c r="D185" s="1">
        <v>11</v>
      </c>
      <c r="E185" s="1" t="s">
        <v>103</v>
      </c>
      <c r="F185" s="1" t="s">
        <v>774</v>
      </c>
      <c r="G185" t="str">
        <f>HYPERLINK("https://ksn2.faa.gov/ajg/ajg-r/_layouts/userdisp.aspx?ID=9","Great Lakes")</f>
        <v>Great Lakes</v>
      </c>
      <c r="H1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5" t="s">
        <v>102</v>
      </c>
      <c r="J185" t="s">
        <v>33</v>
      </c>
      <c r="K185" t="s">
        <v>103</v>
      </c>
      <c r="L185" t="str">
        <f>HYPERLINK("https://ksn2.faa.gov/ajg/ajg-r/_layouts/userdisp.aspx?ID=9","Great Lakes Regional Human Resource Services Division")</f>
        <v>Great Lakes Regional Human Resource Services Division</v>
      </c>
      <c r="M185" t="s">
        <v>17</v>
      </c>
      <c r="O185" t="str">
        <f>LOOKUP(Table1[[#This Row],[FacilityLevel]], Backend!$E$3:$E$11, Backend!$F$3:$F$11)</f>
        <v>K</v>
      </c>
      <c r="P185">
        <f>LOOKUP(Table1[[#This Row],[FacilityType]], Backend!$J$4:$J$8, Backend!$K$4:$K$8)</f>
        <v>7</v>
      </c>
      <c r="Q185" t="str">
        <f>LOOKUP(Table1[[#This Row],[RegionIDByDistrict]], Backend!$P$1:$P$9, Backend!$Q$1:$Q$9)</f>
        <v>AGL</v>
      </c>
    </row>
    <row r="186" spans="1:17" x14ac:dyDescent="0.25">
      <c r="A186" t="s">
        <v>297</v>
      </c>
      <c r="B186" t="s">
        <v>622</v>
      </c>
      <c r="C186" t="s">
        <v>28</v>
      </c>
      <c r="D186" s="1">
        <v>9</v>
      </c>
      <c r="E186" s="1" t="s">
        <v>926</v>
      </c>
      <c r="F186" s="1" t="s">
        <v>754</v>
      </c>
      <c r="G186" t="str">
        <f>HYPERLINK("https://ksn2.faa.gov/ajg/ajg-r/_layouts/userdisp.aspx?ID=2","Southern")</f>
        <v>Southern</v>
      </c>
      <c r="H1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6" t="s">
        <v>79</v>
      </c>
      <c r="J186" t="s">
        <v>33</v>
      </c>
      <c r="K186" t="s">
        <v>80</v>
      </c>
      <c r="L186" t="str">
        <f>HYPERLINK("https://ksn2.faa.gov/ajg/ajg-r/_layouts/userdisp.aspx?ID=2","Southern Regional Human Resource Services Division")</f>
        <v>Southern Regional Human Resource Services Division</v>
      </c>
      <c r="M186" t="s">
        <v>17</v>
      </c>
      <c r="O186" t="str">
        <f>LOOKUP(Table1[[#This Row],[FacilityLevel]], Backend!$E$3:$E$11, Backend!$F$3:$F$11)</f>
        <v>I</v>
      </c>
      <c r="P186">
        <f>LOOKUP(Table1[[#This Row],[FacilityType]], Backend!$J$4:$J$8, Backend!$K$4:$K$8)</f>
        <v>3</v>
      </c>
      <c r="Q186" t="str">
        <f>LOOKUP(Table1[[#This Row],[RegionIDByDistrict]], Backend!$P$1:$P$9, Backend!$Q$1:$Q$9)</f>
        <v>ASO</v>
      </c>
    </row>
    <row r="187" spans="1:17" x14ac:dyDescent="0.25">
      <c r="A187" t="s">
        <v>298</v>
      </c>
      <c r="B187" t="s">
        <v>623</v>
      </c>
      <c r="C187" t="s">
        <v>28</v>
      </c>
      <c r="D187" s="1">
        <v>6</v>
      </c>
      <c r="E187" s="1" t="s">
        <v>951</v>
      </c>
      <c r="F187" s="1" t="s">
        <v>770</v>
      </c>
      <c r="G187" t="str">
        <f>HYPERLINK("https://ksn2.faa.gov/ajg/ajg-r/_layouts/userdisp.aspx?ID=7","Northwest Mountain")</f>
        <v>Northwest Mountain</v>
      </c>
      <c r="H1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87" t="s">
        <v>90</v>
      </c>
      <c r="J187" t="s">
        <v>15</v>
      </c>
      <c r="K187" t="s">
        <v>91</v>
      </c>
      <c r="L187" t="str">
        <f>HYPERLINK("https://ksn2.faa.gov/ajg/ajg-r/_layouts/userdisp.aspx?ID=7","Northwest Mountain Regional Human Resource Services Division")</f>
        <v>Northwest Mountain Regional Human Resource Services Division</v>
      </c>
      <c r="M187" t="s">
        <v>47</v>
      </c>
      <c r="O187" t="str">
        <f>LOOKUP(Table1[[#This Row],[FacilityLevel]], Backend!$E$3:$E$11, Backend!$F$3:$F$11)</f>
        <v>F</v>
      </c>
      <c r="P187">
        <f>LOOKUP(Table1[[#This Row],[FacilityType]], Backend!$J$4:$J$8, Backend!$K$4:$K$8)</f>
        <v>3</v>
      </c>
      <c r="Q187" t="str">
        <f>LOOKUP(Table1[[#This Row],[RegionIDByDistrict]], Backend!$P$1:$P$9, Backend!$Q$1:$Q$9)</f>
        <v>ANM</v>
      </c>
    </row>
    <row r="188" spans="1:17" x14ac:dyDescent="0.25">
      <c r="A188" t="s">
        <v>299</v>
      </c>
      <c r="B188" t="s">
        <v>608</v>
      </c>
      <c r="C188" t="s">
        <v>39</v>
      </c>
      <c r="D188" s="1">
        <v>9</v>
      </c>
      <c r="E188" s="1" t="s">
        <v>847</v>
      </c>
      <c r="F188" s="1" t="s">
        <v>753</v>
      </c>
      <c r="G188" t="str">
        <f>HYPERLINK("https://ksn2.faa.gov/ajg/ajg-r/_layouts/userdisp.aspx?ID=8","Western Pacific")</f>
        <v>Western Pacific</v>
      </c>
      <c r="H1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88" t="s">
        <v>93</v>
      </c>
      <c r="J188" t="s">
        <v>15</v>
      </c>
      <c r="K188" t="s">
        <v>94</v>
      </c>
      <c r="L188" t="str">
        <f>HYPERLINK("https://ksn2.faa.gov/ajg/ajg-r/_layouts/userdisp.aspx?ID=8","Western Pacific Regional Human Resource Services Division")</f>
        <v>Western Pacific Regional Human Resource Services Division</v>
      </c>
      <c r="M188" t="s">
        <v>190</v>
      </c>
      <c r="O188" t="str">
        <f>LOOKUP(Table1[[#This Row],[FacilityLevel]], Backend!$E$3:$E$11, Backend!$F$3:$F$11)</f>
        <v>I</v>
      </c>
      <c r="P188">
        <f>LOOKUP(Table1[[#This Row],[FacilityType]], Backend!$J$4:$J$8, Backend!$K$4:$K$8)</f>
        <v>7</v>
      </c>
      <c r="Q188" t="str">
        <f>LOOKUP(Table1[[#This Row],[RegionIDByDistrict]], Backend!$P$1:$P$9, Backend!$Q$1:$Q$9)</f>
        <v>AWP</v>
      </c>
    </row>
    <row r="189" spans="1:17" x14ac:dyDescent="0.25">
      <c r="A189" t="s">
        <v>300</v>
      </c>
      <c r="B189" t="s">
        <v>624</v>
      </c>
      <c r="C189" t="s">
        <v>28</v>
      </c>
      <c r="D189" s="1">
        <v>9</v>
      </c>
      <c r="E189" s="1" t="s">
        <v>927</v>
      </c>
      <c r="F189" s="1" t="s">
        <v>755</v>
      </c>
      <c r="G189" t="str">
        <f>HYPERLINK("https://ksn2.faa.gov/ajg/ajg-r/_layouts/userdisp.aspx?ID=2","Southern")</f>
        <v>Southern</v>
      </c>
      <c r="H1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9" t="s">
        <v>121</v>
      </c>
      <c r="J189" t="s">
        <v>21</v>
      </c>
      <c r="K189" t="s">
        <v>122</v>
      </c>
      <c r="L189" t="str">
        <f>HYPERLINK("https://ksn2.faa.gov/ajg/ajg-r/_layouts/userdisp.aspx?ID=2","Southern Regional Human Resource Services Division")</f>
        <v>Southern Regional Human Resource Services Division</v>
      </c>
      <c r="M189" t="s">
        <v>85</v>
      </c>
      <c r="O189" t="str">
        <f>LOOKUP(Table1[[#This Row],[FacilityLevel]], Backend!$E$3:$E$11, Backend!$F$3:$F$11)</f>
        <v>I</v>
      </c>
      <c r="P189">
        <f>LOOKUP(Table1[[#This Row],[FacilityType]], Backend!$J$4:$J$8, Backend!$K$4:$K$8)</f>
        <v>3</v>
      </c>
      <c r="Q189" t="str">
        <f>LOOKUP(Table1[[#This Row],[RegionIDByDistrict]], Backend!$P$1:$P$9, Backend!$Q$1:$Q$9)</f>
        <v>ASO</v>
      </c>
    </row>
    <row r="190" spans="1:17" x14ac:dyDescent="0.25">
      <c r="A190" t="s">
        <v>301</v>
      </c>
      <c r="B190" t="s">
        <v>302</v>
      </c>
      <c r="C190" t="s">
        <v>13</v>
      </c>
      <c r="D190" s="1">
        <v>12</v>
      </c>
      <c r="E190" s="1" t="s">
        <v>842</v>
      </c>
      <c r="F190" s="1" t="s">
        <v>776</v>
      </c>
      <c r="G190" t="str">
        <f>HYPERLINK("https://ksn2.faa.gov/ajg/ajg-r/_layouts/userdisp.aspx?ID=4","Eastern")</f>
        <v>Eastern</v>
      </c>
      <c r="H1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90" t="s">
        <v>29</v>
      </c>
      <c r="J190" t="s">
        <v>21</v>
      </c>
      <c r="K190" t="s">
        <v>30</v>
      </c>
      <c r="L190" t="str">
        <f>HYPERLINK("https://ksn2.faa.gov/ajg/ajg-r/_layouts/userdisp.aspx?ID=4","Eastern Regional Human Resource Services Division")</f>
        <v>Eastern Regional Human Resource Services Division</v>
      </c>
      <c r="M190" t="s">
        <v>17</v>
      </c>
      <c r="O190" t="str">
        <f>LOOKUP(Table1[[#This Row],[FacilityLevel]], Backend!$E$3:$E$11, Backend!$F$3:$F$11)</f>
        <v>L</v>
      </c>
      <c r="P190">
        <f>LOOKUP(Table1[[#This Row],[FacilityType]], Backend!$J$4:$J$8, Backend!$K$4:$K$8)</f>
        <v>2</v>
      </c>
      <c r="Q190" t="str">
        <f>LOOKUP(Table1[[#This Row],[RegionIDByDistrict]], Backend!$P$1:$P$9, Backend!$Q$1:$Q$9)</f>
        <v>AEA</v>
      </c>
    </row>
    <row r="191" spans="1:17" x14ac:dyDescent="0.25">
      <c r="A191" t="s">
        <v>303</v>
      </c>
      <c r="B191" t="s">
        <v>304</v>
      </c>
      <c r="C191" t="s">
        <v>13</v>
      </c>
      <c r="D191" s="1">
        <v>12</v>
      </c>
      <c r="E191" s="1" t="s">
        <v>843</v>
      </c>
      <c r="F191" s="1" t="s">
        <v>753</v>
      </c>
      <c r="G191" t="str">
        <f>HYPERLINK("https://ksn2.faa.gov/ajg/ajg-r/_layouts/userdisp.aspx?ID=8","Western Pacific")</f>
        <v>Western Pacific</v>
      </c>
      <c r="H1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1" t="s">
        <v>68</v>
      </c>
      <c r="J191" t="s">
        <v>15</v>
      </c>
      <c r="K191" t="s">
        <v>69</v>
      </c>
      <c r="L191" t="str">
        <f>HYPERLINK("https://ksn2.faa.gov/ajg/ajg-r/_layouts/userdisp.aspx?ID=8","Western Pacific Regional Human Resource Services Division")</f>
        <v>Western Pacific Regional Human Resource Services Division</v>
      </c>
      <c r="M191" t="s">
        <v>17</v>
      </c>
      <c r="O191" t="str">
        <f>LOOKUP(Table1[[#This Row],[FacilityLevel]], Backend!$E$3:$E$11, Backend!$F$3:$F$11)</f>
        <v>L</v>
      </c>
      <c r="P191">
        <f>LOOKUP(Table1[[#This Row],[FacilityType]], Backend!$J$4:$J$8, Backend!$K$4:$K$8)</f>
        <v>2</v>
      </c>
      <c r="Q191" t="str">
        <f>LOOKUP(Table1[[#This Row],[RegionIDByDistrict]], Backend!$P$1:$P$9, Backend!$Q$1:$Q$9)</f>
        <v>AWP</v>
      </c>
    </row>
    <row r="192" spans="1:17" x14ac:dyDescent="0.25">
      <c r="A192" t="s">
        <v>305</v>
      </c>
      <c r="B192" t="s">
        <v>625</v>
      </c>
      <c r="C192" t="s">
        <v>39</v>
      </c>
      <c r="D192" s="1">
        <v>5</v>
      </c>
      <c r="E192" s="1" t="s">
        <v>926</v>
      </c>
      <c r="F192" s="1" t="s">
        <v>754</v>
      </c>
      <c r="G192" t="str">
        <f>HYPERLINK("https://ksn2.faa.gov/ajg/ajg-r/_layouts/userdisp.aspx?ID=2","Southern")</f>
        <v>Southern</v>
      </c>
      <c r="H1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92" t="s">
        <v>79</v>
      </c>
      <c r="J192" t="s">
        <v>33</v>
      </c>
      <c r="K192" t="s">
        <v>80</v>
      </c>
      <c r="L192" t="str">
        <f>HYPERLINK("https://ksn2.faa.gov/ajg/ajg-r/_layouts/userdisp.aspx?ID=2","Southern Regional Human Resource Services Division")</f>
        <v>Southern Regional Human Resource Services Division</v>
      </c>
      <c r="M192" t="s">
        <v>306</v>
      </c>
      <c r="O192" t="str">
        <f>LOOKUP(Table1[[#This Row],[FacilityLevel]], Backend!$E$3:$E$11, Backend!$F$3:$F$11)</f>
        <v>E</v>
      </c>
      <c r="P192">
        <f>LOOKUP(Table1[[#This Row],[FacilityType]], Backend!$J$4:$J$8, Backend!$K$4:$K$8)</f>
        <v>7</v>
      </c>
      <c r="Q192" t="str">
        <f>LOOKUP(Table1[[#This Row],[RegionIDByDistrict]], Backend!$P$1:$P$9, Backend!$Q$1:$Q$9)</f>
        <v>ASO</v>
      </c>
    </row>
    <row r="193" spans="1:17" x14ac:dyDescent="0.25">
      <c r="A193" t="s">
        <v>307</v>
      </c>
      <c r="B193" t="s">
        <v>626</v>
      </c>
      <c r="C193" t="s">
        <v>39</v>
      </c>
      <c r="D193" s="1">
        <v>8</v>
      </c>
      <c r="E193" s="1" t="s">
        <v>69</v>
      </c>
      <c r="F193" s="1" t="s">
        <v>753</v>
      </c>
      <c r="G193" t="str">
        <f>HYPERLINK("https://ksn2.faa.gov/ajg/ajg-r/_layouts/userdisp.aspx?ID=8","Western Pacific")</f>
        <v>Western Pacific</v>
      </c>
      <c r="H1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3" t="s">
        <v>68</v>
      </c>
      <c r="J193" t="s">
        <v>15</v>
      </c>
      <c r="K193" t="s">
        <v>69</v>
      </c>
      <c r="L193" t="str">
        <f>HYPERLINK("https://ksn2.faa.gov/ajg/ajg-r/_layouts/userdisp.aspx?ID=8","Western Pacific Regional Human Resource Services Division")</f>
        <v>Western Pacific Regional Human Resource Services Division</v>
      </c>
      <c r="M193" t="s">
        <v>17</v>
      </c>
      <c r="O193" t="str">
        <f>LOOKUP(Table1[[#This Row],[FacilityLevel]], Backend!$E$3:$E$11, Backend!$F$3:$F$11)</f>
        <v>H</v>
      </c>
      <c r="P193">
        <f>LOOKUP(Table1[[#This Row],[FacilityType]], Backend!$J$4:$J$8, Backend!$K$4:$K$8)</f>
        <v>7</v>
      </c>
      <c r="Q193" t="str">
        <f>LOOKUP(Table1[[#This Row],[RegionIDByDistrict]], Backend!$P$1:$P$9, Backend!$Q$1:$Q$9)</f>
        <v>AWP</v>
      </c>
    </row>
    <row r="194" spans="1:17" x14ac:dyDescent="0.25">
      <c r="A194" t="s">
        <v>308</v>
      </c>
      <c r="B194" t="s">
        <v>627</v>
      </c>
      <c r="C194" t="s">
        <v>39</v>
      </c>
      <c r="D194" s="1">
        <v>7</v>
      </c>
      <c r="E194" s="1" t="s">
        <v>1047</v>
      </c>
      <c r="F194" s="1" t="s">
        <v>786</v>
      </c>
      <c r="G194" t="str">
        <f>HYPERLINK("https://ksn2.faa.gov/ajg/ajg-r/_layouts/userdisp.aspx?ID=8","Western Pacific")</f>
        <v>Western Pacific</v>
      </c>
      <c r="H1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4" t="s">
        <v>61</v>
      </c>
      <c r="J194" t="s">
        <v>15</v>
      </c>
      <c r="K194" t="s">
        <v>221</v>
      </c>
      <c r="L194" t="str">
        <f>HYPERLINK("https://ksn2.faa.gov/ajg/ajg-r/_layouts/userdisp.aspx?ID=8","Western Pacific Regional Human Resource Services Division")</f>
        <v>Western Pacific Regional Human Resource Services Division</v>
      </c>
      <c r="M194" t="s">
        <v>309</v>
      </c>
      <c r="O194" t="str">
        <f>LOOKUP(Table1[[#This Row],[FacilityLevel]], Backend!$E$3:$E$11, Backend!$F$3:$F$11)</f>
        <v>G</v>
      </c>
      <c r="P194">
        <f>LOOKUP(Table1[[#This Row],[FacilityType]], Backend!$J$4:$J$8, Backend!$K$4:$K$8)</f>
        <v>7</v>
      </c>
      <c r="Q194" t="str">
        <f>LOOKUP(Table1[[#This Row],[RegionIDByDistrict]], Backend!$P$1:$P$9, Backend!$Q$1:$Q$9)</f>
        <v>AWP</v>
      </c>
    </row>
    <row r="195" spans="1:17" x14ac:dyDescent="0.25">
      <c r="A195" t="s">
        <v>310</v>
      </c>
      <c r="B195" t="s">
        <v>628</v>
      </c>
      <c r="C195" t="s">
        <v>28</v>
      </c>
      <c r="D195" s="1">
        <v>8</v>
      </c>
      <c r="E195" s="1" t="s">
        <v>928</v>
      </c>
      <c r="F195" s="1" t="s">
        <v>787</v>
      </c>
      <c r="G195" t="str">
        <f>HYPERLINK("https://ksn2.faa.gov/ajg/ajg-r/_layouts/userdisp.aspx?ID=9","Great Lakes")</f>
        <v>Great Lakes</v>
      </c>
      <c r="H1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95" t="s">
        <v>32</v>
      </c>
      <c r="J195" t="s">
        <v>33</v>
      </c>
      <c r="K195" t="s">
        <v>34</v>
      </c>
      <c r="L195" t="str">
        <f>HYPERLINK("https://ksn2.faa.gov/ajg/ajg-r/_layouts/userdisp.aspx?ID=9","Great Lakes Regional Human Resource Services Division")</f>
        <v>Great Lakes Regional Human Resource Services Division</v>
      </c>
      <c r="M195" t="s">
        <v>17</v>
      </c>
      <c r="O195" t="str">
        <f>LOOKUP(Table1[[#This Row],[FacilityLevel]], Backend!$E$3:$E$11, Backend!$F$3:$F$11)</f>
        <v>H</v>
      </c>
      <c r="P195">
        <f>LOOKUP(Table1[[#This Row],[FacilityType]], Backend!$J$4:$J$8, Backend!$K$4:$K$8)</f>
        <v>3</v>
      </c>
      <c r="Q195" t="str">
        <f>LOOKUP(Table1[[#This Row],[RegionIDByDistrict]], Backend!$P$1:$P$9, Backend!$Q$1:$Q$9)</f>
        <v>ASW</v>
      </c>
    </row>
    <row r="196" spans="1:17" x14ac:dyDescent="0.25">
      <c r="A196" t="s">
        <v>311</v>
      </c>
      <c r="B196" t="s">
        <v>629</v>
      </c>
      <c r="C196" t="s">
        <v>39</v>
      </c>
      <c r="D196" s="1">
        <v>6</v>
      </c>
      <c r="E196" s="1" t="s">
        <v>839</v>
      </c>
      <c r="F196" s="1" t="s">
        <v>781</v>
      </c>
      <c r="G196" t="str">
        <f>HYPERLINK("https://ksn2.faa.gov/ajg/ajg-r/_layouts/userdisp.aspx?ID=6","Central")</f>
        <v>Central</v>
      </c>
      <c r="H1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96" t="s">
        <v>102</v>
      </c>
      <c r="J196" t="s">
        <v>33</v>
      </c>
      <c r="K196" t="s">
        <v>103</v>
      </c>
      <c r="L196" t="str">
        <f>HYPERLINK("https://ksn2.faa.gov/ajg/ajg-r/_layouts/userdisp.aspx?ID=6","Central Regional Human Resource Services Division")</f>
        <v>Central Regional Human Resource Services Division</v>
      </c>
      <c r="M196" t="s">
        <v>17</v>
      </c>
      <c r="O196" t="str">
        <f>LOOKUP(Table1[[#This Row],[FacilityLevel]], Backend!$E$3:$E$11, Backend!$F$3:$F$11)</f>
        <v>F</v>
      </c>
      <c r="P196">
        <f>LOOKUP(Table1[[#This Row],[FacilityType]], Backend!$J$4:$J$8, Backend!$K$4:$K$8)</f>
        <v>7</v>
      </c>
      <c r="Q196" t="str">
        <f>LOOKUP(Table1[[#This Row],[RegionIDByDistrict]], Backend!$P$1:$P$9, Backend!$Q$1:$Q$9)</f>
        <v>ACE</v>
      </c>
    </row>
    <row r="197" spans="1:17" x14ac:dyDescent="0.25">
      <c r="A197" t="s">
        <v>312</v>
      </c>
      <c r="B197" t="s">
        <v>630</v>
      </c>
      <c r="C197" t="s">
        <v>39</v>
      </c>
      <c r="D197" s="1">
        <v>5</v>
      </c>
      <c r="E197" s="1" t="s">
        <v>1006</v>
      </c>
      <c r="F197" s="1" t="s">
        <v>753</v>
      </c>
      <c r="G197" t="str">
        <f>HYPERLINK("https://ksn2.faa.gov/ajg/ajg-r/_layouts/userdisp.aspx?ID=8","Western Pacific")</f>
        <v>Western Pacific</v>
      </c>
      <c r="H1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7" t="s">
        <v>93</v>
      </c>
      <c r="J197" t="s">
        <v>15</v>
      </c>
      <c r="K197" t="s">
        <v>94</v>
      </c>
      <c r="L197" t="str">
        <f>HYPERLINK("https://ksn2.faa.gov/ajg/ajg-r/_layouts/userdisp.aspx?ID=8","Western Pacific Regional Human Resource Services Division")</f>
        <v>Western Pacific Regional Human Resource Services Division</v>
      </c>
      <c r="M197" t="s">
        <v>17</v>
      </c>
      <c r="O197" t="str">
        <f>LOOKUP(Table1[[#This Row],[FacilityLevel]], Backend!$E$3:$E$11, Backend!$F$3:$F$11)</f>
        <v>E</v>
      </c>
      <c r="P197">
        <f>LOOKUP(Table1[[#This Row],[FacilityType]], Backend!$J$4:$J$8, Backend!$K$4:$K$8)</f>
        <v>7</v>
      </c>
      <c r="Q197" t="str">
        <f>LOOKUP(Table1[[#This Row],[RegionIDByDistrict]], Backend!$P$1:$P$9, Backend!$Q$1:$Q$9)</f>
        <v>AWP</v>
      </c>
    </row>
    <row r="198" spans="1:17" x14ac:dyDescent="0.25">
      <c r="A198" t="s">
        <v>313</v>
      </c>
      <c r="B198" t="s">
        <v>631</v>
      </c>
      <c r="C198" t="s">
        <v>39</v>
      </c>
      <c r="D198" s="1">
        <v>12</v>
      </c>
      <c r="E198" s="1" t="s">
        <v>58</v>
      </c>
      <c r="F198" s="1" t="s">
        <v>768</v>
      </c>
      <c r="G198" t="str">
        <f>HYPERLINK("https://ksn2.faa.gov/ajg/ajg-r/_layouts/userdisp.aspx?ID=9","Great Lakes")</f>
        <v>Great Lakes</v>
      </c>
      <c r="H1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98" t="s">
        <v>57</v>
      </c>
      <c r="J198" t="s">
        <v>33</v>
      </c>
      <c r="K198" t="s">
        <v>58</v>
      </c>
      <c r="L198" t="str">
        <f>HYPERLINK("https://ksn2.faa.gov/ajg/ajg-r/_layouts/userdisp.aspx?ID=9","Great Lakes Regional Human Resource Services Division")</f>
        <v>Great Lakes Regional Human Resource Services Division</v>
      </c>
      <c r="M198" t="s">
        <v>17</v>
      </c>
      <c r="O198" t="str">
        <f>LOOKUP(Table1[[#This Row],[FacilityLevel]], Backend!$E$3:$E$11, Backend!$F$3:$F$11)</f>
        <v>L</v>
      </c>
      <c r="P198">
        <f>LOOKUP(Table1[[#This Row],[FacilityType]], Backend!$J$4:$J$8, Backend!$K$4:$K$8)</f>
        <v>7</v>
      </c>
      <c r="Q198" t="str">
        <f>LOOKUP(Table1[[#This Row],[RegionIDByDistrict]], Backend!$P$1:$P$9, Backend!$Q$1:$Q$9)</f>
        <v>AGL</v>
      </c>
    </row>
    <row r="199" spans="1:17" x14ac:dyDescent="0.25">
      <c r="A199" t="s">
        <v>314</v>
      </c>
      <c r="B199" t="s">
        <v>632</v>
      </c>
      <c r="C199" t="s">
        <v>28</v>
      </c>
      <c r="D199" s="1">
        <v>8</v>
      </c>
      <c r="E199" s="1" t="s">
        <v>952</v>
      </c>
      <c r="F199" s="1" t="s">
        <v>778</v>
      </c>
      <c r="G199" t="str">
        <f>HYPERLINK("https://ksn2.faa.gov/ajg/ajg-r/_layouts/userdisp.aspx?ID=4","Eastern")</f>
        <v>Eastern</v>
      </c>
      <c r="H1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99" t="s">
        <v>44</v>
      </c>
      <c r="J199" t="s">
        <v>21</v>
      </c>
      <c r="K199" t="s">
        <v>45</v>
      </c>
      <c r="L199" t="str">
        <f>HYPERLINK("https://ksn2.faa.gov/ajg/ajg-r/_layouts/userdisp.aspx?ID=4","Eastern Regional Human Resource Services Division")</f>
        <v>Eastern Regional Human Resource Services Division</v>
      </c>
      <c r="M199" t="s">
        <v>17</v>
      </c>
      <c r="O199" t="str">
        <f>LOOKUP(Table1[[#This Row],[FacilityLevel]], Backend!$E$3:$E$11, Backend!$F$3:$F$11)</f>
        <v>H</v>
      </c>
      <c r="P199">
        <f>LOOKUP(Table1[[#This Row],[FacilityType]], Backend!$J$4:$J$8, Backend!$K$4:$K$8)</f>
        <v>3</v>
      </c>
      <c r="Q199" t="str">
        <f>LOOKUP(Table1[[#This Row],[RegionIDByDistrict]], Backend!$P$1:$P$9, Backend!$Q$1:$Q$9)</f>
        <v>AEA</v>
      </c>
    </row>
    <row r="200" spans="1:17" x14ac:dyDescent="0.25">
      <c r="A200" t="s">
        <v>315</v>
      </c>
      <c r="B200" t="s">
        <v>633</v>
      </c>
      <c r="C200" t="s">
        <v>39</v>
      </c>
      <c r="D200" s="1">
        <v>6</v>
      </c>
      <c r="E200" s="1" t="s">
        <v>837</v>
      </c>
      <c r="F200" s="1" t="s">
        <v>775</v>
      </c>
      <c r="G200" t="str">
        <f>HYPERLINK("https://ksn2.faa.gov/ajg/ajg-r/_layouts/userdisp.aspx?ID=2","Southern")</f>
        <v>Southern</v>
      </c>
      <c r="H2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0" t="s">
        <v>121</v>
      </c>
      <c r="J200" t="s">
        <v>21</v>
      </c>
      <c r="K200" t="s">
        <v>122</v>
      </c>
      <c r="L200" t="str">
        <f>HYPERLINK("https://ksn2.faa.gov/ajg/ajg-r/_layouts/userdisp.aspx?ID=2","Southern Regional Human Resource Services Division")</f>
        <v>Southern Regional Human Resource Services Division</v>
      </c>
      <c r="M200" t="s">
        <v>76</v>
      </c>
      <c r="O200" t="str">
        <f>LOOKUP(Table1[[#This Row],[FacilityLevel]], Backend!$E$3:$E$11, Backend!$F$3:$F$11)</f>
        <v>F</v>
      </c>
      <c r="P200">
        <f>LOOKUP(Table1[[#This Row],[FacilityType]], Backend!$J$4:$J$8, Backend!$K$4:$K$8)</f>
        <v>7</v>
      </c>
      <c r="Q200" t="str">
        <f>LOOKUP(Table1[[#This Row],[RegionIDByDistrict]], Backend!$P$1:$P$9, Backend!$Q$1:$Q$9)</f>
        <v>ASO</v>
      </c>
    </row>
    <row r="201" spans="1:17" x14ac:dyDescent="0.25">
      <c r="A201" t="s">
        <v>316</v>
      </c>
      <c r="B201" t="s">
        <v>317</v>
      </c>
      <c r="C201" t="s">
        <v>13</v>
      </c>
      <c r="D201" s="1">
        <v>9</v>
      </c>
      <c r="E201" s="1" t="s">
        <v>830</v>
      </c>
      <c r="F201" s="1" t="s">
        <v>775</v>
      </c>
      <c r="G201" t="str">
        <f>HYPERLINK("https://ksn2.faa.gov/ajg/ajg-r/_layouts/userdisp.aspx?ID=2","Southern")</f>
        <v>Southern</v>
      </c>
      <c r="H2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1" t="s">
        <v>121</v>
      </c>
      <c r="J201" t="s">
        <v>21</v>
      </c>
      <c r="K201" t="s">
        <v>122</v>
      </c>
      <c r="L201" t="str">
        <f>HYPERLINK("https://ksn2.faa.gov/ajg/ajg-r/_layouts/userdisp.aspx?ID=2","Southern Regional Human Resource Services Division")</f>
        <v>Southern Regional Human Resource Services Division</v>
      </c>
      <c r="M201" t="s">
        <v>17</v>
      </c>
      <c r="O201" t="str">
        <f>LOOKUP(Table1[[#This Row],[FacilityLevel]], Backend!$E$3:$E$11, Backend!$F$3:$F$11)</f>
        <v>I</v>
      </c>
      <c r="P201">
        <f>LOOKUP(Table1[[#This Row],[FacilityType]], Backend!$J$4:$J$8, Backend!$K$4:$K$8)</f>
        <v>2</v>
      </c>
      <c r="Q201" t="str">
        <f>LOOKUP(Table1[[#This Row],[RegionIDByDistrict]], Backend!$P$1:$P$9, Backend!$Q$1:$Q$9)</f>
        <v>ASO</v>
      </c>
    </row>
    <row r="202" spans="1:17" x14ac:dyDescent="0.25">
      <c r="A202" t="s">
        <v>318</v>
      </c>
      <c r="B202" t="s">
        <v>319</v>
      </c>
      <c r="C202" t="s">
        <v>13</v>
      </c>
      <c r="D202" s="1">
        <v>11</v>
      </c>
      <c r="E202" s="1" t="s">
        <v>831</v>
      </c>
      <c r="F202" s="1" t="s">
        <v>773</v>
      </c>
      <c r="G202" t="str">
        <f>HYPERLINK("https://ksn2.faa.gov/ajg/ajg-r/_layouts/userdisp.aspx?ID=8","Western Pacific")</f>
        <v>Western Pacific</v>
      </c>
      <c r="H2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02" t="s">
        <v>36</v>
      </c>
      <c r="J202" t="s">
        <v>33</v>
      </c>
      <c r="K202" t="s">
        <v>37</v>
      </c>
      <c r="L202" t="str">
        <f>HYPERLINK("https://ksn2.faa.gov/ajg/ajg-r/_layouts/userdisp.aspx?ID=8","Western Pacific Regional Human Resource Services Division")</f>
        <v>Western Pacific Regional Human Resource Services Division</v>
      </c>
      <c r="M202" t="s">
        <v>17</v>
      </c>
      <c r="O202" t="str">
        <f>LOOKUP(Table1[[#This Row],[FacilityLevel]], Backend!$E$3:$E$11, Backend!$F$3:$F$11)</f>
        <v>K</v>
      </c>
      <c r="P202">
        <f>LOOKUP(Table1[[#This Row],[FacilityType]], Backend!$J$4:$J$8, Backend!$K$4:$K$8)</f>
        <v>2</v>
      </c>
      <c r="Q202" t="str">
        <f>LOOKUP(Table1[[#This Row],[RegionIDByDistrict]], Backend!$P$1:$P$9, Backend!$Q$1:$Q$9)</f>
        <v>AWP</v>
      </c>
    </row>
    <row r="203" spans="1:17" x14ac:dyDescent="0.25">
      <c r="A203" t="s">
        <v>320</v>
      </c>
      <c r="B203" t="s">
        <v>321</v>
      </c>
      <c r="C203" t="s">
        <v>13</v>
      </c>
      <c r="D203" s="1">
        <v>9</v>
      </c>
      <c r="E203" s="1" t="s">
        <v>832</v>
      </c>
      <c r="F203" s="1" t="s">
        <v>779</v>
      </c>
      <c r="G203" t="str">
        <f>HYPERLINK("https://ksn2.faa.gov/ajg/ajg-r/_layouts/userdisp.aspx?ID=7","Northwest Mountain")</f>
        <v>Northwest Mountain</v>
      </c>
      <c r="H2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3" t="s">
        <v>90</v>
      </c>
      <c r="J203" t="s">
        <v>15</v>
      </c>
      <c r="K203" t="s">
        <v>91</v>
      </c>
      <c r="L203" t="str">
        <f>HYPERLINK("https://ksn2.faa.gov/ajg/ajg-r/_layouts/userdisp.aspx?ID=7","Northwest Mountain Regional Human Resource Services Division")</f>
        <v>Northwest Mountain Regional Human Resource Services Division</v>
      </c>
      <c r="M203" t="s">
        <v>17</v>
      </c>
      <c r="O203" t="str">
        <f>LOOKUP(Table1[[#This Row],[FacilityLevel]], Backend!$E$3:$E$11, Backend!$F$3:$F$11)</f>
        <v>I</v>
      </c>
      <c r="P203">
        <f>LOOKUP(Table1[[#This Row],[FacilityType]], Backend!$J$4:$J$8, Backend!$K$4:$K$8)</f>
        <v>2</v>
      </c>
      <c r="Q203" t="str">
        <f>LOOKUP(Table1[[#This Row],[RegionIDByDistrict]], Backend!$P$1:$P$9, Backend!$Q$1:$Q$9)</f>
        <v>ANM</v>
      </c>
    </row>
    <row r="204" spans="1:17" x14ac:dyDescent="0.25">
      <c r="A204" t="s">
        <v>322</v>
      </c>
      <c r="B204" t="s">
        <v>634</v>
      </c>
      <c r="C204" t="s">
        <v>39</v>
      </c>
      <c r="D204" s="1">
        <v>6</v>
      </c>
      <c r="E204" s="1" t="s">
        <v>1048</v>
      </c>
      <c r="F204" s="1" t="s">
        <v>770</v>
      </c>
      <c r="G204" t="str">
        <f>HYPERLINK("https://ksn2.faa.gov/ajg/ajg-r/_layouts/userdisp.aspx?ID=7","Northwest Mountain")</f>
        <v>Northwest Mountain</v>
      </c>
      <c r="H2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4" t="s">
        <v>90</v>
      </c>
      <c r="J204" t="s">
        <v>15</v>
      </c>
      <c r="K204" t="s">
        <v>91</v>
      </c>
      <c r="L204" t="str">
        <f>HYPERLINK("https://ksn2.faa.gov/ajg/ajg-r/_layouts/userdisp.aspx?ID=7","Northwest Mountain Regional Human Resource Services Division")</f>
        <v>Northwest Mountain Regional Human Resource Services Division</v>
      </c>
      <c r="M204" t="s">
        <v>74</v>
      </c>
      <c r="O204" t="str">
        <f>LOOKUP(Table1[[#This Row],[FacilityLevel]], Backend!$E$3:$E$11, Backend!$F$3:$F$11)</f>
        <v>F</v>
      </c>
      <c r="P204">
        <f>LOOKUP(Table1[[#This Row],[FacilityType]], Backend!$J$4:$J$8, Backend!$K$4:$K$8)</f>
        <v>7</v>
      </c>
      <c r="Q204" t="str">
        <f>LOOKUP(Table1[[#This Row],[RegionIDByDistrict]], Backend!$P$1:$P$9, Backend!$Q$1:$Q$9)</f>
        <v>ANM</v>
      </c>
    </row>
    <row r="205" spans="1:17" x14ac:dyDescent="0.25">
      <c r="A205" t="s">
        <v>323</v>
      </c>
      <c r="B205" t="s">
        <v>635</v>
      </c>
      <c r="C205" t="s">
        <v>39</v>
      </c>
      <c r="D205" s="1">
        <v>6</v>
      </c>
      <c r="E205" s="1" t="s">
        <v>1049</v>
      </c>
      <c r="F205" s="1" t="s">
        <v>753</v>
      </c>
      <c r="G205" t="str">
        <f>HYPERLINK("https://ksn2.faa.gov/ajg/ajg-r/_layouts/userdisp.aspx?ID=8","Western Pacific")</f>
        <v>Western Pacific</v>
      </c>
      <c r="H2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05" t="s">
        <v>68</v>
      </c>
      <c r="J205" t="s">
        <v>15</v>
      </c>
      <c r="K205" t="s">
        <v>69</v>
      </c>
      <c r="L205" t="str">
        <f>HYPERLINK("https://ksn2.faa.gov/ajg/ajg-r/_layouts/userdisp.aspx?ID=8","Western Pacific Regional Human Resource Services Division")</f>
        <v>Western Pacific Regional Human Resource Services Division</v>
      </c>
      <c r="M205" t="s">
        <v>74</v>
      </c>
      <c r="O205" t="str">
        <f>LOOKUP(Table1[[#This Row],[FacilityLevel]], Backend!$E$3:$E$11, Backend!$F$3:$F$11)</f>
        <v>F</v>
      </c>
      <c r="P205">
        <f>LOOKUP(Table1[[#This Row],[FacilityType]], Backend!$J$4:$J$8, Backend!$K$4:$K$8)</f>
        <v>7</v>
      </c>
      <c r="Q205" t="str">
        <f>LOOKUP(Table1[[#This Row],[RegionIDByDistrict]], Backend!$P$1:$P$9, Backend!$Q$1:$Q$9)</f>
        <v>AWP</v>
      </c>
    </row>
    <row r="206" spans="1:17" x14ac:dyDescent="0.25">
      <c r="A206" t="s">
        <v>324</v>
      </c>
      <c r="B206" t="s">
        <v>636</v>
      </c>
      <c r="C206" t="s">
        <v>28</v>
      </c>
      <c r="D206" s="1">
        <v>9</v>
      </c>
      <c r="E206" s="1" t="s">
        <v>929</v>
      </c>
      <c r="F206" s="1" t="s">
        <v>775</v>
      </c>
      <c r="G206" t="str">
        <f>HYPERLINK("https://ksn2.faa.gov/ajg/ajg-r/_layouts/userdisp.aspx?ID=2","Southern")</f>
        <v>Southern</v>
      </c>
      <c r="H2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6" t="s">
        <v>192</v>
      </c>
      <c r="J206" t="s">
        <v>21</v>
      </c>
      <c r="K206" t="s">
        <v>193</v>
      </c>
      <c r="L206" t="str">
        <f>HYPERLINK("https://ksn2.faa.gov/ajg/ajg-r/_layouts/userdisp.aspx?ID=2","Southern Regional Human Resource Services Division")</f>
        <v>Southern Regional Human Resource Services Division</v>
      </c>
      <c r="M206" t="s">
        <v>17</v>
      </c>
      <c r="O206" t="str">
        <f>LOOKUP(Table1[[#This Row],[FacilityLevel]], Backend!$E$3:$E$11, Backend!$F$3:$F$11)</f>
        <v>I</v>
      </c>
      <c r="P206">
        <f>LOOKUP(Table1[[#This Row],[FacilityType]], Backend!$J$4:$J$8, Backend!$K$4:$K$8)</f>
        <v>3</v>
      </c>
      <c r="Q206" t="str">
        <f>LOOKUP(Table1[[#This Row],[RegionIDByDistrict]], Backend!$P$1:$P$9, Backend!$Q$1:$Q$9)</f>
        <v>ASO</v>
      </c>
    </row>
    <row r="207" spans="1:17" x14ac:dyDescent="0.25">
      <c r="A207" t="s">
        <v>325</v>
      </c>
      <c r="B207" t="s">
        <v>326</v>
      </c>
      <c r="C207" t="s">
        <v>13</v>
      </c>
      <c r="D207" s="1">
        <v>12</v>
      </c>
      <c r="E207" s="1" t="s">
        <v>844</v>
      </c>
      <c r="F207" s="1" t="s">
        <v>778</v>
      </c>
      <c r="G207" t="str">
        <f>HYPERLINK("https://ksn2.faa.gov/ajg/ajg-r/_layouts/userdisp.aspx?ID=4","Eastern")</f>
        <v>Eastern</v>
      </c>
      <c r="H2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07" t="s">
        <v>44</v>
      </c>
      <c r="J207" t="s">
        <v>21</v>
      </c>
      <c r="K207" t="s">
        <v>45</v>
      </c>
      <c r="L207" t="str">
        <f>HYPERLINK("https://ksn2.faa.gov/ajg/ajg-r/_layouts/userdisp.aspx?ID=4","Eastern Regional Human Resource Services Division")</f>
        <v>Eastern Regional Human Resource Services Division</v>
      </c>
      <c r="M207" t="s">
        <v>17</v>
      </c>
      <c r="O207" t="str">
        <f>LOOKUP(Table1[[#This Row],[FacilityLevel]], Backend!$E$3:$E$11, Backend!$F$3:$F$11)</f>
        <v>L</v>
      </c>
      <c r="P207">
        <f>LOOKUP(Table1[[#This Row],[FacilityType]], Backend!$J$4:$J$8, Backend!$K$4:$K$8)</f>
        <v>2</v>
      </c>
      <c r="Q207" t="str">
        <f>LOOKUP(Table1[[#This Row],[RegionIDByDistrict]], Backend!$P$1:$P$9, Backend!$Q$1:$Q$9)</f>
        <v>AEA</v>
      </c>
    </row>
    <row r="208" spans="1:17" x14ac:dyDescent="0.25">
      <c r="A208" t="s">
        <v>327</v>
      </c>
      <c r="B208" t="s">
        <v>637</v>
      </c>
      <c r="C208" t="s">
        <v>39</v>
      </c>
      <c r="D208" s="1">
        <v>7</v>
      </c>
      <c r="E208" s="1" t="s">
        <v>1050</v>
      </c>
      <c r="F208" s="1" t="s">
        <v>764</v>
      </c>
      <c r="G208" t="str">
        <f>HYPERLINK("https://ksn2.faa.gov/ajg/ajg-r/_layouts/userdisp.aspx?ID=2","Southern")</f>
        <v>Southern</v>
      </c>
      <c r="H2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8" t="s">
        <v>20</v>
      </c>
      <c r="J208" t="s">
        <v>21</v>
      </c>
      <c r="K208" t="s">
        <v>22</v>
      </c>
      <c r="L208" t="str">
        <f>HYPERLINK("https://ksn2.faa.gov/ajg/ajg-r/_layouts/userdisp.aspx?ID=2","Southern Regional Human Resource Services Division")</f>
        <v>Southern Regional Human Resource Services Division</v>
      </c>
      <c r="M208" t="s">
        <v>328</v>
      </c>
      <c r="O208" t="str">
        <f>LOOKUP(Table1[[#This Row],[FacilityLevel]], Backend!$E$3:$E$11, Backend!$F$3:$F$11)</f>
        <v>G</v>
      </c>
      <c r="P208">
        <f>LOOKUP(Table1[[#This Row],[FacilityType]], Backend!$J$4:$J$8, Backend!$K$4:$K$8)</f>
        <v>7</v>
      </c>
      <c r="Q208" t="str">
        <f>LOOKUP(Table1[[#This Row],[RegionIDByDistrict]], Backend!$P$1:$P$9, Backend!$Q$1:$Q$9)</f>
        <v>ASO</v>
      </c>
    </row>
    <row r="209" spans="1:17" x14ac:dyDescent="0.25">
      <c r="A209" t="s">
        <v>329</v>
      </c>
      <c r="B209" t="s">
        <v>638</v>
      </c>
      <c r="C209" t="s">
        <v>39</v>
      </c>
      <c r="D209" s="1">
        <v>8</v>
      </c>
      <c r="E209" s="1" t="s">
        <v>832</v>
      </c>
      <c r="F209" s="1" t="s">
        <v>779</v>
      </c>
      <c r="G209" t="str">
        <f>HYPERLINK("https://ksn2.faa.gov/ajg/ajg-r/_layouts/userdisp.aspx?ID=8","Western Pacific")</f>
        <v>Western Pacific</v>
      </c>
      <c r="H2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9" t="s">
        <v>90</v>
      </c>
      <c r="J209" t="s">
        <v>15</v>
      </c>
      <c r="K209" t="s">
        <v>91</v>
      </c>
      <c r="L209" t="str">
        <f>HYPERLINK("https://ksn2.faa.gov/ajg/ajg-r/_layouts/userdisp.aspx?ID=8","Western Pacific Regional Human Resource Services Division")</f>
        <v>Western Pacific Regional Human Resource Services Division</v>
      </c>
      <c r="M209" t="s">
        <v>17</v>
      </c>
      <c r="O209" t="str">
        <f>LOOKUP(Table1[[#This Row],[FacilityLevel]], Backend!$E$3:$E$11, Backend!$F$3:$F$11)</f>
        <v>H</v>
      </c>
      <c r="P209">
        <f>LOOKUP(Table1[[#This Row],[FacilityType]], Backend!$J$4:$J$8, Backend!$K$4:$K$8)</f>
        <v>7</v>
      </c>
      <c r="Q209" t="str">
        <f>LOOKUP(Table1[[#This Row],[RegionIDByDistrict]], Backend!$P$1:$P$9, Backend!$Q$1:$Q$9)</f>
        <v>ANM</v>
      </c>
    </row>
    <row r="210" spans="1:17" x14ac:dyDescent="0.25">
      <c r="A210" t="s">
        <v>330</v>
      </c>
      <c r="B210" t="s">
        <v>639</v>
      </c>
      <c r="C210" t="s">
        <v>39</v>
      </c>
      <c r="D210" s="1">
        <v>5</v>
      </c>
      <c r="E210" s="1" t="s">
        <v>1051</v>
      </c>
      <c r="F210" s="1" t="s">
        <v>778</v>
      </c>
      <c r="G210" t="str">
        <f>HYPERLINK("https://ksn2.faa.gov/ajg/ajg-r/_layouts/userdisp.aspx?ID=4","Eastern")</f>
        <v>Eastern</v>
      </c>
      <c r="H2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0" t="s">
        <v>44</v>
      </c>
      <c r="J210" t="s">
        <v>21</v>
      </c>
      <c r="K210" t="s">
        <v>45</v>
      </c>
      <c r="L210" t="str">
        <f>HYPERLINK("https://ksn2.faa.gov/ajg/ajg-r/_layouts/userdisp.aspx?ID=4","Eastern Regional Human Resource Services Division")</f>
        <v>Eastern Regional Human Resource Services Division</v>
      </c>
      <c r="M210" t="s">
        <v>85</v>
      </c>
      <c r="O210" t="str">
        <f>LOOKUP(Table1[[#This Row],[FacilityLevel]], Backend!$E$3:$E$11, Backend!$F$3:$F$11)</f>
        <v>E</v>
      </c>
      <c r="P210">
        <f>LOOKUP(Table1[[#This Row],[FacilityType]], Backend!$J$4:$J$8, Backend!$K$4:$K$8)</f>
        <v>7</v>
      </c>
      <c r="Q210" t="str">
        <f>LOOKUP(Table1[[#This Row],[RegionIDByDistrict]], Backend!$P$1:$P$9, Backend!$Q$1:$Q$9)</f>
        <v>AEA</v>
      </c>
    </row>
    <row r="211" spans="1:17" x14ac:dyDescent="0.25">
      <c r="A211" t="s">
        <v>331</v>
      </c>
      <c r="B211" t="s">
        <v>640</v>
      </c>
      <c r="C211" t="s">
        <v>28</v>
      </c>
      <c r="D211" s="1">
        <v>11</v>
      </c>
      <c r="E211" s="1" t="s">
        <v>897</v>
      </c>
      <c r="F211" s="1" t="s">
        <v>759</v>
      </c>
      <c r="G211" t="str">
        <f>HYPERLINK("https://ksn2.faa.gov/ajg/ajg-r/_layouts/userdisp.aspx?ID=4","Eastern")</f>
        <v>Eastern</v>
      </c>
      <c r="H2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1" t="s">
        <v>29</v>
      </c>
      <c r="J211" t="s">
        <v>21</v>
      </c>
      <c r="K211" t="s">
        <v>30</v>
      </c>
      <c r="L211" t="str">
        <f>HYPERLINK("https://ksn2.faa.gov/ajg/ajg-r/_layouts/userdisp.aspx?ID=4","Eastern Regional Human Resource Services Division")</f>
        <v>Eastern Regional Human Resource Services Division</v>
      </c>
      <c r="M211" t="s">
        <v>17</v>
      </c>
      <c r="O211" t="str">
        <f>LOOKUP(Table1[[#This Row],[FacilityLevel]], Backend!$E$3:$E$11, Backend!$F$3:$F$11)</f>
        <v>K</v>
      </c>
      <c r="P211">
        <f>LOOKUP(Table1[[#This Row],[FacilityType]], Backend!$J$4:$J$8, Backend!$K$4:$K$8)</f>
        <v>3</v>
      </c>
      <c r="Q211" t="str">
        <f>LOOKUP(Table1[[#This Row],[RegionIDByDistrict]], Backend!$P$1:$P$9, Backend!$Q$1:$Q$9)</f>
        <v>AEA</v>
      </c>
    </row>
    <row r="212" spans="1:17" x14ac:dyDescent="0.25">
      <c r="A212" t="s">
        <v>332</v>
      </c>
      <c r="B212" t="s">
        <v>641</v>
      </c>
      <c r="C212" t="s">
        <v>39</v>
      </c>
      <c r="D212" s="1">
        <v>10</v>
      </c>
      <c r="E212" s="1" t="s">
        <v>831</v>
      </c>
      <c r="F212" s="1" t="s">
        <v>773</v>
      </c>
      <c r="G212" t="str">
        <f>HYPERLINK("https://ksn2.faa.gov/ajg/ajg-r/_layouts/userdisp.aspx?ID=8","Western Pacific")</f>
        <v>Western Pacific</v>
      </c>
      <c r="H2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12" t="s">
        <v>14</v>
      </c>
      <c r="J212" t="s">
        <v>33</v>
      </c>
      <c r="K212" t="s">
        <v>37</v>
      </c>
      <c r="L212" t="str">
        <f>HYPERLINK("https://ksn2.faa.gov/ajg/ajg-r/_layouts/userdisp.aspx?ID=8","Western Pacific Regional Human Resource Services Division")</f>
        <v>Western Pacific Regional Human Resource Services Division</v>
      </c>
      <c r="M212" t="s">
        <v>17</v>
      </c>
      <c r="O212" t="str">
        <f>LOOKUP(Table1[[#This Row],[FacilityLevel]], Backend!$E$3:$E$11, Backend!$F$3:$F$11)</f>
        <v>J</v>
      </c>
      <c r="P212">
        <f>LOOKUP(Table1[[#This Row],[FacilityType]], Backend!$J$4:$J$8, Backend!$K$4:$K$8)</f>
        <v>7</v>
      </c>
      <c r="Q212" t="str">
        <f>LOOKUP(Table1[[#This Row],[RegionIDByDistrict]], Backend!$P$1:$P$9, Backend!$Q$1:$Q$9)</f>
        <v>AWP</v>
      </c>
    </row>
    <row r="213" spans="1:17" x14ac:dyDescent="0.25">
      <c r="A213" t="s">
        <v>333</v>
      </c>
      <c r="B213" t="s">
        <v>642</v>
      </c>
      <c r="C213" t="s">
        <v>28</v>
      </c>
      <c r="D213" s="1">
        <v>5</v>
      </c>
      <c r="E213" s="1" t="s">
        <v>898</v>
      </c>
      <c r="F213" s="1" t="s">
        <v>768</v>
      </c>
      <c r="G213" t="str">
        <f>HYPERLINK("https://ksn2.faa.gov/ajg/ajg-r/_layouts/userdisp.aspx?ID=9","Great Lakes")</f>
        <v>Great Lakes</v>
      </c>
      <c r="H2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13" t="s">
        <v>57</v>
      </c>
      <c r="J213" t="s">
        <v>33</v>
      </c>
      <c r="K213" t="s">
        <v>58</v>
      </c>
      <c r="L213" t="str">
        <f>HYPERLINK("https://ksn2.faa.gov/ajg/ajg-r/_layouts/userdisp.aspx?ID=9","Great Lakes Regional Human Resource Services Division")</f>
        <v>Great Lakes Regional Human Resource Services Division</v>
      </c>
      <c r="M213" t="s">
        <v>17</v>
      </c>
      <c r="O213" t="str">
        <f>LOOKUP(Table1[[#This Row],[FacilityLevel]], Backend!$E$3:$E$11, Backend!$F$3:$F$11)</f>
        <v>E</v>
      </c>
      <c r="P213">
        <f>LOOKUP(Table1[[#This Row],[FacilityType]], Backend!$J$4:$J$8, Backend!$K$4:$K$8)</f>
        <v>3</v>
      </c>
      <c r="Q213" t="str">
        <f>LOOKUP(Table1[[#This Row],[RegionIDByDistrict]], Backend!$P$1:$P$9, Backend!$Q$1:$Q$9)</f>
        <v>AGL</v>
      </c>
    </row>
    <row r="214" spans="1:17" x14ac:dyDescent="0.25">
      <c r="A214" t="s">
        <v>334</v>
      </c>
      <c r="B214" t="s">
        <v>643</v>
      </c>
      <c r="C214" t="s">
        <v>39</v>
      </c>
      <c r="D214" s="1">
        <v>7</v>
      </c>
      <c r="E214" s="1" t="s">
        <v>1052</v>
      </c>
      <c r="F214" s="1" t="s">
        <v>775</v>
      </c>
      <c r="G214" t="str">
        <f>HYPERLINK("https://ksn2.faa.gov/ajg/ajg-r/_layouts/userdisp.aspx?ID=2","Southern")</f>
        <v>Southern</v>
      </c>
      <c r="H2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14" t="s">
        <v>192</v>
      </c>
      <c r="J214" t="s">
        <v>21</v>
      </c>
      <c r="K214" t="s">
        <v>193</v>
      </c>
      <c r="L214" t="str">
        <f>HYPERLINK("https://ksn2.faa.gov/ajg/ajg-r/_layouts/userdisp.aspx?ID=2","Southern Regional Human Resource Services Division")</f>
        <v>Southern Regional Human Resource Services Division</v>
      </c>
      <c r="M214" t="s">
        <v>85</v>
      </c>
      <c r="O214" t="str">
        <f>LOOKUP(Table1[[#This Row],[FacilityLevel]], Backend!$E$3:$E$11, Backend!$F$3:$F$11)</f>
        <v>G</v>
      </c>
      <c r="P214">
        <f>LOOKUP(Table1[[#This Row],[FacilityType]], Backend!$J$4:$J$8, Backend!$K$4:$K$8)</f>
        <v>7</v>
      </c>
      <c r="Q214" t="str">
        <f>LOOKUP(Table1[[#This Row],[RegionIDByDistrict]], Backend!$P$1:$P$9, Backend!$Q$1:$Q$9)</f>
        <v>ASO</v>
      </c>
    </row>
    <row r="215" spans="1:17" x14ac:dyDescent="0.25">
      <c r="A215" t="s">
        <v>335</v>
      </c>
      <c r="B215" t="s">
        <v>644</v>
      </c>
      <c r="C215" t="s">
        <v>28</v>
      </c>
      <c r="D215" s="1">
        <v>9</v>
      </c>
      <c r="E215" s="1" t="s">
        <v>899</v>
      </c>
      <c r="F215" s="1" t="s">
        <v>759</v>
      </c>
      <c r="G215" t="str">
        <f>HYPERLINK("https://ksn2.faa.gov/ajg/ajg-r/_layouts/userdisp.aspx?ID=9","Great Lakes")</f>
        <v>Great Lakes</v>
      </c>
      <c r="H2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15" t="s">
        <v>51</v>
      </c>
      <c r="J215" t="s">
        <v>33</v>
      </c>
      <c r="K215" t="s">
        <v>52</v>
      </c>
      <c r="L215" t="str">
        <f>HYPERLINK("https://ksn2.faa.gov/ajg/ajg-r/_layouts/userdisp.aspx?ID=9","Great Lakes Regional Human Resource Services Division")</f>
        <v>Great Lakes Regional Human Resource Services Division</v>
      </c>
      <c r="M215" t="s">
        <v>17</v>
      </c>
      <c r="O215" t="str">
        <f>LOOKUP(Table1[[#This Row],[FacilityLevel]], Backend!$E$3:$E$11, Backend!$F$3:$F$11)</f>
        <v>I</v>
      </c>
      <c r="P215">
        <f>LOOKUP(Table1[[#This Row],[FacilityType]], Backend!$J$4:$J$8, Backend!$K$4:$K$8)</f>
        <v>3</v>
      </c>
      <c r="Q215" t="str">
        <f>LOOKUP(Table1[[#This Row],[RegionIDByDistrict]], Backend!$P$1:$P$9, Backend!$Q$1:$Q$9)</f>
        <v>AGL</v>
      </c>
    </row>
    <row r="216" spans="1:17" x14ac:dyDescent="0.25">
      <c r="A216" t="s">
        <v>336</v>
      </c>
      <c r="B216" t="s">
        <v>645</v>
      </c>
      <c r="C216" t="s">
        <v>39</v>
      </c>
      <c r="D216" s="1">
        <v>5</v>
      </c>
      <c r="E216" s="1" t="s">
        <v>897</v>
      </c>
      <c r="F216" s="1" t="s">
        <v>759</v>
      </c>
      <c r="G216" t="str">
        <f>HYPERLINK("https://ksn2.faa.gov/ajg/ajg-r/_layouts/userdisp.aspx?ID=4","Eastern")</f>
        <v>Eastern</v>
      </c>
      <c r="H2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6" t="s">
        <v>29</v>
      </c>
      <c r="J216" t="s">
        <v>21</v>
      </c>
      <c r="K216" t="s">
        <v>30</v>
      </c>
      <c r="L216" t="str">
        <f>HYPERLINK("https://ksn2.faa.gov/ajg/ajg-r/_layouts/userdisp.aspx?ID=4","Eastern Regional Human Resource Services Division")</f>
        <v>Eastern Regional Human Resource Services Division</v>
      </c>
      <c r="M216" t="s">
        <v>85</v>
      </c>
      <c r="O216" t="str">
        <f>LOOKUP(Table1[[#This Row],[FacilityLevel]], Backend!$E$3:$E$11, Backend!$F$3:$F$11)</f>
        <v>E</v>
      </c>
      <c r="P216">
        <f>LOOKUP(Table1[[#This Row],[FacilityType]], Backend!$J$4:$J$8, Backend!$K$4:$K$8)</f>
        <v>7</v>
      </c>
      <c r="Q216" t="str">
        <f>LOOKUP(Table1[[#This Row],[RegionIDByDistrict]], Backend!$P$1:$P$9, Backend!$Q$1:$Q$9)</f>
        <v>AEA</v>
      </c>
    </row>
    <row r="217" spans="1:17" x14ac:dyDescent="0.25">
      <c r="A217" t="s">
        <v>337</v>
      </c>
      <c r="B217" t="s">
        <v>646</v>
      </c>
      <c r="C217" t="s">
        <v>39</v>
      </c>
      <c r="D217" s="1">
        <v>6</v>
      </c>
      <c r="E217" s="1" t="s">
        <v>830</v>
      </c>
      <c r="F217" s="1" t="s">
        <v>775</v>
      </c>
      <c r="G217" t="str">
        <f>HYPERLINK("https://ksn2.faa.gov/ajg/ajg-r/_layouts/userdisp.aspx?ID=2","Southern")</f>
        <v>Southern</v>
      </c>
      <c r="H2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17" t="s">
        <v>121</v>
      </c>
      <c r="J217" t="s">
        <v>21</v>
      </c>
      <c r="K217" t="s">
        <v>122</v>
      </c>
      <c r="L217" t="str">
        <f>HYPERLINK("https://ksn2.faa.gov/ajg/ajg-r/_layouts/userdisp.aspx?ID=2","Southern Regional Human Resource Services Division")</f>
        <v>Southern Regional Human Resource Services Division</v>
      </c>
      <c r="M217" t="s">
        <v>201</v>
      </c>
      <c r="O217" t="str">
        <f>LOOKUP(Table1[[#This Row],[FacilityLevel]], Backend!$E$3:$E$11, Backend!$F$3:$F$11)</f>
        <v>F</v>
      </c>
      <c r="P217">
        <f>LOOKUP(Table1[[#This Row],[FacilityType]], Backend!$J$4:$J$8, Backend!$K$4:$K$8)</f>
        <v>7</v>
      </c>
      <c r="Q217" t="str">
        <f>LOOKUP(Table1[[#This Row],[RegionIDByDistrict]], Backend!$P$1:$P$9, Backend!$Q$1:$Q$9)</f>
        <v>ASO</v>
      </c>
    </row>
    <row r="218" spans="1:17" x14ac:dyDescent="0.25">
      <c r="A218" t="s">
        <v>338</v>
      </c>
      <c r="B218" t="s">
        <v>647</v>
      </c>
      <c r="C218" t="s">
        <v>39</v>
      </c>
      <c r="D218" s="1">
        <v>5</v>
      </c>
      <c r="E218" s="1" t="s">
        <v>1053</v>
      </c>
      <c r="F218" s="1" t="s">
        <v>753</v>
      </c>
      <c r="G218" t="str">
        <f>HYPERLINK("https://ksn2.faa.gov/ajg/ajg-r/_layouts/userdisp.aspx?ID=8","Western Pacific")</f>
        <v>Western Pacific</v>
      </c>
      <c r="H2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18" t="s">
        <v>93</v>
      </c>
      <c r="J218" t="s">
        <v>15</v>
      </c>
      <c r="K218" t="s">
        <v>94</v>
      </c>
      <c r="L218" t="str">
        <f>HYPERLINK("https://ksn2.faa.gov/ajg/ajg-r/_layouts/userdisp.aspx?ID=8","Western Pacific Regional Human Resource Services Division")</f>
        <v>Western Pacific Regional Human Resource Services Division</v>
      </c>
      <c r="M218" t="s">
        <v>74</v>
      </c>
      <c r="O218" t="str">
        <f>LOOKUP(Table1[[#This Row],[FacilityLevel]], Backend!$E$3:$E$11, Backend!$F$3:$F$11)</f>
        <v>E</v>
      </c>
      <c r="P218">
        <f>LOOKUP(Table1[[#This Row],[FacilityType]], Backend!$J$4:$J$8, Backend!$K$4:$K$8)</f>
        <v>7</v>
      </c>
      <c r="Q218" t="str">
        <f>LOOKUP(Table1[[#This Row],[RegionIDByDistrict]], Backend!$P$1:$P$9, Backend!$Q$1:$Q$9)</f>
        <v>AWP</v>
      </c>
    </row>
    <row r="219" spans="1:17" x14ac:dyDescent="0.25">
      <c r="A219" t="s">
        <v>339</v>
      </c>
      <c r="B219" t="s">
        <v>648</v>
      </c>
      <c r="C219" t="s">
        <v>39</v>
      </c>
      <c r="D219" s="1">
        <v>4</v>
      </c>
      <c r="E219" s="1" t="s">
        <v>1054</v>
      </c>
      <c r="F219" s="1" t="s">
        <v>776</v>
      </c>
      <c r="G219" t="str">
        <f>HYPERLINK("https://ksn2.faa.gov/ajg/ajg-r/_layouts/userdisp.aspx?ID=4","Eastern")</f>
        <v>Eastern</v>
      </c>
      <c r="H2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9" t="s">
        <v>29</v>
      </c>
      <c r="J219" t="s">
        <v>21</v>
      </c>
      <c r="K219" t="s">
        <v>30</v>
      </c>
      <c r="L219" t="str">
        <f>HYPERLINK("https://ksn2.faa.gov/ajg/ajg-r/_layouts/userdisp.aspx?ID=4","Eastern Regional Human Resource Services Division")</f>
        <v>Eastern Regional Human Resource Services Division</v>
      </c>
      <c r="M219" t="s">
        <v>340</v>
      </c>
      <c r="O219" t="str">
        <f>LOOKUP(Table1[[#This Row],[FacilityLevel]], Backend!$E$3:$E$11, Backend!$F$3:$F$11)</f>
        <v>D</v>
      </c>
      <c r="P219">
        <f>LOOKUP(Table1[[#This Row],[FacilityType]], Backend!$J$4:$J$8, Backend!$K$4:$K$8)</f>
        <v>7</v>
      </c>
      <c r="Q219" t="str">
        <f>LOOKUP(Table1[[#This Row],[RegionIDByDistrict]], Backend!$P$1:$P$9, Backend!$Q$1:$Q$9)</f>
        <v>AEA</v>
      </c>
    </row>
    <row r="220" spans="1:17" x14ac:dyDescent="0.25">
      <c r="A220" t="s">
        <v>341</v>
      </c>
      <c r="B220" t="s">
        <v>649</v>
      </c>
      <c r="C220" t="s">
        <v>39</v>
      </c>
      <c r="D220" s="1">
        <v>8</v>
      </c>
      <c r="E220" s="1" t="s">
        <v>1007</v>
      </c>
      <c r="F220" s="1" t="s">
        <v>773</v>
      </c>
      <c r="G220" t="str">
        <f>HYPERLINK("https://ksn2.faa.gov/ajg/ajg-r/_layouts/userdisp.aspx?ID=8","Western Pacific")</f>
        <v>Western Pacific</v>
      </c>
      <c r="H2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0" t="s">
        <v>36</v>
      </c>
      <c r="J220" t="s">
        <v>33</v>
      </c>
      <c r="K220" t="s">
        <v>37</v>
      </c>
      <c r="L220" t="str">
        <f>HYPERLINK("https://ksn2.faa.gov/ajg/ajg-r/_layouts/userdisp.aspx?ID=8","Western Pacific Regional Human Resource Services Division")</f>
        <v>Western Pacific Regional Human Resource Services Division</v>
      </c>
      <c r="M220" t="s">
        <v>47</v>
      </c>
      <c r="O220" t="str">
        <f>LOOKUP(Table1[[#This Row],[FacilityLevel]], Backend!$E$3:$E$11, Backend!$F$3:$F$11)</f>
        <v>H</v>
      </c>
      <c r="P220">
        <f>LOOKUP(Table1[[#This Row],[FacilityType]], Backend!$J$4:$J$8, Backend!$K$4:$K$8)</f>
        <v>7</v>
      </c>
      <c r="Q220" t="str">
        <f>LOOKUP(Table1[[#This Row],[RegionIDByDistrict]], Backend!$P$1:$P$9, Backend!$Q$1:$Q$9)</f>
        <v>AWP</v>
      </c>
    </row>
    <row r="221" spans="1:17" x14ac:dyDescent="0.25">
      <c r="A221" t="s">
        <v>342</v>
      </c>
      <c r="B221" t="s">
        <v>650</v>
      </c>
      <c r="C221" t="s">
        <v>28</v>
      </c>
      <c r="D221" s="1">
        <v>6</v>
      </c>
      <c r="E221" s="1" t="s">
        <v>900</v>
      </c>
      <c r="F221" s="1" t="s">
        <v>770</v>
      </c>
      <c r="G221" t="str">
        <f>HYPERLINK("https://ksn2.faa.gov/ajg/ajg-r/_layouts/userdisp.aspx?ID=7","Northwest Mountain")</f>
        <v>Northwest Mountain</v>
      </c>
      <c r="H2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21" t="s">
        <v>90</v>
      </c>
      <c r="J221" t="s">
        <v>15</v>
      </c>
      <c r="K221" t="s">
        <v>91</v>
      </c>
      <c r="L221" t="str">
        <f>HYPERLINK("https://ksn2.faa.gov/ajg/ajg-r/_layouts/userdisp.aspx?ID=7","Northwest Mountain Regional Human Resource Services Division")</f>
        <v>Northwest Mountain Regional Human Resource Services Division</v>
      </c>
      <c r="M221" t="s">
        <v>47</v>
      </c>
      <c r="O221" t="str">
        <f>LOOKUP(Table1[[#This Row],[FacilityLevel]], Backend!$E$3:$E$11, Backend!$F$3:$F$11)</f>
        <v>F</v>
      </c>
      <c r="P221">
        <f>LOOKUP(Table1[[#This Row],[FacilityType]], Backend!$J$4:$J$8, Backend!$K$4:$K$8)</f>
        <v>3</v>
      </c>
      <c r="Q221" t="str">
        <f>LOOKUP(Table1[[#This Row],[RegionIDByDistrict]], Backend!$P$1:$P$9, Backend!$Q$1:$Q$9)</f>
        <v>ANM</v>
      </c>
    </row>
    <row r="222" spans="1:17" x14ac:dyDescent="0.25">
      <c r="A222" t="s">
        <v>343</v>
      </c>
      <c r="B222" t="s">
        <v>651</v>
      </c>
      <c r="C222" t="s">
        <v>39</v>
      </c>
      <c r="D222" s="1">
        <v>5</v>
      </c>
      <c r="E222" s="1" t="s">
        <v>1055</v>
      </c>
      <c r="F222" s="1" t="s">
        <v>753</v>
      </c>
      <c r="G222" t="str">
        <f>HYPERLINK("https://ksn2.faa.gov/ajg/ajg-r/_layouts/userdisp.aspx?ID=8","Western Pacific")</f>
        <v>Western Pacific</v>
      </c>
      <c r="H2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2" t="s">
        <v>93</v>
      </c>
      <c r="J222" t="s">
        <v>15</v>
      </c>
      <c r="K222" t="s">
        <v>94</v>
      </c>
      <c r="L222" t="str">
        <f>HYPERLINK("https://ksn2.faa.gov/ajg/ajg-r/_layouts/userdisp.aspx?ID=8","Western Pacific Regional Human Resource Services Division")</f>
        <v>Western Pacific Regional Human Resource Services Division</v>
      </c>
      <c r="M222" t="s">
        <v>85</v>
      </c>
      <c r="O222" t="str">
        <f>LOOKUP(Table1[[#This Row],[FacilityLevel]], Backend!$E$3:$E$11, Backend!$F$3:$F$11)</f>
        <v>E</v>
      </c>
      <c r="P222">
        <f>LOOKUP(Table1[[#This Row],[FacilityType]], Backend!$J$4:$J$8, Backend!$K$4:$K$8)</f>
        <v>7</v>
      </c>
      <c r="Q222" t="str">
        <f>LOOKUP(Table1[[#This Row],[RegionIDByDistrict]], Backend!$P$1:$P$9, Backend!$Q$1:$Q$9)</f>
        <v>AWP</v>
      </c>
    </row>
    <row r="223" spans="1:17" x14ac:dyDescent="0.25">
      <c r="A223" t="s">
        <v>344</v>
      </c>
      <c r="B223" t="s">
        <v>652</v>
      </c>
      <c r="C223" t="s">
        <v>39</v>
      </c>
      <c r="D223" s="1">
        <v>6</v>
      </c>
      <c r="E223" s="1" t="s">
        <v>1056</v>
      </c>
      <c r="F223" s="1" t="s">
        <v>766</v>
      </c>
      <c r="G223" t="str">
        <f>HYPERLINK("https://ksn2.faa.gov/ajg/ajg-r/_layouts/userdisp.aspx?ID=9","Great Lakes")</f>
        <v>Great Lakes</v>
      </c>
      <c r="H2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23" t="s">
        <v>51</v>
      </c>
      <c r="J223" t="s">
        <v>33</v>
      </c>
      <c r="K223" t="s">
        <v>52</v>
      </c>
      <c r="L223" t="str">
        <f>HYPERLINK("https://ksn2.faa.gov/ajg/ajg-r/_layouts/userdisp.aspx?ID=9","Great Lakes Regional Human Resource Services Division")</f>
        <v>Great Lakes Regional Human Resource Services Division</v>
      </c>
      <c r="M223" t="s">
        <v>62</v>
      </c>
      <c r="O223" t="str">
        <f>LOOKUP(Table1[[#This Row],[FacilityLevel]], Backend!$E$3:$E$11, Backend!$F$3:$F$11)</f>
        <v>F</v>
      </c>
      <c r="P223">
        <f>LOOKUP(Table1[[#This Row],[FacilityType]], Backend!$J$4:$J$8, Backend!$K$4:$K$8)</f>
        <v>7</v>
      </c>
      <c r="Q223" t="str">
        <f>LOOKUP(Table1[[#This Row],[RegionIDByDistrict]], Backend!$P$1:$P$9, Backend!$Q$1:$Q$9)</f>
        <v>AGL</v>
      </c>
    </row>
    <row r="224" spans="1:17" x14ac:dyDescent="0.25">
      <c r="A224" t="s">
        <v>345</v>
      </c>
      <c r="B224" t="s">
        <v>653</v>
      </c>
      <c r="C224" t="s">
        <v>39</v>
      </c>
      <c r="D224" s="1">
        <v>8</v>
      </c>
      <c r="E224" s="1" t="s">
        <v>1008</v>
      </c>
      <c r="F224" s="1" t="s">
        <v>765</v>
      </c>
      <c r="G224" t="str">
        <f>HYPERLINK("https://ksn2.faa.gov/ajg/ajg-r/_layouts/userdisp.aspx?ID=7","Northwest Mountain")</f>
        <v>Northwest Mountain</v>
      </c>
      <c r="H2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24" t="s">
        <v>65</v>
      </c>
      <c r="J224" t="s">
        <v>15</v>
      </c>
      <c r="K224" t="s">
        <v>66</v>
      </c>
      <c r="L224" t="str">
        <f>HYPERLINK("https://ksn2.faa.gov/ajg/ajg-r/_layouts/userdisp.aspx?ID=7","Northwest Mountain Regional Human Resource Services Division")</f>
        <v>Northwest Mountain Regional Human Resource Services Division</v>
      </c>
      <c r="M224" t="s">
        <v>47</v>
      </c>
      <c r="O224" t="str">
        <f>LOOKUP(Table1[[#This Row],[FacilityLevel]], Backend!$E$3:$E$11, Backend!$F$3:$F$11)</f>
        <v>H</v>
      </c>
      <c r="P224">
        <f>LOOKUP(Table1[[#This Row],[FacilityType]], Backend!$J$4:$J$8, Backend!$K$4:$K$8)</f>
        <v>7</v>
      </c>
      <c r="Q224" t="str">
        <f>LOOKUP(Table1[[#This Row],[RegionIDByDistrict]], Backend!$P$1:$P$9, Backend!$Q$1:$Q$9)</f>
        <v>ANM</v>
      </c>
    </row>
    <row r="225" spans="1:17" x14ac:dyDescent="0.25">
      <c r="A225" t="s">
        <v>346</v>
      </c>
      <c r="B225" t="s">
        <v>654</v>
      </c>
      <c r="C225" t="s">
        <v>28</v>
      </c>
      <c r="D225" s="1">
        <v>7</v>
      </c>
      <c r="E225" s="1" t="s">
        <v>953</v>
      </c>
      <c r="F225" s="1" t="s">
        <v>803</v>
      </c>
      <c r="G225" t="str">
        <f>HYPERLINK("https://ksn2.faa.gov/ajg/ajg-r/_layouts/userdisp.aspx?ID=3","New England")</f>
        <v>New England</v>
      </c>
      <c r="H2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25" t="s">
        <v>25</v>
      </c>
      <c r="J225" t="s">
        <v>21</v>
      </c>
      <c r="K225" t="s">
        <v>26</v>
      </c>
      <c r="L225" t="str">
        <f>HYPERLINK("https://ksn2.faa.gov/ajg/ajg-r/_layouts/userdisp.aspx?ID=3","New England Regional Human Resource Services Division")</f>
        <v>New England Regional Human Resource Services Division</v>
      </c>
      <c r="M225" t="s">
        <v>347</v>
      </c>
      <c r="O225" t="str">
        <f>LOOKUP(Table1[[#This Row],[FacilityLevel]], Backend!$E$3:$E$11, Backend!$F$3:$F$11)</f>
        <v>G</v>
      </c>
      <c r="P225">
        <f>LOOKUP(Table1[[#This Row],[FacilityType]], Backend!$J$4:$J$8, Backend!$K$4:$K$8)</f>
        <v>3</v>
      </c>
      <c r="Q225" t="str">
        <f>LOOKUP(Table1[[#This Row],[RegionIDByDistrict]], Backend!$P$1:$P$9, Backend!$Q$1:$Q$9)</f>
        <v>ANE</v>
      </c>
    </row>
    <row r="226" spans="1:17" x14ac:dyDescent="0.25">
      <c r="A226" t="s">
        <v>348</v>
      </c>
      <c r="B226" t="s">
        <v>655</v>
      </c>
      <c r="C226" t="s">
        <v>39</v>
      </c>
      <c r="D226" s="1">
        <v>5</v>
      </c>
      <c r="E226" s="1" t="s">
        <v>1057</v>
      </c>
      <c r="F226" s="1" t="s">
        <v>768</v>
      </c>
      <c r="G226" t="str">
        <f>HYPERLINK("https://ksn2.faa.gov/ajg/ajg-r/_layouts/userdisp.aspx?ID=9","Great Lakes")</f>
        <v>Great Lakes</v>
      </c>
      <c r="H2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26" t="s">
        <v>57</v>
      </c>
      <c r="J226" t="s">
        <v>33</v>
      </c>
      <c r="K226" t="s">
        <v>58</v>
      </c>
      <c r="L226" t="str">
        <f>HYPERLINK("https://ksn2.faa.gov/ajg/ajg-r/_layouts/userdisp.aspx?ID=9","Great Lakes Regional Human Resource Services Division")</f>
        <v>Great Lakes Regional Human Resource Services Division</v>
      </c>
      <c r="M226" t="s">
        <v>349</v>
      </c>
      <c r="O226" t="str">
        <f>LOOKUP(Table1[[#This Row],[FacilityLevel]], Backend!$E$3:$E$11, Backend!$F$3:$F$11)</f>
        <v>E</v>
      </c>
      <c r="P226">
        <f>LOOKUP(Table1[[#This Row],[FacilityType]], Backend!$J$4:$J$8, Backend!$K$4:$K$8)</f>
        <v>7</v>
      </c>
      <c r="Q226" t="str">
        <f>LOOKUP(Table1[[#This Row],[RegionIDByDistrict]], Backend!$P$1:$P$9, Backend!$Q$1:$Q$9)</f>
        <v>AGL</v>
      </c>
    </row>
    <row r="227" spans="1:17" x14ac:dyDescent="0.25">
      <c r="A227" t="s">
        <v>350</v>
      </c>
      <c r="B227" t="s">
        <v>638</v>
      </c>
      <c r="C227" t="s">
        <v>28</v>
      </c>
      <c r="D227" s="1">
        <v>6</v>
      </c>
      <c r="E227" s="1" t="s">
        <v>832</v>
      </c>
      <c r="F227" s="1" t="s">
        <v>792</v>
      </c>
      <c r="G227" t="str">
        <f>HYPERLINK("https://ksn2.faa.gov/ajg/ajg-r/_layouts/userdisp.aspx?ID=3","New England")</f>
        <v>New England</v>
      </c>
      <c r="H2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27" t="s">
        <v>25</v>
      </c>
      <c r="J227" t="s">
        <v>21</v>
      </c>
      <c r="K227" t="s">
        <v>26</v>
      </c>
      <c r="L227" t="str">
        <f>HYPERLINK("https://ksn2.faa.gov/ajg/ajg-r/_layouts/userdisp.aspx?ID=3","New England Regional Human Resource Services Division")</f>
        <v>New England Regional Human Resource Services Division</v>
      </c>
      <c r="M227" t="s">
        <v>347</v>
      </c>
      <c r="O227" t="str">
        <f>LOOKUP(Table1[[#This Row],[FacilityLevel]], Backend!$E$3:$E$11, Backend!$F$3:$F$11)</f>
        <v>F</v>
      </c>
      <c r="P227">
        <f>LOOKUP(Table1[[#This Row],[FacilityType]], Backend!$J$4:$J$8, Backend!$K$4:$K$8)</f>
        <v>3</v>
      </c>
      <c r="Q227" t="str">
        <f>LOOKUP(Table1[[#This Row],[RegionIDByDistrict]], Backend!$P$1:$P$9, Backend!$Q$1:$Q$9)</f>
        <v>ANE</v>
      </c>
    </row>
    <row r="228" spans="1:17" x14ac:dyDescent="0.25">
      <c r="A228" t="s">
        <v>351</v>
      </c>
      <c r="B228" t="s">
        <v>352</v>
      </c>
      <c r="C228" t="s">
        <v>13</v>
      </c>
      <c r="D228" s="1">
        <v>8</v>
      </c>
      <c r="E228" s="1" t="s">
        <v>845</v>
      </c>
      <c r="F228" s="1" t="s">
        <v>781</v>
      </c>
      <c r="G228" t="str">
        <f>HYPERLINK("https://ksn2.faa.gov/ajg/ajg-r/_layouts/userdisp.aspx?ID=6","Central")</f>
        <v>Central</v>
      </c>
      <c r="H2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28" t="s">
        <v>102</v>
      </c>
      <c r="J228" t="s">
        <v>33</v>
      </c>
      <c r="K228" t="s">
        <v>103</v>
      </c>
      <c r="L228" t="str">
        <f>HYPERLINK("https://ksn2.faa.gov/ajg/ajg-r/_layouts/userdisp.aspx?ID=6","Central Regional Human Resource Services Division")</f>
        <v>Central Regional Human Resource Services Division</v>
      </c>
      <c r="M228" t="s">
        <v>17</v>
      </c>
      <c r="O228" t="str">
        <f>LOOKUP(Table1[[#This Row],[FacilityLevel]], Backend!$E$3:$E$11, Backend!$F$3:$F$11)</f>
        <v>H</v>
      </c>
      <c r="P228">
        <f>LOOKUP(Table1[[#This Row],[FacilityType]], Backend!$J$4:$J$8, Backend!$K$4:$K$8)</f>
        <v>2</v>
      </c>
      <c r="Q228" t="str">
        <f>LOOKUP(Table1[[#This Row],[RegionIDByDistrict]], Backend!$P$1:$P$9, Backend!$Q$1:$Q$9)</f>
        <v>ACE</v>
      </c>
    </row>
    <row r="229" spans="1:17" x14ac:dyDescent="0.25">
      <c r="A229" t="s">
        <v>353</v>
      </c>
      <c r="B229" t="s">
        <v>656</v>
      </c>
      <c r="C229" t="s">
        <v>28</v>
      </c>
      <c r="D229" s="1">
        <v>5</v>
      </c>
      <c r="E229" s="1" t="s">
        <v>901</v>
      </c>
      <c r="F229" s="1" t="s">
        <v>759</v>
      </c>
      <c r="G229" t="str">
        <f>HYPERLINK("https://ksn2.faa.gov/ajg/ajg-r/_layouts/userdisp.aspx?ID=4","Eastern")</f>
        <v>Eastern</v>
      </c>
      <c r="H2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29" t="s">
        <v>29</v>
      </c>
      <c r="J229" t="s">
        <v>21</v>
      </c>
      <c r="K229" t="s">
        <v>30</v>
      </c>
      <c r="L229" t="str">
        <f>HYPERLINK("https://ksn2.faa.gov/ajg/ajg-r/_layouts/userdisp.aspx?ID=4","Eastern Regional Human Resource Services Division")</f>
        <v>Eastern Regional Human Resource Services Division</v>
      </c>
      <c r="M229" t="s">
        <v>62</v>
      </c>
      <c r="O229" t="str">
        <f>LOOKUP(Table1[[#This Row],[FacilityLevel]], Backend!$E$3:$E$11, Backend!$F$3:$F$11)</f>
        <v>E</v>
      </c>
      <c r="P229">
        <f>LOOKUP(Table1[[#This Row],[FacilityType]], Backend!$J$4:$J$8, Backend!$K$4:$K$8)</f>
        <v>3</v>
      </c>
      <c r="Q229" t="str">
        <f>LOOKUP(Table1[[#This Row],[RegionIDByDistrict]], Backend!$P$1:$P$9, Backend!$Q$1:$Q$9)</f>
        <v>AEA</v>
      </c>
    </row>
    <row r="230" spans="1:17" x14ac:dyDescent="0.25">
      <c r="A230" t="s">
        <v>354</v>
      </c>
      <c r="B230" t="s">
        <v>657</v>
      </c>
      <c r="C230" t="s">
        <v>28</v>
      </c>
      <c r="D230" s="1">
        <v>9</v>
      </c>
      <c r="E230" s="1" t="s">
        <v>954</v>
      </c>
      <c r="F230" s="1" t="s">
        <v>791</v>
      </c>
      <c r="G230" t="str">
        <f>HYPERLINK("https://ksn2.faa.gov/ajg/ajg-r/_layouts/userdisp.aspx?ID=4","Eastern")</f>
        <v>Eastern</v>
      </c>
      <c r="H2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0" t="s">
        <v>44</v>
      </c>
      <c r="J230" t="s">
        <v>21</v>
      </c>
      <c r="K230" t="s">
        <v>45</v>
      </c>
      <c r="L230" t="str">
        <f>HYPERLINK("https://ksn2.faa.gov/ajg/ajg-r/_layouts/userdisp.aspx?ID=4","Eastern Regional Human Resource Services Division")</f>
        <v>Eastern Regional Human Resource Services Division</v>
      </c>
      <c r="M230" t="s">
        <v>17</v>
      </c>
      <c r="O230" t="str">
        <f>LOOKUP(Table1[[#This Row],[FacilityLevel]], Backend!$E$3:$E$11, Backend!$F$3:$F$11)</f>
        <v>I</v>
      </c>
      <c r="P230">
        <f>LOOKUP(Table1[[#This Row],[FacilityType]], Backend!$J$4:$J$8, Backend!$K$4:$K$8)</f>
        <v>3</v>
      </c>
      <c r="Q230" t="str">
        <f>LOOKUP(Table1[[#This Row],[RegionIDByDistrict]], Backend!$P$1:$P$9, Backend!$Q$1:$Q$9)</f>
        <v>AEA</v>
      </c>
    </row>
    <row r="231" spans="1:17" x14ac:dyDescent="0.25">
      <c r="A231" t="s">
        <v>355</v>
      </c>
      <c r="B231" t="s">
        <v>658</v>
      </c>
      <c r="C231" t="s">
        <v>28</v>
      </c>
      <c r="D231" s="1">
        <v>6</v>
      </c>
      <c r="E231" s="1" t="s">
        <v>902</v>
      </c>
      <c r="F231" s="1" t="s">
        <v>768</v>
      </c>
      <c r="G231" t="str">
        <f>HYPERLINK("https://ksn2.faa.gov/ajg/ajg-r/_layouts/userdisp.aspx?ID=9","Great Lakes")</f>
        <v>Great Lakes</v>
      </c>
      <c r="H2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1" t="s">
        <v>57</v>
      </c>
      <c r="J231" t="s">
        <v>33</v>
      </c>
      <c r="K231" t="s">
        <v>58</v>
      </c>
      <c r="L231" t="str">
        <f>HYPERLINK("https://ksn2.faa.gov/ajg/ajg-r/_layouts/userdisp.aspx?ID=9","Great Lakes Regional Human Resource Services Division")</f>
        <v>Great Lakes Regional Human Resource Services Division</v>
      </c>
      <c r="M231" t="s">
        <v>17</v>
      </c>
      <c r="O231" t="str">
        <f>LOOKUP(Table1[[#This Row],[FacilityLevel]], Backend!$E$3:$E$11, Backend!$F$3:$F$11)</f>
        <v>F</v>
      </c>
      <c r="P231">
        <f>LOOKUP(Table1[[#This Row],[FacilityType]], Backend!$J$4:$J$8, Backend!$K$4:$K$8)</f>
        <v>3</v>
      </c>
      <c r="Q231" t="str">
        <f>LOOKUP(Table1[[#This Row],[RegionIDByDistrict]], Backend!$P$1:$P$9, Backend!$Q$1:$Q$9)</f>
        <v>AGL</v>
      </c>
    </row>
    <row r="232" spans="1:17" x14ac:dyDescent="0.25">
      <c r="A232" t="s">
        <v>356</v>
      </c>
      <c r="B232" t="s">
        <v>659</v>
      </c>
      <c r="C232" t="s">
        <v>39</v>
      </c>
      <c r="D232" s="1">
        <v>7</v>
      </c>
      <c r="E232" s="1" t="s">
        <v>1058</v>
      </c>
      <c r="F232" s="1" t="s">
        <v>753</v>
      </c>
      <c r="G232" t="str">
        <f>HYPERLINK("https://ksn2.faa.gov/ajg/ajg-r/_layouts/userdisp.aspx?ID=8","Western Pacific")</f>
        <v>Western Pacific</v>
      </c>
      <c r="H2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2" t="s">
        <v>68</v>
      </c>
      <c r="J232" t="s">
        <v>15</v>
      </c>
      <c r="K232" t="s">
        <v>69</v>
      </c>
      <c r="L232" t="str">
        <f>HYPERLINK("https://ksn2.faa.gov/ajg/ajg-r/_layouts/userdisp.aspx?ID=8","Western Pacific Regional Human Resource Services Division")</f>
        <v>Western Pacific Regional Human Resource Services Division</v>
      </c>
      <c r="M232" t="s">
        <v>76</v>
      </c>
      <c r="O232" t="str">
        <f>LOOKUP(Table1[[#This Row],[FacilityLevel]], Backend!$E$3:$E$11, Backend!$F$3:$F$11)</f>
        <v>G</v>
      </c>
      <c r="P232">
        <f>LOOKUP(Table1[[#This Row],[FacilityType]], Backend!$J$4:$J$8, Backend!$K$4:$K$8)</f>
        <v>7</v>
      </c>
      <c r="Q232" t="str">
        <f>LOOKUP(Table1[[#This Row],[RegionIDByDistrict]], Backend!$P$1:$P$9, Backend!$Q$1:$Q$9)</f>
        <v>AWP</v>
      </c>
    </row>
    <row r="233" spans="1:17" x14ac:dyDescent="0.25">
      <c r="A233" t="s">
        <v>357</v>
      </c>
      <c r="B233" t="s">
        <v>660</v>
      </c>
      <c r="C233" t="s">
        <v>39</v>
      </c>
      <c r="D233" s="1">
        <v>6</v>
      </c>
      <c r="E233" s="1" t="s">
        <v>1009</v>
      </c>
      <c r="F233" s="1" t="s">
        <v>778</v>
      </c>
      <c r="G233" t="str">
        <f>HYPERLINK("https://ksn2.faa.gov/ajg/ajg-r/_layouts/userdisp.aspx?ID=4","Eastern")</f>
        <v>Eastern</v>
      </c>
      <c r="H2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3" t="s">
        <v>44</v>
      </c>
      <c r="J233" t="s">
        <v>21</v>
      </c>
      <c r="K233" t="s">
        <v>45</v>
      </c>
      <c r="L233" t="str">
        <f>HYPERLINK("https://ksn2.faa.gov/ajg/ajg-r/_layouts/userdisp.aspx?ID=4","Eastern Regional Human Resource Services Division")</f>
        <v>Eastern Regional Human Resource Services Division</v>
      </c>
      <c r="M233" t="s">
        <v>17</v>
      </c>
      <c r="O233" t="str">
        <f>LOOKUP(Table1[[#This Row],[FacilityLevel]], Backend!$E$3:$E$11, Backend!$F$3:$F$11)</f>
        <v>F</v>
      </c>
      <c r="P233">
        <f>LOOKUP(Table1[[#This Row],[FacilityType]], Backend!$J$4:$J$8, Backend!$K$4:$K$8)</f>
        <v>7</v>
      </c>
      <c r="Q233" t="str">
        <f>LOOKUP(Table1[[#This Row],[RegionIDByDistrict]], Backend!$P$1:$P$9, Backend!$Q$1:$Q$9)</f>
        <v>AEA</v>
      </c>
    </row>
    <row r="234" spans="1:17" x14ac:dyDescent="0.25">
      <c r="A234" t="s">
        <v>358</v>
      </c>
      <c r="B234" t="s">
        <v>661</v>
      </c>
      <c r="C234" t="s">
        <v>39</v>
      </c>
      <c r="D234" s="1">
        <v>5</v>
      </c>
      <c r="E234" s="1" t="s">
        <v>1010</v>
      </c>
      <c r="F234" s="1" t="s">
        <v>780</v>
      </c>
      <c r="G234" t="str">
        <f>HYPERLINK("https://ksn2.faa.gov/ajg/ajg-r/_layouts/userdisp.aspx?ID=8","Western Pacific")</f>
        <v>Western Pacific</v>
      </c>
      <c r="H2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4" t="s">
        <v>68</v>
      </c>
      <c r="J234" t="s">
        <v>15</v>
      </c>
      <c r="K234" t="s">
        <v>69</v>
      </c>
      <c r="L234" t="str">
        <f>HYPERLINK("https://ksn2.faa.gov/ajg/ajg-r/_layouts/userdisp.aspx?ID=8","Western Pacific Regional Human Resource Services Division")</f>
        <v>Western Pacific Regional Human Resource Services Division</v>
      </c>
      <c r="M234" t="s">
        <v>17</v>
      </c>
      <c r="O234" t="str">
        <f>LOOKUP(Table1[[#This Row],[FacilityLevel]], Backend!$E$3:$E$11, Backend!$F$3:$F$11)</f>
        <v>E</v>
      </c>
      <c r="P234">
        <f>LOOKUP(Table1[[#This Row],[FacilityType]], Backend!$J$4:$J$8, Backend!$K$4:$K$8)</f>
        <v>7</v>
      </c>
      <c r="Q234" t="str">
        <f>LOOKUP(Table1[[#This Row],[RegionIDByDistrict]], Backend!$P$1:$P$9, Backend!$Q$1:$Q$9)</f>
        <v>AWP</v>
      </c>
    </row>
    <row r="235" spans="1:17" x14ac:dyDescent="0.25">
      <c r="A235" t="s">
        <v>359</v>
      </c>
      <c r="B235" t="s">
        <v>662</v>
      </c>
      <c r="C235" t="s">
        <v>28</v>
      </c>
      <c r="D235" s="1">
        <v>6</v>
      </c>
      <c r="E235" s="1" t="s">
        <v>903</v>
      </c>
      <c r="F235" s="1" t="s">
        <v>778</v>
      </c>
      <c r="G235" t="str">
        <f>HYPERLINK("https://ksn2.faa.gov/ajg/ajg-r/_layouts/userdisp.aspx?ID=4","Eastern")</f>
        <v>Eastern</v>
      </c>
      <c r="H2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5" t="s">
        <v>44</v>
      </c>
      <c r="J235" t="s">
        <v>21</v>
      </c>
      <c r="K235" t="s">
        <v>45</v>
      </c>
      <c r="L235" t="str">
        <f>HYPERLINK("https://ksn2.faa.gov/ajg/ajg-r/_layouts/userdisp.aspx?ID=4","Eastern Regional Human Resource Services Division")</f>
        <v>Eastern Regional Human Resource Services Division</v>
      </c>
      <c r="M235" t="s">
        <v>17</v>
      </c>
      <c r="O235" t="str">
        <f>LOOKUP(Table1[[#This Row],[FacilityLevel]], Backend!$E$3:$E$11, Backend!$F$3:$F$11)</f>
        <v>F</v>
      </c>
      <c r="P235">
        <f>LOOKUP(Table1[[#This Row],[FacilityType]], Backend!$J$4:$J$8, Backend!$K$4:$K$8)</f>
        <v>3</v>
      </c>
      <c r="Q235" t="str">
        <f>LOOKUP(Table1[[#This Row],[RegionIDByDistrict]], Backend!$P$1:$P$9, Backend!$Q$1:$Q$9)</f>
        <v>AEA</v>
      </c>
    </row>
    <row r="236" spans="1:17" x14ac:dyDescent="0.25">
      <c r="A236" t="s">
        <v>360</v>
      </c>
      <c r="B236" t="s">
        <v>663</v>
      </c>
      <c r="C236" t="s">
        <v>28</v>
      </c>
      <c r="D236" s="1">
        <v>6</v>
      </c>
      <c r="E236" s="1" t="s">
        <v>904</v>
      </c>
      <c r="F236" s="1" t="s">
        <v>776</v>
      </c>
      <c r="G236" t="str">
        <f>HYPERLINK("https://ksn2.faa.gov/ajg/ajg-r/_layouts/userdisp.aspx?ID=9","Great Lakes")</f>
        <v>Great Lakes</v>
      </c>
      <c r="H2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6" t="s">
        <v>51</v>
      </c>
      <c r="J236" t="s">
        <v>33</v>
      </c>
      <c r="K236" t="s">
        <v>52</v>
      </c>
      <c r="L236" t="str">
        <f>HYPERLINK("https://ksn2.faa.gov/ajg/ajg-r/_layouts/userdisp.aspx?ID=9","Great Lakes Regional Human Resource Services Division")</f>
        <v>Great Lakes Regional Human Resource Services Division</v>
      </c>
      <c r="M236" t="s">
        <v>17</v>
      </c>
      <c r="O236" t="str">
        <f>LOOKUP(Table1[[#This Row],[FacilityLevel]], Backend!$E$3:$E$11, Backend!$F$3:$F$11)</f>
        <v>F</v>
      </c>
      <c r="P236">
        <f>LOOKUP(Table1[[#This Row],[FacilityType]], Backend!$J$4:$J$8, Backend!$K$4:$K$8)</f>
        <v>3</v>
      </c>
      <c r="Q236" t="str">
        <f>LOOKUP(Table1[[#This Row],[RegionIDByDistrict]], Backend!$P$1:$P$9, Backend!$Q$1:$Q$9)</f>
        <v>AGL</v>
      </c>
    </row>
    <row r="237" spans="1:17" x14ac:dyDescent="0.25">
      <c r="A237" t="s">
        <v>361</v>
      </c>
      <c r="B237" t="s">
        <v>664</v>
      </c>
      <c r="C237" t="s">
        <v>28</v>
      </c>
      <c r="D237" s="1">
        <v>5</v>
      </c>
      <c r="E237" s="1" t="s">
        <v>905</v>
      </c>
      <c r="F237" s="1" t="s">
        <v>789</v>
      </c>
      <c r="G237" t="str">
        <f>HYPERLINK("https://ksn2.faa.gov/ajg/ajg-r/_layouts/userdisp.aspx?ID=8","Western Pacific")</f>
        <v>Western Pacific</v>
      </c>
      <c r="H2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7" t="s">
        <v>36</v>
      </c>
      <c r="J237" t="s">
        <v>33</v>
      </c>
      <c r="K237" t="s">
        <v>37</v>
      </c>
      <c r="L237" t="str">
        <f>HYPERLINK("https://ksn2.faa.gov/ajg/ajg-r/_layouts/userdisp.aspx?ID=8","Western Pacific Regional Human Resource Services Division")</f>
        <v>Western Pacific Regional Human Resource Services Division</v>
      </c>
      <c r="M237" t="s">
        <v>190</v>
      </c>
      <c r="O237" t="str">
        <f>LOOKUP(Table1[[#This Row],[FacilityLevel]], Backend!$E$3:$E$11, Backend!$F$3:$F$11)</f>
        <v>E</v>
      </c>
      <c r="P237">
        <f>LOOKUP(Table1[[#This Row],[FacilityType]], Backend!$J$4:$J$8, Backend!$K$4:$K$8)</f>
        <v>3</v>
      </c>
      <c r="Q237" t="str">
        <f>LOOKUP(Table1[[#This Row],[RegionIDByDistrict]], Backend!$P$1:$P$9, Backend!$Q$1:$Q$9)</f>
        <v>AWP</v>
      </c>
    </row>
    <row r="238" spans="1:17" x14ac:dyDescent="0.25">
      <c r="A238" t="s">
        <v>362</v>
      </c>
      <c r="B238" t="s">
        <v>663</v>
      </c>
      <c r="C238" t="s">
        <v>28</v>
      </c>
      <c r="D238" s="1">
        <v>5</v>
      </c>
      <c r="E238" s="1" t="s">
        <v>904</v>
      </c>
      <c r="F238" s="1" t="s">
        <v>774</v>
      </c>
      <c r="G238" t="str">
        <f>HYPERLINK("https://ksn2.faa.gov/ajg/ajg-r/_layouts/userdisp.aspx?ID=9","Great Lakes")</f>
        <v>Great Lakes</v>
      </c>
      <c r="H2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8" t="s">
        <v>102</v>
      </c>
      <c r="J238" t="s">
        <v>33</v>
      </c>
      <c r="K238" t="s">
        <v>103</v>
      </c>
      <c r="L238" t="str">
        <f>HYPERLINK("https://ksn2.faa.gov/ajg/ajg-r/_layouts/userdisp.aspx?ID=9","Great Lakes Regional Human Resource Services Division")</f>
        <v>Great Lakes Regional Human Resource Services Division</v>
      </c>
      <c r="M238" t="s">
        <v>363</v>
      </c>
      <c r="O238" t="str">
        <f>LOOKUP(Table1[[#This Row],[FacilityLevel]], Backend!$E$3:$E$11, Backend!$F$3:$F$11)</f>
        <v>E</v>
      </c>
      <c r="P238">
        <f>LOOKUP(Table1[[#This Row],[FacilityType]], Backend!$J$4:$J$8, Backend!$K$4:$K$8)</f>
        <v>3</v>
      </c>
      <c r="Q238" t="str">
        <f>LOOKUP(Table1[[#This Row],[RegionIDByDistrict]], Backend!$P$1:$P$9, Backend!$Q$1:$Q$9)</f>
        <v>AGL</v>
      </c>
    </row>
    <row r="239" spans="1:17" x14ac:dyDescent="0.25">
      <c r="A239" t="s">
        <v>364</v>
      </c>
      <c r="B239" t="s">
        <v>665</v>
      </c>
      <c r="C239" t="s">
        <v>28</v>
      </c>
      <c r="D239" s="1">
        <v>8</v>
      </c>
      <c r="E239" s="1" t="s">
        <v>930</v>
      </c>
      <c r="F239" s="1" t="s">
        <v>775</v>
      </c>
      <c r="G239" t="str">
        <f>HYPERLINK("https://ksn2.faa.gov/ajg/ajg-r/_layouts/userdisp.aspx?ID=2","Southern")</f>
        <v>Southern</v>
      </c>
      <c r="H2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39" t="s">
        <v>192</v>
      </c>
      <c r="J239" t="s">
        <v>21</v>
      </c>
      <c r="K239" t="s">
        <v>193</v>
      </c>
      <c r="L239" t="str">
        <f>HYPERLINK("https://ksn2.faa.gov/ajg/ajg-r/_layouts/userdisp.aspx?ID=2","Southern Regional Human Resource Services Division")</f>
        <v>Southern Regional Human Resource Services Division</v>
      </c>
      <c r="M239" t="s">
        <v>62</v>
      </c>
      <c r="O239" t="str">
        <f>LOOKUP(Table1[[#This Row],[FacilityLevel]], Backend!$E$3:$E$11, Backend!$F$3:$F$11)</f>
        <v>H</v>
      </c>
      <c r="P239">
        <f>LOOKUP(Table1[[#This Row],[FacilityType]], Backend!$J$4:$J$8, Backend!$K$4:$K$8)</f>
        <v>3</v>
      </c>
      <c r="Q239" t="str">
        <f>LOOKUP(Table1[[#This Row],[RegionIDByDistrict]], Backend!$P$1:$P$9, Backend!$Q$1:$Q$9)</f>
        <v>ASO</v>
      </c>
    </row>
    <row r="240" spans="1:17" x14ac:dyDescent="0.25">
      <c r="A240" t="s">
        <v>365</v>
      </c>
      <c r="B240" t="s">
        <v>666</v>
      </c>
      <c r="C240" t="s">
        <v>39</v>
      </c>
      <c r="D240" s="1">
        <v>7</v>
      </c>
      <c r="E240" s="1" t="s">
        <v>910</v>
      </c>
      <c r="F240" s="1" t="s">
        <v>787</v>
      </c>
      <c r="G240" t="str">
        <f>HYPERLINK("https://ksn2.faa.gov/ajg/ajg-r/_layouts/userdisp.aspx?ID=9","Great Lakes")</f>
        <v>Great Lakes</v>
      </c>
      <c r="H2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0" t="s">
        <v>145</v>
      </c>
      <c r="J240" t="s">
        <v>33</v>
      </c>
      <c r="K240" t="s">
        <v>146</v>
      </c>
      <c r="L240" t="str">
        <f>HYPERLINK("https://ksn2.faa.gov/ajg/ajg-r/_layouts/userdisp.aspx?ID=9","Great Lakes Regional Human Resource Services Division")</f>
        <v>Great Lakes Regional Human Resource Services Division</v>
      </c>
      <c r="M240" t="s">
        <v>76</v>
      </c>
      <c r="O240" t="str">
        <f>LOOKUP(Table1[[#This Row],[FacilityLevel]], Backend!$E$3:$E$11, Backend!$F$3:$F$11)</f>
        <v>G</v>
      </c>
      <c r="P240">
        <f>LOOKUP(Table1[[#This Row],[FacilityType]], Backend!$J$4:$J$8, Backend!$K$4:$K$8)</f>
        <v>7</v>
      </c>
      <c r="Q240" t="str">
        <f>LOOKUP(Table1[[#This Row],[RegionIDByDistrict]], Backend!$P$1:$P$9, Backend!$Q$1:$Q$9)</f>
        <v>AGL</v>
      </c>
    </row>
    <row r="241" spans="1:17" x14ac:dyDescent="0.25">
      <c r="A241" t="s">
        <v>366</v>
      </c>
      <c r="B241" t="s">
        <v>367</v>
      </c>
      <c r="C241" t="s">
        <v>13</v>
      </c>
      <c r="D241" s="1">
        <v>10</v>
      </c>
      <c r="E241" s="1" t="s">
        <v>846</v>
      </c>
      <c r="F241" s="1" t="s">
        <v>770</v>
      </c>
      <c r="G241" t="str">
        <f>HYPERLINK("https://ksn2.faa.gov/ajg/ajg-r/_layouts/userdisp.aspx?ID=7","Northwest Mountain")</f>
        <v>Northwest Mountain</v>
      </c>
      <c r="H2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41" t="s">
        <v>90</v>
      </c>
      <c r="J241" t="s">
        <v>15</v>
      </c>
      <c r="K241" t="s">
        <v>91</v>
      </c>
      <c r="L241" t="str">
        <f>HYPERLINK("https://ksn2.faa.gov/ajg/ajg-r/_layouts/userdisp.aspx?ID=7","Northwest Mountain Regional Human Resource Services Division")</f>
        <v>Northwest Mountain Regional Human Resource Services Division</v>
      </c>
      <c r="M241" t="s">
        <v>17</v>
      </c>
      <c r="O241" t="str">
        <f>LOOKUP(Table1[[#This Row],[FacilityLevel]], Backend!$E$3:$E$11, Backend!$F$3:$F$11)</f>
        <v>J</v>
      </c>
      <c r="P241">
        <f>LOOKUP(Table1[[#This Row],[FacilityType]], Backend!$J$4:$J$8, Backend!$K$4:$K$8)</f>
        <v>2</v>
      </c>
      <c r="Q241" t="str">
        <f>LOOKUP(Table1[[#This Row],[RegionIDByDistrict]], Backend!$P$1:$P$9, Backend!$Q$1:$Q$9)</f>
        <v>ANM</v>
      </c>
    </row>
    <row r="242" spans="1:17" x14ac:dyDescent="0.25">
      <c r="A242" t="s">
        <v>368</v>
      </c>
      <c r="B242" t="s">
        <v>369</v>
      </c>
      <c r="C242" t="s">
        <v>13</v>
      </c>
      <c r="D242" s="1">
        <v>10</v>
      </c>
      <c r="E242" s="1" t="s">
        <v>840</v>
      </c>
      <c r="F242" s="1" t="s">
        <v>788</v>
      </c>
      <c r="G242" t="str">
        <f>HYPERLINK("https://ksn2.faa.gov/ajg/ajg-r/_layouts/userdisp.aspx?ID=7","Northwest Mountain")</f>
        <v>Northwest Mountain</v>
      </c>
      <c r="H2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42" t="s">
        <v>99</v>
      </c>
      <c r="J242" t="s">
        <v>15</v>
      </c>
      <c r="K242" t="s">
        <v>100</v>
      </c>
      <c r="L242" t="str">
        <f>HYPERLINK("https://ksn2.faa.gov/ajg/ajg-r/_layouts/userdisp.aspx?ID=7","Northwest Mountain Regional Human Resource Services Division")</f>
        <v>Northwest Mountain Regional Human Resource Services Division</v>
      </c>
      <c r="M242" t="s">
        <v>17</v>
      </c>
      <c r="O242" t="str">
        <f>LOOKUP(Table1[[#This Row],[FacilityLevel]], Backend!$E$3:$E$11, Backend!$F$3:$F$11)</f>
        <v>J</v>
      </c>
      <c r="P242">
        <f>LOOKUP(Table1[[#This Row],[FacilityType]], Backend!$J$4:$J$8, Backend!$K$4:$K$8)</f>
        <v>2</v>
      </c>
      <c r="Q242" t="str">
        <f>LOOKUP(Table1[[#This Row],[RegionIDByDistrict]], Backend!$P$1:$P$9, Backend!$Q$1:$Q$9)</f>
        <v>ANM</v>
      </c>
    </row>
    <row r="243" spans="1:17" x14ac:dyDescent="0.25">
      <c r="A243" t="s">
        <v>370</v>
      </c>
      <c r="B243" t="s">
        <v>667</v>
      </c>
      <c r="C243" t="s">
        <v>39</v>
      </c>
      <c r="D243" s="1">
        <v>8</v>
      </c>
      <c r="E243" s="1" t="s">
        <v>847</v>
      </c>
      <c r="F243" s="1" t="s">
        <v>753</v>
      </c>
      <c r="G243" t="str">
        <f>HYPERLINK("https://ksn2.faa.gov/ajg/ajg-r/_layouts/userdisp.aspx?ID=8","Western Pacific")</f>
        <v>Western Pacific</v>
      </c>
      <c r="H2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3" t="s">
        <v>93</v>
      </c>
      <c r="J243" t="s">
        <v>15</v>
      </c>
      <c r="K243" t="s">
        <v>94</v>
      </c>
      <c r="L243" t="str">
        <f>HYPERLINK("https://ksn2.faa.gov/ajg/ajg-r/_layouts/userdisp.aspx?ID=8","Western Pacific Regional Human Resource Services Division")</f>
        <v>Western Pacific Regional Human Resource Services Division</v>
      </c>
      <c r="M243" t="s">
        <v>17</v>
      </c>
      <c r="O243" t="str">
        <f>LOOKUP(Table1[[#This Row],[FacilityLevel]], Backend!$E$3:$E$11, Backend!$F$3:$F$11)</f>
        <v>H</v>
      </c>
      <c r="P243">
        <f>LOOKUP(Table1[[#This Row],[FacilityType]], Backend!$J$4:$J$8, Backend!$K$4:$K$8)</f>
        <v>7</v>
      </c>
      <c r="Q243" t="str">
        <f>LOOKUP(Table1[[#This Row],[RegionIDByDistrict]], Backend!$P$1:$P$9, Backend!$Q$1:$Q$9)</f>
        <v>AWP</v>
      </c>
    </row>
    <row r="244" spans="1:17" x14ac:dyDescent="0.25">
      <c r="A244" t="s">
        <v>371</v>
      </c>
      <c r="B244" t="s">
        <v>668</v>
      </c>
      <c r="C244" t="s">
        <v>28</v>
      </c>
      <c r="D244" s="1">
        <v>9</v>
      </c>
      <c r="E244" s="1" t="s">
        <v>931</v>
      </c>
      <c r="F244" s="1" t="s">
        <v>758</v>
      </c>
      <c r="G244" t="str">
        <f>HYPERLINK("https://ksn2.faa.gov/ajg/ajg-r/_layouts/userdisp.aspx?ID=2","Southern")</f>
        <v>Southern</v>
      </c>
      <c r="H2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44" t="s">
        <v>79</v>
      </c>
      <c r="J244" t="s">
        <v>33</v>
      </c>
      <c r="K244" t="s">
        <v>80</v>
      </c>
      <c r="L244" t="str">
        <f>HYPERLINK("https://ksn2.faa.gov/ajg/ajg-r/_layouts/userdisp.aspx?ID=2","Southern Regional Human Resource Services Division")</f>
        <v>Southern Regional Human Resource Services Division</v>
      </c>
      <c r="M244" t="s">
        <v>17</v>
      </c>
      <c r="O244" t="str">
        <f>LOOKUP(Table1[[#This Row],[FacilityLevel]], Backend!$E$3:$E$11, Backend!$F$3:$F$11)</f>
        <v>I</v>
      </c>
      <c r="P244">
        <f>LOOKUP(Table1[[#This Row],[FacilityType]], Backend!$J$4:$J$8, Backend!$K$4:$K$8)</f>
        <v>3</v>
      </c>
      <c r="Q244" t="str">
        <f>LOOKUP(Table1[[#This Row],[RegionIDByDistrict]], Backend!$P$1:$P$9, Backend!$Q$1:$Q$9)</f>
        <v>ASO</v>
      </c>
    </row>
    <row r="245" spans="1:17" x14ac:dyDescent="0.25">
      <c r="A245" t="s">
        <v>372</v>
      </c>
      <c r="B245" t="s">
        <v>669</v>
      </c>
      <c r="C245" t="s">
        <v>28</v>
      </c>
      <c r="D245" s="1">
        <v>8</v>
      </c>
      <c r="E245" s="1" t="s">
        <v>906</v>
      </c>
      <c r="F245" s="1" t="s">
        <v>764</v>
      </c>
      <c r="G245" t="str">
        <f>HYPERLINK("https://ksn2.faa.gov/ajg/ajg-r/_layouts/userdisp.aspx?ID=2","Southern")</f>
        <v>Southern</v>
      </c>
      <c r="H2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45" t="s">
        <v>121</v>
      </c>
      <c r="J245" t="s">
        <v>21</v>
      </c>
      <c r="K245" t="s">
        <v>122</v>
      </c>
      <c r="L245" t="str">
        <f>HYPERLINK("https://ksn2.faa.gov/ajg/ajg-r/_layouts/userdisp.aspx?ID=2","Southern Regional Human Resource Services Division")</f>
        <v>Southern Regional Human Resource Services Division</v>
      </c>
      <c r="M245" t="s">
        <v>62</v>
      </c>
      <c r="O245" t="str">
        <f>LOOKUP(Table1[[#This Row],[FacilityLevel]], Backend!$E$3:$E$11, Backend!$F$3:$F$11)</f>
        <v>H</v>
      </c>
      <c r="P245">
        <f>LOOKUP(Table1[[#This Row],[FacilityType]], Backend!$J$4:$J$8, Backend!$K$4:$K$8)</f>
        <v>3</v>
      </c>
      <c r="Q245" t="str">
        <f>LOOKUP(Table1[[#This Row],[RegionIDByDistrict]], Backend!$P$1:$P$9, Backend!$Q$1:$Q$9)</f>
        <v>ASO</v>
      </c>
    </row>
    <row r="246" spans="1:17" x14ac:dyDescent="0.25">
      <c r="A246" t="s">
        <v>373</v>
      </c>
      <c r="B246" t="s">
        <v>670</v>
      </c>
      <c r="C246" t="s">
        <v>28</v>
      </c>
      <c r="D246" s="1">
        <v>7</v>
      </c>
      <c r="E246" s="1" t="s">
        <v>955</v>
      </c>
      <c r="F246" s="1" t="s">
        <v>753</v>
      </c>
      <c r="G246" t="str">
        <f>HYPERLINK("https://ksn2.faa.gov/ajg/ajg-r/_layouts/userdisp.aspx?ID=8","Western Pacific")</f>
        <v>Western Pacific</v>
      </c>
      <c r="H2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6" t="s">
        <v>93</v>
      </c>
      <c r="J246" t="s">
        <v>15</v>
      </c>
      <c r="K246" t="s">
        <v>94</v>
      </c>
      <c r="L246" t="str">
        <f>HYPERLINK("https://ksn2.faa.gov/ajg/ajg-r/_layouts/userdisp.aspx?ID=8","Western Pacific Regional Human Resource Services Division")</f>
        <v>Western Pacific Regional Human Resource Services Division</v>
      </c>
      <c r="M246" t="s">
        <v>85</v>
      </c>
      <c r="O246" t="str">
        <f>LOOKUP(Table1[[#This Row],[FacilityLevel]], Backend!$E$3:$E$11, Backend!$F$3:$F$11)</f>
        <v>G</v>
      </c>
      <c r="P246">
        <f>LOOKUP(Table1[[#This Row],[FacilityType]], Backend!$J$4:$J$8, Backend!$K$4:$K$8)</f>
        <v>3</v>
      </c>
      <c r="Q246" t="str">
        <f>LOOKUP(Table1[[#This Row],[RegionIDByDistrict]], Backend!$P$1:$P$9, Backend!$Q$1:$Q$9)</f>
        <v>AWP</v>
      </c>
    </row>
    <row r="247" spans="1:17" x14ac:dyDescent="0.25">
      <c r="A247" t="s">
        <v>374</v>
      </c>
      <c r="B247" t="s">
        <v>671</v>
      </c>
      <c r="C247" t="s">
        <v>28</v>
      </c>
      <c r="D247" s="1">
        <v>7</v>
      </c>
      <c r="E247" s="1" t="s">
        <v>932</v>
      </c>
      <c r="F247" s="1" t="s">
        <v>760</v>
      </c>
      <c r="G247" t="str">
        <f>HYPERLINK("https://ksn2.faa.gov/ajg/ajg-r/_layouts/userdisp.aspx?ID=9","Great Lakes")</f>
        <v>Great Lakes</v>
      </c>
      <c r="H2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7" t="s">
        <v>57</v>
      </c>
      <c r="J247" t="s">
        <v>33</v>
      </c>
      <c r="K247" t="s">
        <v>58</v>
      </c>
      <c r="L247" t="str">
        <f>HYPERLINK("https://ksn2.faa.gov/ajg/ajg-r/_layouts/userdisp.aspx?ID=9","Great Lakes Regional Human Resource Services Division")</f>
        <v>Great Lakes Regional Human Resource Services Division</v>
      </c>
      <c r="M247" t="s">
        <v>114</v>
      </c>
      <c r="O247" t="str">
        <f>LOOKUP(Table1[[#This Row],[FacilityLevel]], Backend!$E$3:$E$11, Backend!$F$3:$F$11)</f>
        <v>G</v>
      </c>
      <c r="P247">
        <f>LOOKUP(Table1[[#This Row],[FacilityType]], Backend!$J$4:$J$8, Backend!$K$4:$K$8)</f>
        <v>3</v>
      </c>
      <c r="Q247" t="str">
        <f>LOOKUP(Table1[[#This Row],[RegionIDByDistrict]], Backend!$P$1:$P$9, Backend!$Q$1:$Q$9)</f>
        <v>AGL</v>
      </c>
    </row>
    <row r="248" spans="1:17" x14ac:dyDescent="0.25">
      <c r="A248" t="s">
        <v>375</v>
      </c>
      <c r="B248" t="s">
        <v>672</v>
      </c>
      <c r="C248" t="s">
        <v>39</v>
      </c>
      <c r="D248" s="1">
        <v>5</v>
      </c>
      <c r="E248" s="1" t="s">
        <v>1011</v>
      </c>
      <c r="F248" s="1" t="s">
        <v>753</v>
      </c>
      <c r="G248" t="str">
        <f>HYPERLINK("https://ksn2.faa.gov/ajg/ajg-r/_layouts/userdisp.aspx?ID=8","Western Pacific")</f>
        <v>Western Pacific</v>
      </c>
      <c r="H2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8" t="s">
        <v>68</v>
      </c>
      <c r="J248" t="s">
        <v>15</v>
      </c>
      <c r="K248" t="s">
        <v>69</v>
      </c>
      <c r="L248" t="str">
        <f>HYPERLINK("https://ksn2.faa.gov/ajg/ajg-r/_layouts/userdisp.aspx?ID=8","Western Pacific Regional Human Resource Services Division")</f>
        <v>Western Pacific Regional Human Resource Services Division</v>
      </c>
      <c r="M248" t="s">
        <v>74</v>
      </c>
      <c r="O248" t="str">
        <f>LOOKUP(Table1[[#This Row],[FacilityLevel]], Backend!$E$3:$E$11, Backend!$F$3:$F$11)</f>
        <v>E</v>
      </c>
      <c r="P248">
        <f>LOOKUP(Table1[[#This Row],[FacilityType]], Backend!$J$4:$J$8, Backend!$K$4:$K$8)</f>
        <v>7</v>
      </c>
      <c r="Q248" t="str">
        <f>LOOKUP(Table1[[#This Row],[RegionIDByDistrict]], Backend!$P$1:$P$9, Backend!$Q$1:$Q$9)</f>
        <v>AWP</v>
      </c>
    </row>
    <row r="249" spans="1:17" x14ac:dyDescent="0.25">
      <c r="A249" t="s">
        <v>376</v>
      </c>
      <c r="B249" t="s">
        <v>377</v>
      </c>
      <c r="C249" t="s">
        <v>13</v>
      </c>
      <c r="D249" s="1">
        <v>12</v>
      </c>
      <c r="E249" s="1" t="s">
        <v>847</v>
      </c>
      <c r="F249" s="1" t="s">
        <v>753</v>
      </c>
      <c r="G249" t="str">
        <f>HYPERLINK("https://ksn2.faa.gov/ajg/ajg-r/_layouts/userdisp.aspx?ID=8","Western Pacific")</f>
        <v>Western Pacific</v>
      </c>
      <c r="H2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9" t="s">
        <v>93</v>
      </c>
      <c r="J249" t="s">
        <v>15</v>
      </c>
      <c r="K249" t="s">
        <v>94</v>
      </c>
      <c r="L249" t="str">
        <f>HYPERLINK("https://ksn2.faa.gov/ajg/ajg-r/_layouts/userdisp.aspx?ID=8","Western Pacific Regional Human Resource Services Division")</f>
        <v>Western Pacific Regional Human Resource Services Division</v>
      </c>
      <c r="M249" t="s">
        <v>17</v>
      </c>
      <c r="O249" t="str">
        <f>LOOKUP(Table1[[#This Row],[FacilityLevel]], Backend!$E$3:$E$11, Backend!$F$3:$F$11)</f>
        <v>L</v>
      </c>
      <c r="P249">
        <f>LOOKUP(Table1[[#This Row],[FacilityType]], Backend!$J$4:$J$8, Backend!$K$4:$K$8)</f>
        <v>2</v>
      </c>
      <c r="Q249" t="str">
        <f>LOOKUP(Table1[[#This Row],[RegionIDByDistrict]], Backend!$P$1:$P$9, Backend!$Q$1:$Q$9)</f>
        <v>AWP</v>
      </c>
    </row>
    <row r="250" spans="1:17" x14ac:dyDescent="0.25">
      <c r="A250" t="s">
        <v>378</v>
      </c>
      <c r="B250" t="s">
        <v>673</v>
      </c>
      <c r="C250" t="s">
        <v>28</v>
      </c>
      <c r="D250" s="1">
        <v>8</v>
      </c>
      <c r="E250" s="1" t="s">
        <v>956</v>
      </c>
      <c r="F250" s="1" t="s">
        <v>782</v>
      </c>
      <c r="G250" t="str">
        <f>HYPERLINK("https://ksn2.faa.gov/ajg/ajg-r/_layouts/userdisp.aspx?ID=5","Southwest")</f>
        <v>Southwest</v>
      </c>
      <c r="H2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250" t="s">
        <v>137</v>
      </c>
      <c r="J250" t="s">
        <v>33</v>
      </c>
      <c r="K250" t="s">
        <v>138</v>
      </c>
      <c r="L250" t="str">
        <f>HYPERLINK("https://ksn2.faa.gov/ajg/ajg-r/_layouts/userdisp.aspx?ID=5","Southwest Regional Human Resource Services Division")</f>
        <v>Southwest Regional Human Resource Services Division</v>
      </c>
      <c r="M250" t="s">
        <v>17</v>
      </c>
      <c r="O250" t="str">
        <f>LOOKUP(Table1[[#This Row],[FacilityLevel]], Backend!$E$3:$E$11, Backend!$F$3:$F$11)</f>
        <v>H</v>
      </c>
      <c r="P250">
        <f>LOOKUP(Table1[[#This Row],[FacilityType]], Backend!$J$4:$J$8, Backend!$K$4:$K$8)</f>
        <v>3</v>
      </c>
      <c r="Q250" t="str">
        <f>LOOKUP(Table1[[#This Row],[RegionIDByDistrict]], Backend!$P$1:$P$9, Backend!$Q$1:$Q$9)</f>
        <v>ASW</v>
      </c>
    </row>
    <row r="251" spans="1:17" x14ac:dyDescent="0.25">
      <c r="A251" t="s">
        <v>379</v>
      </c>
      <c r="B251" t="s">
        <v>674</v>
      </c>
      <c r="C251" t="s">
        <v>39</v>
      </c>
      <c r="D251" s="1">
        <v>7</v>
      </c>
      <c r="E251" s="1" t="s">
        <v>1012</v>
      </c>
      <c r="F251" s="1" t="s">
        <v>773</v>
      </c>
      <c r="G251" t="str">
        <f>HYPERLINK("https://ksn2.faa.gov/ajg/ajg-r/_layouts/userdisp.aspx?ID=8","Western Pacific")</f>
        <v>Western Pacific</v>
      </c>
      <c r="H2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1" t="s">
        <v>36</v>
      </c>
      <c r="J251" t="s">
        <v>33</v>
      </c>
      <c r="K251" t="s">
        <v>37</v>
      </c>
      <c r="L251" t="str">
        <f>HYPERLINK("https://ksn2.faa.gov/ajg/ajg-r/_layouts/userdisp.aspx?ID=8","Western Pacific Regional Human Resource Services Division")</f>
        <v>Western Pacific Regional Human Resource Services Division</v>
      </c>
      <c r="M251" t="s">
        <v>190</v>
      </c>
      <c r="O251" t="str">
        <f>LOOKUP(Table1[[#This Row],[FacilityLevel]], Backend!$E$3:$E$11, Backend!$F$3:$F$11)</f>
        <v>G</v>
      </c>
      <c r="P251">
        <f>LOOKUP(Table1[[#This Row],[FacilityType]], Backend!$J$4:$J$8, Backend!$K$4:$K$8)</f>
        <v>7</v>
      </c>
      <c r="Q251" t="str">
        <f>LOOKUP(Table1[[#This Row],[RegionIDByDistrict]], Backend!$P$1:$P$9, Backend!$Q$1:$Q$9)</f>
        <v>AWP</v>
      </c>
    </row>
    <row r="252" spans="1:17" x14ac:dyDescent="0.25">
      <c r="A252" t="s">
        <v>380</v>
      </c>
      <c r="B252" t="s">
        <v>675</v>
      </c>
      <c r="C252" t="s">
        <v>39</v>
      </c>
      <c r="D252" s="1">
        <v>10</v>
      </c>
      <c r="E252" s="1" t="s">
        <v>91</v>
      </c>
      <c r="F252" s="1" t="s">
        <v>770</v>
      </c>
      <c r="G252" t="str">
        <f>HYPERLINK("https://ksn2.faa.gov/ajg/ajg-r/_layouts/userdisp.aspx?ID=7","Northwest Mountain")</f>
        <v>Northwest Mountain</v>
      </c>
      <c r="H2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52" t="s">
        <v>90</v>
      </c>
      <c r="J252" t="s">
        <v>15</v>
      </c>
      <c r="K252" t="s">
        <v>91</v>
      </c>
      <c r="L252" t="str">
        <f>HYPERLINK("https://ksn2.faa.gov/ajg/ajg-r/_layouts/userdisp.aspx?ID=7","Northwest Mountain Regional Human Resource Services Division")</f>
        <v>Northwest Mountain Regional Human Resource Services Division</v>
      </c>
      <c r="M252" t="s">
        <v>17</v>
      </c>
      <c r="O252" t="str">
        <f>LOOKUP(Table1[[#This Row],[FacilityLevel]], Backend!$E$3:$E$11, Backend!$F$3:$F$11)</f>
        <v>J</v>
      </c>
      <c r="P252">
        <f>LOOKUP(Table1[[#This Row],[FacilityType]], Backend!$J$4:$J$8, Backend!$K$4:$K$8)</f>
        <v>7</v>
      </c>
      <c r="Q252" t="str">
        <f>LOOKUP(Table1[[#This Row],[RegionIDByDistrict]], Backend!$P$1:$P$9, Backend!$Q$1:$Q$9)</f>
        <v>ANM</v>
      </c>
    </row>
    <row r="253" spans="1:17" x14ac:dyDescent="0.25">
      <c r="A253" t="s">
        <v>381</v>
      </c>
      <c r="B253" t="s">
        <v>676</v>
      </c>
      <c r="C253" t="s">
        <v>39</v>
      </c>
      <c r="D253" s="1">
        <v>7</v>
      </c>
      <c r="E253" s="1" t="s">
        <v>1059</v>
      </c>
      <c r="F253" s="1" t="s">
        <v>753</v>
      </c>
      <c r="G253" t="str">
        <f>HYPERLINK("https://ksn2.faa.gov/ajg/ajg-r/_layouts/userdisp.aspx?ID=8","Western Pacific")</f>
        <v>Western Pacific</v>
      </c>
      <c r="H2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3" t="s">
        <v>93</v>
      </c>
      <c r="J253" t="s">
        <v>15</v>
      </c>
      <c r="K253" t="s">
        <v>94</v>
      </c>
      <c r="L253" t="str">
        <f>HYPERLINK("https://ksn2.faa.gov/ajg/ajg-r/_layouts/userdisp.aspx?ID=8","Western Pacific Regional Human Resource Services Division")</f>
        <v>Western Pacific Regional Human Resource Services Division</v>
      </c>
      <c r="M253" t="s">
        <v>74</v>
      </c>
      <c r="O253" t="str">
        <f>LOOKUP(Table1[[#This Row],[FacilityLevel]], Backend!$E$3:$E$11, Backend!$F$3:$F$11)</f>
        <v>G</v>
      </c>
      <c r="P253">
        <f>LOOKUP(Table1[[#This Row],[FacilityType]], Backend!$J$4:$J$8, Backend!$K$4:$K$8)</f>
        <v>7</v>
      </c>
      <c r="Q253" t="str">
        <f>LOOKUP(Table1[[#This Row],[RegionIDByDistrict]], Backend!$P$1:$P$9, Backend!$Q$1:$Q$9)</f>
        <v>AWP</v>
      </c>
    </row>
    <row r="254" spans="1:17" x14ac:dyDescent="0.25">
      <c r="A254" t="s">
        <v>382</v>
      </c>
      <c r="B254" t="s">
        <v>677</v>
      </c>
      <c r="C254" t="s">
        <v>39</v>
      </c>
      <c r="D254" s="1">
        <v>9</v>
      </c>
      <c r="E254" s="1" t="s">
        <v>1013</v>
      </c>
      <c r="F254" s="1" t="s">
        <v>775</v>
      </c>
      <c r="G254" t="str">
        <f>HYPERLINK("https://ksn2.faa.gov/ajg/ajg-r/_layouts/userdisp.aspx?ID=2","Southern")</f>
        <v>Southern</v>
      </c>
      <c r="H2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54" t="s">
        <v>192</v>
      </c>
      <c r="J254" t="s">
        <v>21</v>
      </c>
      <c r="K254" t="s">
        <v>122</v>
      </c>
      <c r="L254" t="str">
        <f>HYPERLINK("https://ksn2.faa.gov/ajg/ajg-r/_layouts/userdisp.aspx?ID=2","Southern Regional Human Resource Services Division")</f>
        <v>Southern Regional Human Resource Services Division</v>
      </c>
      <c r="M254" t="s">
        <v>82</v>
      </c>
      <c r="O254" t="str">
        <f>LOOKUP(Table1[[#This Row],[FacilityLevel]], Backend!$E$3:$E$11, Backend!$F$3:$F$11)</f>
        <v>I</v>
      </c>
      <c r="P254">
        <f>LOOKUP(Table1[[#This Row],[FacilityType]], Backend!$J$4:$J$8, Backend!$K$4:$K$8)</f>
        <v>7</v>
      </c>
      <c r="Q254" t="str">
        <f>LOOKUP(Table1[[#This Row],[RegionIDByDistrict]], Backend!$P$1:$P$9, Backend!$Q$1:$Q$9)</f>
        <v>ASO</v>
      </c>
    </row>
    <row r="255" spans="1:17" x14ac:dyDescent="0.25">
      <c r="A255" t="s">
        <v>383</v>
      </c>
      <c r="B255" t="s">
        <v>678</v>
      </c>
      <c r="C255" t="s">
        <v>39</v>
      </c>
      <c r="D255" s="1">
        <v>10</v>
      </c>
      <c r="E255" s="1" t="s">
        <v>1060</v>
      </c>
      <c r="F255" s="1" t="s">
        <v>753</v>
      </c>
      <c r="G255" t="str">
        <f>HYPERLINK("https://ksn2.faa.gov/ajg/ajg-r/_layouts/userdisp.aspx?ID=8","Western Pacific")</f>
        <v>Western Pacific</v>
      </c>
      <c r="H2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5" t="s">
        <v>68</v>
      </c>
      <c r="J255" t="s">
        <v>15</v>
      </c>
      <c r="K255" t="s">
        <v>69</v>
      </c>
      <c r="L255" t="str">
        <f>HYPERLINK("https://ksn2.faa.gov/ajg/ajg-r/_layouts/userdisp.aspx?ID=8","Western Pacific Regional Human Resource Services Division")</f>
        <v>Western Pacific Regional Human Resource Services Division</v>
      </c>
      <c r="M255" t="s">
        <v>17</v>
      </c>
      <c r="O255" t="str">
        <f>LOOKUP(Table1[[#This Row],[FacilityLevel]], Backend!$E$3:$E$11, Backend!$F$3:$F$11)</f>
        <v>J</v>
      </c>
      <c r="P255">
        <f>LOOKUP(Table1[[#This Row],[FacilityType]], Backend!$J$4:$J$8, Backend!$K$4:$K$8)</f>
        <v>7</v>
      </c>
      <c r="Q255" t="str">
        <f>LOOKUP(Table1[[#This Row],[RegionIDByDistrict]], Backend!$P$1:$P$9, Backend!$Q$1:$Q$9)</f>
        <v>AWP</v>
      </c>
    </row>
    <row r="256" spans="1:17" x14ac:dyDescent="0.25">
      <c r="A256" t="s">
        <v>384</v>
      </c>
      <c r="B256" t="s">
        <v>679</v>
      </c>
      <c r="C256" t="s">
        <v>28</v>
      </c>
      <c r="D256" s="1">
        <v>7</v>
      </c>
      <c r="E256" s="1" t="s">
        <v>907</v>
      </c>
      <c r="F256" s="1" t="s">
        <v>785</v>
      </c>
      <c r="G256" t="str">
        <f>HYPERLINK("https://ksn2.faa.gov/ajg/ajg-r/_layouts/userdisp.aspx?ID=6","Central")</f>
        <v>Central</v>
      </c>
      <c r="H2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56" t="s">
        <v>145</v>
      </c>
      <c r="J256" t="s">
        <v>33</v>
      </c>
      <c r="K256" t="s">
        <v>146</v>
      </c>
      <c r="L256" t="str">
        <f>HYPERLINK("https://ksn2.faa.gov/ajg/ajg-r/_layouts/userdisp.aspx?ID=6","Central Regional Human Resource Services Division")</f>
        <v>Central Regional Human Resource Services Division</v>
      </c>
      <c r="M256" t="s">
        <v>17</v>
      </c>
      <c r="O256" t="str">
        <f>LOOKUP(Table1[[#This Row],[FacilityLevel]], Backend!$E$3:$E$11, Backend!$F$3:$F$11)</f>
        <v>G</v>
      </c>
      <c r="P256">
        <f>LOOKUP(Table1[[#This Row],[FacilityType]], Backend!$J$4:$J$8, Backend!$K$4:$K$8)</f>
        <v>3</v>
      </c>
      <c r="Q256" t="str">
        <f>LOOKUP(Table1[[#This Row],[RegionIDByDistrict]], Backend!$P$1:$P$9, Backend!$Q$1:$Q$9)</f>
        <v>ACE</v>
      </c>
    </row>
    <row r="257" spans="1:17" x14ac:dyDescent="0.25">
      <c r="A257" t="s">
        <v>385</v>
      </c>
      <c r="B257" t="s">
        <v>680</v>
      </c>
      <c r="C257" t="s">
        <v>28</v>
      </c>
      <c r="D257" s="1">
        <v>6</v>
      </c>
      <c r="E257" s="1" t="s">
        <v>957</v>
      </c>
      <c r="F257" s="1" t="s">
        <v>754</v>
      </c>
      <c r="G257" t="str">
        <f>HYPERLINK("https://ksn2.faa.gov/ajg/ajg-r/_layouts/userdisp.aspx?ID=5","Southwest")</f>
        <v>Southwest</v>
      </c>
      <c r="H2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257" t="s">
        <v>32</v>
      </c>
      <c r="J257" t="s">
        <v>33</v>
      </c>
      <c r="K257" t="s">
        <v>34</v>
      </c>
      <c r="L257" t="str">
        <f>HYPERLINK("https://ksn2.faa.gov/ajg/ajg-r/_layouts/userdisp.aspx?ID=5","Southwest Regional Human Resource Services Division")</f>
        <v>Southwest Regional Human Resource Services Division</v>
      </c>
      <c r="M257" t="s">
        <v>17</v>
      </c>
      <c r="O257" t="str">
        <f>LOOKUP(Table1[[#This Row],[FacilityLevel]], Backend!$E$3:$E$11, Backend!$F$3:$F$11)</f>
        <v>F</v>
      </c>
      <c r="P257">
        <f>LOOKUP(Table1[[#This Row],[FacilityType]], Backend!$J$4:$J$8, Backend!$K$4:$K$8)</f>
        <v>3</v>
      </c>
      <c r="Q257" t="str">
        <f>LOOKUP(Table1[[#This Row],[RegionIDByDistrict]], Backend!$P$1:$P$9, Backend!$Q$1:$Q$9)</f>
        <v>ASW</v>
      </c>
    </row>
    <row r="258" spans="1:17" x14ac:dyDescent="0.25">
      <c r="A258" t="s">
        <v>386</v>
      </c>
      <c r="B258" t="s">
        <v>681</v>
      </c>
      <c r="C258" t="s">
        <v>39</v>
      </c>
      <c r="D258" s="1">
        <v>7</v>
      </c>
      <c r="E258" s="1" t="s">
        <v>1061</v>
      </c>
      <c r="F258" s="1" t="s">
        <v>753</v>
      </c>
      <c r="G258" t="str">
        <f>HYPERLINK("https://ksn2.faa.gov/ajg/ajg-r/_layouts/userdisp.aspx?ID=8","Western Pacific")</f>
        <v>Western Pacific</v>
      </c>
      <c r="H2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8" t="s">
        <v>68</v>
      </c>
      <c r="J258" t="s">
        <v>15</v>
      </c>
      <c r="K258" t="s">
        <v>69</v>
      </c>
      <c r="L258" t="str">
        <f>HYPERLINK("https://ksn2.faa.gov/ajg/ajg-r/_layouts/userdisp.aspx?ID=8","Western Pacific Regional Human Resource Services Division")</f>
        <v>Western Pacific Regional Human Resource Services Division</v>
      </c>
      <c r="M258" t="s">
        <v>62</v>
      </c>
      <c r="O258" t="str">
        <f>LOOKUP(Table1[[#This Row],[FacilityLevel]], Backend!$E$3:$E$11, Backend!$F$3:$F$11)</f>
        <v>G</v>
      </c>
      <c r="P258">
        <f>LOOKUP(Table1[[#This Row],[FacilityType]], Backend!$J$4:$J$8, Backend!$K$4:$K$8)</f>
        <v>7</v>
      </c>
      <c r="Q258" t="str">
        <f>LOOKUP(Table1[[#This Row],[RegionIDByDistrict]], Backend!$P$1:$P$9, Backend!$Q$1:$Q$9)</f>
        <v>AWP</v>
      </c>
    </row>
    <row r="259" spans="1:17" x14ac:dyDescent="0.25">
      <c r="A259" t="s">
        <v>387</v>
      </c>
      <c r="B259" t="s">
        <v>682</v>
      </c>
      <c r="C259" t="s">
        <v>39</v>
      </c>
      <c r="D259" s="1">
        <v>7</v>
      </c>
      <c r="E259" s="1" t="s">
        <v>977</v>
      </c>
      <c r="F259" s="1" t="s">
        <v>761</v>
      </c>
      <c r="G259" t="str">
        <f>HYPERLINK("https://ksn2.faa.gov/ajg/ajg-r/_layouts/userdisp.aspx?ID=2","Southern")</f>
        <v>Southern</v>
      </c>
      <c r="H2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59" t="s">
        <v>388</v>
      </c>
      <c r="J259" t="s">
        <v>21</v>
      </c>
      <c r="K259" t="s">
        <v>193</v>
      </c>
      <c r="L259" t="str">
        <f>HYPERLINK("https://ksn2.faa.gov/ajg/ajg-r/_layouts/userdisp.aspx?ID=2","Southern Regional Human Resource Services Division")</f>
        <v>Southern Regional Human Resource Services Division</v>
      </c>
      <c r="M259" t="s">
        <v>17</v>
      </c>
      <c r="O259" t="str">
        <f>LOOKUP(Table1[[#This Row],[FacilityLevel]], Backend!$E$3:$E$11, Backend!$F$3:$F$11)</f>
        <v>G</v>
      </c>
      <c r="P259">
        <f>LOOKUP(Table1[[#This Row],[FacilityType]], Backend!$J$4:$J$8, Backend!$K$4:$K$8)</f>
        <v>7</v>
      </c>
      <c r="Q259" t="str">
        <f>LOOKUP(Table1[[#This Row],[RegionIDByDistrict]], Backend!$P$1:$P$9, Backend!$Q$1:$Q$9)</f>
        <v>ASO</v>
      </c>
    </row>
    <row r="260" spans="1:17" x14ac:dyDescent="0.25">
      <c r="A260" t="s">
        <v>389</v>
      </c>
      <c r="B260" t="s">
        <v>683</v>
      </c>
      <c r="C260" t="s">
        <v>39</v>
      </c>
      <c r="D260" s="1">
        <v>10</v>
      </c>
      <c r="E260" s="1" t="s">
        <v>840</v>
      </c>
      <c r="F260" s="1" t="s">
        <v>788</v>
      </c>
      <c r="G260" t="str">
        <f>HYPERLINK("https://ksn2.faa.gov/ajg/ajg-r/_layouts/userdisp.aspx?ID=7","Northwest Mountain")</f>
        <v>Northwest Mountain</v>
      </c>
      <c r="H2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60" t="s">
        <v>99</v>
      </c>
      <c r="J260" t="s">
        <v>15</v>
      </c>
      <c r="K260" t="s">
        <v>100</v>
      </c>
      <c r="L260" t="str">
        <f>HYPERLINK("https://ksn2.faa.gov/ajg/ajg-r/_layouts/userdisp.aspx?ID=7","Northwest Mountain Regional Human Resource Services Division")</f>
        <v>Northwest Mountain Regional Human Resource Services Division</v>
      </c>
      <c r="M260" t="s">
        <v>17</v>
      </c>
      <c r="O260" t="str">
        <f>LOOKUP(Table1[[#This Row],[FacilityLevel]], Backend!$E$3:$E$11, Backend!$F$3:$F$11)</f>
        <v>J</v>
      </c>
      <c r="P260">
        <f>LOOKUP(Table1[[#This Row],[FacilityType]], Backend!$J$4:$J$8, Backend!$K$4:$K$8)</f>
        <v>7</v>
      </c>
      <c r="Q260" t="str">
        <f>LOOKUP(Table1[[#This Row],[RegionIDByDistrict]], Backend!$P$1:$P$9, Backend!$Q$1:$Q$9)</f>
        <v>ANM</v>
      </c>
    </row>
    <row r="261" spans="1:17" x14ac:dyDescent="0.25">
      <c r="A261" t="s">
        <v>390</v>
      </c>
      <c r="B261" t="s">
        <v>684</v>
      </c>
      <c r="C261" t="s">
        <v>39</v>
      </c>
      <c r="D261" s="1">
        <v>6</v>
      </c>
      <c r="E261" s="1" t="s">
        <v>1014</v>
      </c>
      <c r="F261" s="1" t="s">
        <v>753</v>
      </c>
      <c r="G261" t="str">
        <f>HYPERLINK("https://ksn2.faa.gov/ajg/ajg-r/_layouts/userdisp.aspx?ID=8","Western Pacific")</f>
        <v>Western Pacific</v>
      </c>
      <c r="H2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1" t="s">
        <v>68</v>
      </c>
      <c r="J261" t="s">
        <v>15</v>
      </c>
      <c r="K261" t="s">
        <v>69</v>
      </c>
      <c r="L261" t="str">
        <f>HYPERLINK("https://ksn2.faa.gov/ajg/ajg-r/_layouts/userdisp.aspx?ID=8","Western Pacific Regional Human Resource Services Division")</f>
        <v>Western Pacific Regional Human Resource Services Division</v>
      </c>
      <c r="M261" t="s">
        <v>17</v>
      </c>
      <c r="O261" t="str">
        <f>LOOKUP(Table1[[#This Row],[FacilityLevel]], Backend!$E$3:$E$11, Backend!$F$3:$F$11)</f>
        <v>F</v>
      </c>
      <c r="P261">
        <f>LOOKUP(Table1[[#This Row],[FacilityType]], Backend!$J$4:$J$8, Backend!$K$4:$K$8)</f>
        <v>7</v>
      </c>
      <c r="Q261" t="str">
        <f>LOOKUP(Table1[[#This Row],[RegionIDByDistrict]], Backend!$P$1:$P$9, Backend!$Q$1:$Q$9)</f>
        <v>AWP</v>
      </c>
    </row>
    <row r="262" spans="1:17" x14ac:dyDescent="0.25">
      <c r="A262" t="s">
        <v>391</v>
      </c>
      <c r="B262" t="s">
        <v>685</v>
      </c>
      <c r="C262" t="s">
        <v>39</v>
      </c>
      <c r="D262" s="1">
        <v>5</v>
      </c>
      <c r="E262" s="1" t="s">
        <v>1062</v>
      </c>
      <c r="F262" s="1" t="s">
        <v>753</v>
      </c>
      <c r="G262" t="str">
        <f>HYPERLINK("https://ksn2.faa.gov/ajg/ajg-r/_layouts/userdisp.aspx?ID=8","Western Pacific")</f>
        <v>Western Pacific</v>
      </c>
      <c r="H2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2" t="s">
        <v>93</v>
      </c>
      <c r="J262" t="s">
        <v>15</v>
      </c>
      <c r="K262" t="s">
        <v>94</v>
      </c>
      <c r="L262" t="str">
        <f>HYPERLINK("https://ksn2.faa.gov/ajg/ajg-r/_layouts/userdisp.aspx?ID=8","Western Pacific Regional Human Resource Services Division")</f>
        <v>Western Pacific Regional Human Resource Services Division</v>
      </c>
      <c r="M262" t="s">
        <v>74</v>
      </c>
      <c r="O262" t="str">
        <f>LOOKUP(Table1[[#This Row],[FacilityLevel]], Backend!$E$3:$E$11, Backend!$F$3:$F$11)</f>
        <v>E</v>
      </c>
      <c r="P262">
        <f>LOOKUP(Table1[[#This Row],[FacilityType]], Backend!$J$4:$J$8, Backend!$K$4:$K$8)</f>
        <v>7</v>
      </c>
      <c r="Q262" t="str">
        <f>LOOKUP(Table1[[#This Row],[RegionIDByDistrict]], Backend!$P$1:$P$9, Backend!$Q$1:$Q$9)</f>
        <v>AWP</v>
      </c>
    </row>
    <row r="263" spans="1:17" x14ac:dyDescent="0.25">
      <c r="A263" t="s">
        <v>392</v>
      </c>
      <c r="B263" t="s">
        <v>686</v>
      </c>
      <c r="C263" t="s">
        <v>39</v>
      </c>
      <c r="D263" s="1">
        <v>8</v>
      </c>
      <c r="E263" s="1" t="s">
        <v>1063</v>
      </c>
      <c r="F263" s="1" t="s">
        <v>753</v>
      </c>
      <c r="G263" t="str">
        <f>HYPERLINK("https://ksn2.faa.gov/ajg/ajg-r/_layouts/userdisp.aspx?ID=8","Western Pacific")</f>
        <v>Western Pacific</v>
      </c>
      <c r="H2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3" t="s">
        <v>93</v>
      </c>
      <c r="J263" t="s">
        <v>15</v>
      </c>
      <c r="K263" t="s">
        <v>94</v>
      </c>
      <c r="L263" t="str">
        <f>HYPERLINK("https://ksn2.faa.gov/ajg/ajg-r/_layouts/userdisp.aspx?ID=8","Western Pacific Regional Human Resource Services Division")</f>
        <v>Western Pacific Regional Human Resource Services Division</v>
      </c>
      <c r="M263" t="s">
        <v>393</v>
      </c>
      <c r="O263" t="str">
        <f>LOOKUP(Table1[[#This Row],[FacilityLevel]], Backend!$E$3:$E$11, Backend!$F$3:$F$11)</f>
        <v>H</v>
      </c>
      <c r="P263">
        <f>LOOKUP(Table1[[#This Row],[FacilityType]], Backend!$J$4:$J$8, Backend!$K$4:$K$8)</f>
        <v>7</v>
      </c>
      <c r="Q263" t="str">
        <f>LOOKUP(Table1[[#This Row],[RegionIDByDistrict]], Backend!$P$1:$P$9, Backend!$Q$1:$Q$9)</f>
        <v>AWP</v>
      </c>
    </row>
    <row r="264" spans="1:17" x14ac:dyDescent="0.25">
      <c r="A264" t="s">
        <v>394</v>
      </c>
      <c r="B264" t="s">
        <v>679</v>
      </c>
      <c r="C264" t="s">
        <v>28</v>
      </c>
      <c r="D264" s="1">
        <v>5</v>
      </c>
      <c r="E264" s="1" t="s">
        <v>907</v>
      </c>
      <c r="F264" s="1" t="s">
        <v>768</v>
      </c>
      <c r="G264" t="str">
        <f>HYPERLINK("https://ksn2.faa.gov/ajg/ajg-r/_layouts/userdisp.aspx?ID=9","Great Lakes")</f>
        <v>Great Lakes</v>
      </c>
      <c r="H2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64" t="s">
        <v>145</v>
      </c>
      <c r="J264" t="s">
        <v>33</v>
      </c>
      <c r="K264" t="s">
        <v>146</v>
      </c>
      <c r="L264" t="str">
        <f>HYPERLINK("https://ksn2.faa.gov/ajg/ajg-r/_layouts/userdisp.aspx?ID=9","Great Lakes Regional Human Resource Services Division")</f>
        <v>Great Lakes Regional Human Resource Services Division</v>
      </c>
      <c r="M264" t="s">
        <v>47</v>
      </c>
      <c r="O264" t="str">
        <f>LOOKUP(Table1[[#This Row],[FacilityLevel]], Backend!$E$3:$E$11, Backend!$F$3:$F$11)</f>
        <v>E</v>
      </c>
      <c r="P264">
        <f>LOOKUP(Table1[[#This Row],[FacilityType]], Backend!$J$4:$J$8, Backend!$K$4:$K$8)</f>
        <v>3</v>
      </c>
      <c r="Q264" t="str">
        <f>LOOKUP(Table1[[#This Row],[RegionIDByDistrict]], Backend!$P$1:$P$9, Backend!$Q$1:$Q$9)</f>
        <v>AGL</v>
      </c>
    </row>
    <row r="265" spans="1:17" x14ac:dyDescent="0.25">
      <c r="A265" t="s">
        <v>395</v>
      </c>
      <c r="B265" t="s">
        <v>687</v>
      </c>
      <c r="C265" t="s">
        <v>39</v>
      </c>
      <c r="D265" s="1">
        <v>6</v>
      </c>
      <c r="E265" s="1" t="s">
        <v>1015</v>
      </c>
      <c r="F265" s="1" t="s">
        <v>775</v>
      </c>
      <c r="G265" t="str">
        <f>HYPERLINK("https://ksn2.faa.gov/ajg/ajg-r/_layouts/userdisp.aspx?ID=2","Southern")</f>
        <v>Southern</v>
      </c>
      <c r="H2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5" t="s">
        <v>192</v>
      </c>
      <c r="J265" t="s">
        <v>21</v>
      </c>
      <c r="K265" t="s">
        <v>193</v>
      </c>
      <c r="L265" t="str">
        <f>HYPERLINK("https://ksn2.faa.gov/ajg/ajg-r/_layouts/userdisp.aspx?ID=2","Southern Regional Human Resource Services Division")</f>
        <v>Southern Regional Human Resource Services Division</v>
      </c>
      <c r="M265" t="s">
        <v>62</v>
      </c>
      <c r="O265" t="str">
        <f>LOOKUP(Table1[[#This Row],[FacilityLevel]], Backend!$E$3:$E$11, Backend!$F$3:$F$11)</f>
        <v>F</v>
      </c>
      <c r="P265">
        <f>LOOKUP(Table1[[#This Row],[FacilityType]], Backend!$J$4:$J$8, Backend!$K$4:$K$8)</f>
        <v>7</v>
      </c>
      <c r="Q265" t="str">
        <f>LOOKUP(Table1[[#This Row],[RegionIDByDistrict]], Backend!$P$1:$P$9, Backend!$Q$1:$Q$9)</f>
        <v>ASO</v>
      </c>
    </row>
    <row r="266" spans="1:17" x14ac:dyDescent="0.25">
      <c r="A266" t="s">
        <v>396</v>
      </c>
      <c r="B266" t="s">
        <v>688</v>
      </c>
      <c r="C266" t="s">
        <v>39</v>
      </c>
      <c r="D266" s="1">
        <v>8</v>
      </c>
      <c r="E266" s="1" t="s">
        <v>1064</v>
      </c>
      <c r="F266" s="1" t="s">
        <v>785</v>
      </c>
      <c r="G266" t="str">
        <f>HYPERLINK("https://ksn2.faa.gov/ajg/ajg-r/_layouts/userdisp.aspx?ID=6","Central")</f>
        <v>Central</v>
      </c>
      <c r="H2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66" t="s">
        <v>145</v>
      </c>
      <c r="J266" t="s">
        <v>33</v>
      </c>
      <c r="K266" t="s">
        <v>146</v>
      </c>
      <c r="L266" t="str">
        <f>HYPERLINK("https://ksn2.faa.gov/ajg/ajg-r/_layouts/userdisp.aspx?ID=6","Central Regional Human Resource Services Division")</f>
        <v>Central Regional Human Resource Services Division</v>
      </c>
      <c r="M266" t="s">
        <v>17</v>
      </c>
      <c r="O266" t="str">
        <f>LOOKUP(Table1[[#This Row],[FacilityLevel]], Backend!$E$3:$E$11, Backend!$F$3:$F$11)</f>
        <v>H</v>
      </c>
      <c r="P266">
        <f>LOOKUP(Table1[[#This Row],[FacilityType]], Backend!$J$4:$J$8, Backend!$K$4:$K$8)</f>
        <v>7</v>
      </c>
      <c r="Q266" t="str">
        <f>LOOKUP(Table1[[#This Row],[RegionIDByDistrict]], Backend!$P$1:$P$9, Backend!$Q$1:$Q$9)</f>
        <v>ACE</v>
      </c>
    </row>
    <row r="267" spans="1:17" x14ac:dyDescent="0.25">
      <c r="A267" t="s">
        <v>397</v>
      </c>
      <c r="B267" t="s">
        <v>689</v>
      </c>
      <c r="C267" t="s">
        <v>39</v>
      </c>
      <c r="D267" s="1">
        <v>4</v>
      </c>
      <c r="E267" s="1" t="s">
        <v>1065</v>
      </c>
      <c r="F267" s="1" t="s">
        <v>774</v>
      </c>
      <c r="G267" t="str">
        <f>HYPERLINK("https://ksn2.faa.gov/ajg/ajg-r/_layouts/userdisp.aspx?ID=9","Great Lakes")</f>
        <v>Great Lakes</v>
      </c>
      <c r="H2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67" t="s">
        <v>102</v>
      </c>
      <c r="J267" t="s">
        <v>33</v>
      </c>
      <c r="K267" t="s">
        <v>103</v>
      </c>
      <c r="L267" t="str">
        <f>HYPERLINK("https://ksn2.faa.gov/ajg/ajg-r/_layouts/userdisp.aspx?ID=9","Great Lakes Regional Human Resource Services Division")</f>
        <v>Great Lakes Regional Human Resource Services Division</v>
      </c>
      <c r="M267" t="s">
        <v>349</v>
      </c>
      <c r="O267" t="str">
        <f>LOOKUP(Table1[[#This Row],[FacilityLevel]], Backend!$E$3:$E$11, Backend!$F$3:$F$11)</f>
        <v>D</v>
      </c>
      <c r="P267">
        <f>LOOKUP(Table1[[#This Row],[FacilityType]], Backend!$J$4:$J$8, Backend!$K$4:$K$8)</f>
        <v>7</v>
      </c>
      <c r="Q267" t="str">
        <f>LOOKUP(Table1[[#This Row],[RegionIDByDistrict]], Backend!$P$1:$P$9, Backend!$Q$1:$Q$9)</f>
        <v>AGL</v>
      </c>
    </row>
    <row r="268" spans="1:17" x14ac:dyDescent="0.25">
      <c r="A268" t="s">
        <v>398</v>
      </c>
      <c r="B268" t="s">
        <v>690</v>
      </c>
      <c r="C268" t="s">
        <v>39</v>
      </c>
      <c r="D268" s="1">
        <v>5</v>
      </c>
      <c r="E268" s="1" t="s">
        <v>1066</v>
      </c>
      <c r="F268" s="1" t="s">
        <v>753</v>
      </c>
      <c r="G268" t="str">
        <f>HYPERLINK("https://ksn2.faa.gov/ajg/ajg-r/_layouts/userdisp.aspx?ID=8","Western Pacific")</f>
        <v>Western Pacific</v>
      </c>
      <c r="H2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8" t="s">
        <v>68</v>
      </c>
      <c r="J268" t="s">
        <v>15</v>
      </c>
      <c r="K268" t="s">
        <v>69</v>
      </c>
      <c r="L268" t="str">
        <f>HYPERLINK("https://ksn2.faa.gov/ajg/ajg-r/_layouts/userdisp.aspx?ID=8","Western Pacific Regional Human Resource Services Division")</f>
        <v>Western Pacific Regional Human Resource Services Division</v>
      </c>
      <c r="M268" t="s">
        <v>70</v>
      </c>
      <c r="O268" t="str">
        <f>LOOKUP(Table1[[#This Row],[FacilityLevel]], Backend!$E$3:$E$11, Backend!$F$3:$F$11)</f>
        <v>E</v>
      </c>
      <c r="P268">
        <f>LOOKUP(Table1[[#This Row],[FacilityType]], Backend!$J$4:$J$8, Backend!$K$4:$K$8)</f>
        <v>7</v>
      </c>
      <c r="Q268" t="str">
        <f>LOOKUP(Table1[[#This Row],[RegionIDByDistrict]], Backend!$P$1:$P$9, Backend!$Q$1:$Q$9)</f>
        <v>AWP</v>
      </c>
    </row>
    <row r="269" spans="1:17" x14ac:dyDescent="0.25">
      <c r="A269" t="s">
        <v>399</v>
      </c>
      <c r="B269" t="s">
        <v>691</v>
      </c>
      <c r="C269" t="s">
        <v>39</v>
      </c>
      <c r="D269" s="1">
        <v>4</v>
      </c>
      <c r="E269" s="1" t="s">
        <v>1067</v>
      </c>
      <c r="F269" s="1" t="s">
        <v>767</v>
      </c>
      <c r="G269" t="str">
        <f>HYPERLINK("https://ksn2.faa.gov/ajg/ajg-r/_layouts/userdisp.aspx?ID=2","Southern")</f>
        <v>Southern</v>
      </c>
      <c r="H2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9" t="s">
        <v>388</v>
      </c>
      <c r="J269" t="s">
        <v>21</v>
      </c>
      <c r="K269" t="s">
        <v>193</v>
      </c>
      <c r="L269" t="str">
        <f>HYPERLINK("https://ksn2.faa.gov/ajg/ajg-r/_layouts/userdisp.aspx?ID=2","Southern Regional Human Resource Services Division")</f>
        <v>Southern Regional Human Resource Services Division</v>
      </c>
      <c r="M269" t="s">
        <v>400</v>
      </c>
      <c r="O269" t="str">
        <f>LOOKUP(Table1[[#This Row],[FacilityLevel]], Backend!$E$3:$E$11, Backend!$F$3:$F$11)</f>
        <v>D</v>
      </c>
      <c r="P269">
        <f>LOOKUP(Table1[[#This Row],[FacilityType]], Backend!$J$4:$J$8, Backend!$K$4:$K$8)</f>
        <v>7</v>
      </c>
      <c r="Q269" t="str">
        <f>LOOKUP(Table1[[#This Row],[RegionIDByDistrict]], Backend!$P$1:$P$9, Backend!$Q$1:$Q$9)</f>
        <v>ASO</v>
      </c>
    </row>
    <row r="270" spans="1:17" x14ac:dyDescent="0.25">
      <c r="A270" t="s">
        <v>401</v>
      </c>
      <c r="B270" t="s">
        <v>692</v>
      </c>
      <c r="C270" t="s">
        <v>39</v>
      </c>
      <c r="D270" s="1">
        <v>5</v>
      </c>
      <c r="E270" s="1" t="s">
        <v>1068</v>
      </c>
      <c r="F270" s="1" t="s">
        <v>785</v>
      </c>
      <c r="G270" t="str">
        <f>HYPERLINK("https://ksn2.faa.gov/ajg/ajg-r/_layouts/userdisp.aspx?ID=6","Central")</f>
        <v>Central</v>
      </c>
      <c r="H2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0" t="s">
        <v>145</v>
      </c>
      <c r="J270" t="s">
        <v>33</v>
      </c>
      <c r="K270" t="s">
        <v>146</v>
      </c>
      <c r="L270" t="str">
        <f>HYPERLINK("https://ksn2.faa.gov/ajg/ajg-r/_layouts/userdisp.aspx?ID=6","Central Regional Human Resource Services Division")</f>
        <v>Central Regional Human Resource Services Division</v>
      </c>
      <c r="M270" t="s">
        <v>62</v>
      </c>
      <c r="O270" t="str">
        <f>LOOKUP(Table1[[#This Row],[FacilityLevel]], Backend!$E$3:$E$11, Backend!$F$3:$F$11)</f>
        <v>E</v>
      </c>
      <c r="P270">
        <f>LOOKUP(Table1[[#This Row],[FacilityType]], Backend!$J$4:$J$8, Backend!$K$4:$K$8)</f>
        <v>7</v>
      </c>
      <c r="Q270" t="str">
        <f>LOOKUP(Table1[[#This Row],[RegionIDByDistrict]], Backend!$P$1:$P$9, Backend!$Q$1:$Q$9)</f>
        <v>ACE</v>
      </c>
    </row>
    <row r="271" spans="1:17" x14ac:dyDescent="0.25">
      <c r="A271" t="s">
        <v>402</v>
      </c>
      <c r="B271" t="s">
        <v>693</v>
      </c>
      <c r="C271" t="s">
        <v>28</v>
      </c>
      <c r="D271" s="1">
        <v>5</v>
      </c>
      <c r="E271" s="1" t="s">
        <v>958</v>
      </c>
      <c r="F271" s="1" t="s">
        <v>790</v>
      </c>
      <c r="G271" t="str">
        <f>HYPERLINK("https://ksn2.faa.gov/ajg/ajg-r/_layouts/userdisp.aspx?ID=6","Central")</f>
        <v>Central</v>
      </c>
      <c r="H2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1" t="s">
        <v>102</v>
      </c>
      <c r="J271" t="s">
        <v>33</v>
      </c>
      <c r="K271" t="s">
        <v>103</v>
      </c>
      <c r="L271" t="str">
        <f>HYPERLINK("https://ksn2.faa.gov/ajg/ajg-r/_layouts/userdisp.aspx?ID=6","Central Regional Human Resource Services Division")</f>
        <v>Central Regional Human Resource Services Division</v>
      </c>
      <c r="M271" t="s">
        <v>403</v>
      </c>
      <c r="O271" t="str">
        <f>LOOKUP(Table1[[#This Row],[FacilityLevel]], Backend!$E$3:$E$11, Backend!$F$3:$F$11)</f>
        <v>E</v>
      </c>
      <c r="P271">
        <f>LOOKUP(Table1[[#This Row],[FacilityType]], Backend!$J$4:$J$8, Backend!$K$4:$K$8)</f>
        <v>3</v>
      </c>
      <c r="Q271" t="str">
        <f>LOOKUP(Table1[[#This Row],[RegionIDByDistrict]], Backend!$P$1:$P$9, Backend!$Q$1:$Q$9)</f>
        <v>ACE</v>
      </c>
    </row>
    <row r="272" spans="1:17" x14ac:dyDescent="0.25">
      <c r="A272" t="s">
        <v>404</v>
      </c>
      <c r="B272" t="s">
        <v>694</v>
      </c>
      <c r="C272" t="s">
        <v>28</v>
      </c>
      <c r="D272" s="1">
        <v>6</v>
      </c>
      <c r="E272" s="1" t="s">
        <v>959</v>
      </c>
      <c r="F272" s="1" t="s">
        <v>776</v>
      </c>
      <c r="G272" t="str">
        <f>HYPERLINK("https://ksn2.faa.gov/ajg/ajg-r/_layouts/userdisp.aspx?ID=4","Eastern")</f>
        <v>Eastern</v>
      </c>
      <c r="H2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72" t="s">
        <v>25</v>
      </c>
      <c r="J272" t="s">
        <v>21</v>
      </c>
      <c r="K272" t="s">
        <v>26</v>
      </c>
      <c r="L272" t="str">
        <f>HYPERLINK("https://ksn2.faa.gov/ajg/ajg-r/_layouts/userdisp.aspx?ID=4","Eastern Regional Human Resource Services Division")</f>
        <v>Eastern Regional Human Resource Services Division</v>
      </c>
      <c r="M272" t="s">
        <v>17</v>
      </c>
      <c r="O272" t="str">
        <f>LOOKUP(Table1[[#This Row],[FacilityLevel]], Backend!$E$3:$E$11, Backend!$F$3:$F$11)</f>
        <v>F</v>
      </c>
      <c r="P272">
        <f>LOOKUP(Table1[[#This Row],[FacilityType]], Backend!$J$4:$J$8, Backend!$K$4:$K$8)</f>
        <v>3</v>
      </c>
      <c r="Q272" t="str">
        <f>LOOKUP(Table1[[#This Row],[RegionIDByDistrict]], Backend!$P$1:$P$9, Backend!$Q$1:$Q$9)</f>
        <v>ANE</v>
      </c>
    </row>
    <row r="273" spans="1:17" x14ac:dyDescent="0.25">
      <c r="A273" t="s">
        <v>405</v>
      </c>
      <c r="B273" t="s">
        <v>406</v>
      </c>
      <c r="C273" t="s">
        <v>13</v>
      </c>
      <c r="D273" s="1">
        <v>9</v>
      </c>
      <c r="E273" s="1" t="s">
        <v>848</v>
      </c>
      <c r="F273" s="1" t="s">
        <v>785</v>
      </c>
      <c r="G273" t="str">
        <f>HYPERLINK("https://ksn2.faa.gov/ajg/ajg-r/_layouts/userdisp.aspx?ID=6","Central")</f>
        <v>Central</v>
      </c>
      <c r="H2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3" t="s">
        <v>145</v>
      </c>
      <c r="J273" t="s">
        <v>33</v>
      </c>
      <c r="K273" t="s">
        <v>146</v>
      </c>
      <c r="L273" t="str">
        <f>HYPERLINK("https://ksn2.faa.gov/ajg/ajg-r/_layouts/userdisp.aspx?ID=6","Central Regional Human Resource Services Division")</f>
        <v>Central Regional Human Resource Services Division</v>
      </c>
      <c r="M273" t="s">
        <v>17</v>
      </c>
      <c r="O273" t="str">
        <f>LOOKUP(Table1[[#This Row],[FacilityLevel]], Backend!$E$3:$E$11, Backend!$F$3:$F$11)</f>
        <v>I</v>
      </c>
      <c r="P273">
        <f>LOOKUP(Table1[[#This Row],[FacilityType]], Backend!$J$4:$J$8, Backend!$K$4:$K$8)</f>
        <v>2</v>
      </c>
      <c r="Q273" t="str">
        <f>LOOKUP(Table1[[#This Row],[RegionIDByDistrict]], Backend!$P$1:$P$9, Backend!$Q$1:$Q$9)</f>
        <v>ACE</v>
      </c>
    </row>
    <row r="274" spans="1:17" x14ac:dyDescent="0.25">
      <c r="A274" t="s">
        <v>407</v>
      </c>
      <c r="B274" t="s">
        <v>695</v>
      </c>
      <c r="C274" t="s">
        <v>39</v>
      </c>
      <c r="D274" s="1">
        <v>9</v>
      </c>
      <c r="E274" s="1" t="s">
        <v>1016</v>
      </c>
      <c r="F274" s="1" t="s">
        <v>772</v>
      </c>
      <c r="G274" t="str">
        <f>HYPERLINK("https://ksn2.faa.gov/ajg/ajg-r/_layouts/userdisp.aspx?ID=4","Eastern")</f>
        <v>Eastern</v>
      </c>
      <c r="H2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74" t="s">
        <v>29</v>
      </c>
      <c r="J274" t="s">
        <v>21</v>
      </c>
      <c r="K274" t="s">
        <v>30</v>
      </c>
      <c r="L274" t="str">
        <f>HYPERLINK("https://ksn2.faa.gov/ajg/ajg-r/_layouts/userdisp.aspx?ID=4","Eastern Regional Human Resource Services Division")</f>
        <v>Eastern Regional Human Resource Services Division</v>
      </c>
      <c r="M274" t="s">
        <v>17</v>
      </c>
      <c r="O274" t="str">
        <f>LOOKUP(Table1[[#This Row],[FacilityLevel]], Backend!$E$3:$E$11, Backend!$F$3:$F$11)</f>
        <v>I</v>
      </c>
      <c r="P274">
        <f>LOOKUP(Table1[[#This Row],[FacilityType]], Backend!$J$4:$J$8, Backend!$K$4:$K$8)</f>
        <v>7</v>
      </c>
      <c r="Q274" t="str">
        <f>LOOKUP(Table1[[#This Row],[RegionIDByDistrict]], Backend!$P$1:$P$9, Backend!$Q$1:$Q$9)</f>
        <v>AEA</v>
      </c>
    </row>
    <row r="275" spans="1:17" x14ac:dyDescent="0.25">
      <c r="A275" t="s">
        <v>408</v>
      </c>
      <c r="B275" t="s">
        <v>696</v>
      </c>
      <c r="C275" t="s">
        <v>28</v>
      </c>
      <c r="D275" s="1">
        <v>7</v>
      </c>
      <c r="E275" s="1" t="s">
        <v>908</v>
      </c>
      <c r="F275" s="1" t="s">
        <v>775</v>
      </c>
      <c r="G275" t="str">
        <f>HYPERLINK("https://ksn2.faa.gov/ajg/ajg-r/_layouts/userdisp.aspx?ID=2","Southern")</f>
        <v>Southern</v>
      </c>
      <c r="H2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5" t="s">
        <v>121</v>
      </c>
      <c r="J275" t="s">
        <v>21</v>
      </c>
      <c r="K275" t="s">
        <v>122</v>
      </c>
      <c r="L275" t="str">
        <f>HYPERLINK("https://ksn2.faa.gov/ajg/ajg-r/_layouts/userdisp.aspx?ID=2","Southern Regional Human Resource Services Division")</f>
        <v>Southern Regional Human Resource Services Division</v>
      </c>
      <c r="M275" t="s">
        <v>85</v>
      </c>
      <c r="O275" t="str">
        <f>LOOKUP(Table1[[#This Row],[FacilityLevel]], Backend!$E$3:$E$11, Backend!$F$3:$F$11)</f>
        <v>G</v>
      </c>
      <c r="P275">
        <f>LOOKUP(Table1[[#This Row],[FacilityType]], Backend!$J$4:$J$8, Backend!$K$4:$K$8)</f>
        <v>3</v>
      </c>
      <c r="Q275" t="str">
        <f>LOOKUP(Table1[[#This Row],[RegionIDByDistrict]], Backend!$P$1:$P$9, Backend!$Q$1:$Q$9)</f>
        <v>ASO</v>
      </c>
    </row>
    <row r="276" spans="1:17" x14ac:dyDescent="0.25">
      <c r="A276" t="s">
        <v>409</v>
      </c>
      <c r="B276" t="s">
        <v>697</v>
      </c>
      <c r="C276" t="s">
        <v>39</v>
      </c>
      <c r="D276" s="1">
        <v>7</v>
      </c>
      <c r="E276" s="1" t="s">
        <v>193</v>
      </c>
      <c r="F276" s="1" t="s">
        <v>775</v>
      </c>
      <c r="G276" t="str">
        <f>HYPERLINK("https://ksn2.faa.gov/ajg/ajg-r/_layouts/userdisp.aspx?ID=2","Southern")</f>
        <v>Southern</v>
      </c>
      <c r="H2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6" t="s">
        <v>192</v>
      </c>
      <c r="J276" t="s">
        <v>21</v>
      </c>
      <c r="K276" t="s">
        <v>193</v>
      </c>
      <c r="L276" t="str">
        <f>HYPERLINK("https://ksn2.faa.gov/ajg/ajg-r/_layouts/userdisp.aspx?ID=2","Southern Regional Human Resource Services Division")</f>
        <v>Southern Regional Human Resource Services Division</v>
      </c>
      <c r="M276" t="s">
        <v>88</v>
      </c>
      <c r="O276" t="str">
        <f>LOOKUP(Table1[[#This Row],[FacilityLevel]], Backend!$E$3:$E$11, Backend!$F$3:$F$11)</f>
        <v>G</v>
      </c>
      <c r="P276">
        <f>LOOKUP(Table1[[#This Row],[FacilityType]], Backend!$J$4:$J$8, Backend!$K$4:$K$8)</f>
        <v>7</v>
      </c>
      <c r="Q276" t="str">
        <f>LOOKUP(Table1[[#This Row],[RegionIDByDistrict]], Backend!$P$1:$P$9, Backend!$Q$1:$Q$9)</f>
        <v>ASO</v>
      </c>
    </row>
    <row r="277" spans="1:17" x14ac:dyDescent="0.25">
      <c r="A277" t="s">
        <v>410</v>
      </c>
      <c r="B277" t="s">
        <v>698</v>
      </c>
      <c r="C277" t="s">
        <v>39</v>
      </c>
      <c r="D277" s="1">
        <v>6</v>
      </c>
      <c r="E277" s="1" t="s">
        <v>1017</v>
      </c>
      <c r="F277" s="1" t="s">
        <v>753</v>
      </c>
      <c r="G277" t="str">
        <f>HYPERLINK("https://ksn2.faa.gov/ajg/ajg-r/_layouts/userdisp.aspx?ID=8","Western Pacific")</f>
        <v>Western Pacific</v>
      </c>
      <c r="H2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77" t="s">
        <v>93</v>
      </c>
      <c r="J277" t="s">
        <v>15</v>
      </c>
      <c r="K277" t="s">
        <v>94</v>
      </c>
      <c r="L277" t="str">
        <f>HYPERLINK("https://ksn2.faa.gov/ajg/ajg-r/_layouts/userdisp.aspx?ID=8","Western Pacific Regional Human Resource Services Division")</f>
        <v>Western Pacific Regional Human Resource Services Division</v>
      </c>
      <c r="M277" t="s">
        <v>70</v>
      </c>
      <c r="O277" t="str">
        <f>LOOKUP(Table1[[#This Row],[FacilityLevel]], Backend!$E$3:$E$11, Backend!$F$3:$F$11)</f>
        <v>F</v>
      </c>
      <c r="P277">
        <f>LOOKUP(Table1[[#This Row],[FacilityType]], Backend!$J$4:$J$8, Backend!$K$4:$K$8)</f>
        <v>7</v>
      </c>
      <c r="Q277" t="str">
        <f>LOOKUP(Table1[[#This Row],[RegionIDByDistrict]], Backend!$P$1:$P$9, Backend!$Q$1:$Q$9)</f>
        <v>AWP</v>
      </c>
    </row>
    <row r="278" spans="1:17" x14ac:dyDescent="0.25">
      <c r="A278" t="s">
        <v>411</v>
      </c>
      <c r="B278" t="s">
        <v>699</v>
      </c>
      <c r="C278" t="s">
        <v>28</v>
      </c>
      <c r="D278" s="1">
        <v>6</v>
      </c>
      <c r="E278" s="1" t="s">
        <v>960</v>
      </c>
      <c r="F278" s="1" t="s">
        <v>771</v>
      </c>
      <c r="G278" t="str">
        <f>HYPERLINK("https://ksn2.faa.gov/ajg/ajg-r/_layouts/userdisp.aspx?ID=9","Great Lakes")</f>
        <v>Great Lakes</v>
      </c>
      <c r="H2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78" t="s">
        <v>51</v>
      </c>
      <c r="J278" t="s">
        <v>33</v>
      </c>
      <c r="K278" t="s">
        <v>52</v>
      </c>
      <c r="L278" t="str">
        <f>HYPERLINK("https://ksn2.faa.gov/ajg/ajg-r/_layouts/userdisp.aspx?ID=9","Great Lakes Regional Human Resource Services Division")</f>
        <v>Great Lakes Regional Human Resource Services Division</v>
      </c>
      <c r="M278" t="s">
        <v>17</v>
      </c>
      <c r="O278" t="str">
        <f>LOOKUP(Table1[[#This Row],[FacilityLevel]], Backend!$E$3:$E$11, Backend!$F$3:$F$11)</f>
        <v>F</v>
      </c>
      <c r="P278">
        <f>LOOKUP(Table1[[#This Row],[FacilityType]], Backend!$J$4:$J$8, Backend!$K$4:$K$8)</f>
        <v>3</v>
      </c>
      <c r="Q278" t="str">
        <f>LOOKUP(Table1[[#This Row],[RegionIDByDistrict]], Backend!$P$1:$P$9, Backend!$Q$1:$Q$9)</f>
        <v>AGL</v>
      </c>
    </row>
    <row r="279" spans="1:17" x14ac:dyDescent="0.25">
      <c r="A279" t="s">
        <v>412</v>
      </c>
      <c r="B279" t="s">
        <v>700</v>
      </c>
      <c r="C279" t="s">
        <v>28</v>
      </c>
      <c r="D279" s="1">
        <v>10</v>
      </c>
      <c r="E279" s="1" t="s">
        <v>909</v>
      </c>
      <c r="F279" s="1" t="s">
        <v>775</v>
      </c>
      <c r="G279" t="str">
        <f>HYPERLINK("https://ksn2.faa.gov/ajg/ajg-r/_layouts/userdisp.aspx?ID=2","Southern")</f>
        <v>Southern</v>
      </c>
      <c r="H2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9" t="s">
        <v>192</v>
      </c>
      <c r="J279" t="s">
        <v>21</v>
      </c>
      <c r="K279" t="s">
        <v>193</v>
      </c>
      <c r="L279" t="str">
        <f>HYPERLINK("https://ksn2.faa.gov/ajg/ajg-r/_layouts/userdisp.aspx?ID=2","Southern Regional Human Resource Services Division")</f>
        <v>Southern Regional Human Resource Services Division</v>
      </c>
      <c r="M279" t="s">
        <v>17</v>
      </c>
      <c r="O279" t="str">
        <f>LOOKUP(Table1[[#This Row],[FacilityLevel]], Backend!$E$3:$E$11, Backend!$F$3:$F$11)</f>
        <v>J</v>
      </c>
      <c r="P279">
        <f>LOOKUP(Table1[[#This Row],[FacilityType]], Backend!$J$4:$J$8, Backend!$K$4:$K$8)</f>
        <v>3</v>
      </c>
      <c r="Q279" t="str">
        <f>LOOKUP(Table1[[#This Row],[RegionIDByDistrict]], Backend!$P$1:$P$9, Backend!$Q$1:$Q$9)</f>
        <v>ASO</v>
      </c>
    </row>
    <row r="280" spans="1:17" x14ac:dyDescent="0.25">
      <c r="A280" t="s">
        <v>413</v>
      </c>
      <c r="B280" t="s">
        <v>701</v>
      </c>
      <c r="C280" t="s">
        <v>28</v>
      </c>
      <c r="D280" s="1">
        <v>5</v>
      </c>
      <c r="E280" s="1" t="s">
        <v>961</v>
      </c>
      <c r="F280" s="1" t="s">
        <v>783</v>
      </c>
      <c r="G280" t="str">
        <f>HYPERLINK("https://ksn2.faa.gov/ajg/ajg-r/_layouts/userdisp.aspx?ID=2","Southern")</f>
        <v>Southern</v>
      </c>
      <c r="H2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0" t="s">
        <v>20</v>
      </c>
      <c r="J280" t="s">
        <v>21</v>
      </c>
      <c r="K280" t="s">
        <v>22</v>
      </c>
      <c r="L280" t="str">
        <f>HYPERLINK("https://ksn2.faa.gov/ajg/ajg-r/_layouts/userdisp.aspx?ID=2","Southern Regional Human Resource Services Division")</f>
        <v>Southern Regional Human Resource Services Division</v>
      </c>
      <c r="M280" t="s">
        <v>62</v>
      </c>
      <c r="O280" t="str">
        <f>LOOKUP(Table1[[#This Row],[FacilityLevel]], Backend!$E$3:$E$11, Backend!$F$3:$F$11)</f>
        <v>E</v>
      </c>
      <c r="P280">
        <f>LOOKUP(Table1[[#This Row],[FacilityType]], Backend!$J$4:$J$8, Backend!$K$4:$K$8)</f>
        <v>3</v>
      </c>
      <c r="Q280" t="str">
        <f>LOOKUP(Table1[[#This Row],[RegionIDByDistrict]], Backend!$P$1:$P$9, Backend!$Q$1:$Q$9)</f>
        <v>ASO</v>
      </c>
    </row>
    <row r="281" spans="1:17" x14ac:dyDescent="0.25">
      <c r="A281" t="s">
        <v>414</v>
      </c>
      <c r="B281" t="s">
        <v>702</v>
      </c>
      <c r="C281" t="s">
        <v>28</v>
      </c>
      <c r="D281" s="1">
        <v>8</v>
      </c>
      <c r="E281" s="1" t="s">
        <v>910</v>
      </c>
      <c r="F281" s="1" t="s">
        <v>787</v>
      </c>
      <c r="G281" t="str">
        <f>HYPERLINK("https://ksn2.faa.gov/ajg/ajg-r/_layouts/userdisp.aspx?ID=9","Great Lakes")</f>
        <v>Great Lakes</v>
      </c>
      <c r="H2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81" t="s">
        <v>145</v>
      </c>
      <c r="J281" t="s">
        <v>33</v>
      </c>
      <c r="K281" t="s">
        <v>146</v>
      </c>
      <c r="L281" t="str">
        <f>HYPERLINK("https://ksn2.faa.gov/ajg/ajg-r/_layouts/userdisp.aspx?ID=9","Great Lakes Regional Human Resource Services Division")</f>
        <v>Great Lakes Regional Human Resource Services Division</v>
      </c>
      <c r="M281" t="s">
        <v>17</v>
      </c>
      <c r="O281" t="str">
        <f>LOOKUP(Table1[[#This Row],[FacilityLevel]], Backend!$E$3:$E$11, Backend!$F$3:$F$11)</f>
        <v>H</v>
      </c>
      <c r="P281">
        <f>LOOKUP(Table1[[#This Row],[FacilityType]], Backend!$J$4:$J$8, Backend!$K$4:$K$8)</f>
        <v>3</v>
      </c>
      <c r="Q281" t="str">
        <f>LOOKUP(Table1[[#This Row],[RegionIDByDistrict]], Backend!$P$1:$P$9, Backend!$Q$1:$Q$9)</f>
        <v>AGL</v>
      </c>
    </row>
    <row r="282" spans="1:17" x14ac:dyDescent="0.25">
      <c r="A282" t="s">
        <v>415</v>
      </c>
      <c r="B282" t="s">
        <v>703</v>
      </c>
      <c r="C282" t="s">
        <v>39</v>
      </c>
      <c r="D282" s="1">
        <v>6</v>
      </c>
      <c r="E282" s="1" t="s">
        <v>831</v>
      </c>
      <c r="F282" s="1" t="s">
        <v>773</v>
      </c>
      <c r="G282" t="str">
        <f>HYPERLINK("https://ksn2.faa.gov/ajg/ajg-r/_layouts/userdisp.aspx?ID=8","Western Pacific")</f>
        <v>Western Pacific</v>
      </c>
      <c r="H2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2" t="s">
        <v>36</v>
      </c>
      <c r="J282" t="s">
        <v>33</v>
      </c>
      <c r="K282" t="s">
        <v>37</v>
      </c>
      <c r="L282" t="str">
        <f>HYPERLINK("https://ksn2.faa.gov/ajg/ajg-r/_layouts/userdisp.aspx?ID=8","Western Pacific Regional Human Resource Services Division")</f>
        <v>Western Pacific Regional Human Resource Services Division</v>
      </c>
      <c r="M282" t="s">
        <v>17</v>
      </c>
      <c r="O282" t="str">
        <f>LOOKUP(Table1[[#This Row],[FacilityLevel]], Backend!$E$3:$E$11, Backend!$F$3:$F$11)</f>
        <v>F</v>
      </c>
      <c r="P282">
        <f>LOOKUP(Table1[[#This Row],[FacilityType]], Backend!$J$4:$J$8, Backend!$K$4:$K$8)</f>
        <v>7</v>
      </c>
      <c r="Q282" t="str">
        <f>LOOKUP(Table1[[#This Row],[RegionIDByDistrict]], Backend!$P$1:$P$9, Backend!$Q$1:$Q$9)</f>
        <v>AWP</v>
      </c>
    </row>
    <row r="283" spans="1:17" x14ac:dyDescent="0.25">
      <c r="A283" t="s">
        <v>416</v>
      </c>
      <c r="B283" t="s">
        <v>704</v>
      </c>
      <c r="C283" t="s">
        <v>39</v>
      </c>
      <c r="D283" s="1">
        <v>5</v>
      </c>
      <c r="E283" s="1" t="s">
        <v>1069</v>
      </c>
      <c r="F283" s="1" t="s">
        <v>766</v>
      </c>
      <c r="G283" t="str">
        <f>HYPERLINK("https://ksn2.faa.gov/ajg/ajg-r/_layouts/userdisp.aspx?ID=9","Great Lakes")</f>
        <v>Great Lakes</v>
      </c>
      <c r="H2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83" t="s">
        <v>102</v>
      </c>
      <c r="J283" t="s">
        <v>33</v>
      </c>
      <c r="K283" t="s">
        <v>103</v>
      </c>
      <c r="L283" t="str">
        <f>HYPERLINK("https://ksn2.faa.gov/ajg/ajg-r/_layouts/userdisp.aspx?ID=9","Great Lakes Regional Human Resource Services Division")</f>
        <v>Great Lakes Regional Human Resource Services Division</v>
      </c>
      <c r="M283" t="s">
        <v>76</v>
      </c>
      <c r="O283" t="str">
        <f>LOOKUP(Table1[[#This Row],[FacilityLevel]], Backend!$E$3:$E$11, Backend!$F$3:$F$11)</f>
        <v>E</v>
      </c>
      <c r="P283">
        <f>LOOKUP(Table1[[#This Row],[FacilityType]], Backend!$J$4:$J$8, Backend!$K$4:$K$8)</f>
        <v>7</v>
      </c>
      <c r="Q283" t="str">
        <f>LOOKUP(Table1[[#This Row],[RegionIDByDistrict]], Backend!$P$1:$P$9, Backend!$Q$1:$Q$9)</f>
        <v>AGL</v>
      </c>
    </row>
    <row r="284" spans="1:17" x14ac:dyDescent="0.25">
      <c r="A284" t="s">
        <v>417</v>
      </c>
      <c r="B284" t="s">
        <v>705</v>
      </c>
      <c r="C284" t="s">
        <v>28</v>
      </c>
      <c r="D284" s="1">
        <v>5</v>
      </c>
      <c r="E284" s="1" t="s">
        <v>933</v>
      </c>
      <c r="F284" s="1" t="s">
        <v>795</v>
      </c>
      <c r="G284" t="str">
        <f>HYPERLINK("https://ksn2.faa.gov/ajg/ajg-r/_layouts/userdisp.aspx?ID=7","Northwest Mountain")</f>
        <v>Northwest Mountain</v>
      </c>
      <c r="H2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84" t="s">
        <v>99</v>
      </c>
      <c r="J284" t="s">
        <v>15</v>
      </c>
      <c r="K284" t="s">
        <v>100</v>
      </c>
      <c r="L284" t="str">
        <f>HYPERLINK("https://ksn2.faa.gov/ajg/ajg-r/_layouts/userdisp.aspx?ID=7","Northwest Mountain Regional Human Resource Services Division")</f>
        <v>Northwest Mountain Regional Human Resource Services Division</v>
      </c>
      <c r="M284" t="s">
        <v>190</v>
      </c>
      <c r="O284" t="str">
        <f>LOOKUP(Table1[[#This Row],[FacilityLevel]], Backend!$E$3:$E$11, Backend!$F$3:$F$11)</f>
        <v>E</v>
      </c>
      <c r="P284">
        <f>LOOKUP(Table1[[#This Row],[FacilityType]], Backend!$J$4:$J$8, Backend!$K$4:$K$8)</f>
        <v>3</v>
      </c>
      <c r="Q284" t="str">
        <f>LOOKUP(Table1[[#This Row],[RegionIDByDistrict]], Backend!$P$1:$P$9, Backend!$Q$1:$Q$9)</f>
        <v>ANM</v>
      </c>
    </row>
    <row r="285" spans="1:17" x14ac:dyDescent="0.25">
      <c r="A285" t="s">
        <v>418</v>
      </c>
      <c r="B285" t="s">
        <v>706</v>
      </c>
      <c r="C285" t="s">
        <v>28</v>
      </c>
      <c r="D285" s="1">
        <v>7</v>
      </c>
      <c r="E285" s="1" t="s">
        <v>956</v>
      </c>
      <c r="F285" s="1" t="s">
        <v>783</v>
      </c>
      <c r="G285" t="str">
        <f>HYPERLINK("https://ksn2.faa.gov/ajg/ajg-r/_layouts/userdisp.aspx?ID=2","Southern")</f>
        <v>Southern</v>
      </c>
      <c r="H2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5" t="s">
        <v>20</v>
      </c>
      <c r="J285" t="s">
        <v>21</v>
      </c>
      <c r="K285" t="s">
        <v>22</v>
      </c>
      <c r="L285" t="str">
        <f>HYPERLINK("https://ksn2.faa.gov/ajg/ajg-r/_layouts/userdisp.aspx?ID=2","Southern Regional Human Resource Services Division")</f>
        <v>Southern Regional Human Resource Services Division</v>
      </c>
      <c r="M285" t="s">
        <v>17</v>
      </c>
      <c r="O285" t="str">
        <f>LOOKUP(Table1[[#This Row],[FacilityLevel]], Backend!$E$3:$E$11, Backend!$F$3:$F$11)</f>
        <v>G</v>
      </c>
      <c r="P285">
        <f>LOOKUP(Table1[[#This Row],[FacilityType]], Backend!$J$4:$J$8, Backend!$K$4:$K$8)</f>
        <v>3</v>
      </c>
      <c r="Q285" t="str">
        <f>LOOKUP(Table1[[#This Row],[RegionIDByDistrict]], Backend!$P$1:$P$9, Backend!$Q$1:$Q$9)</f>
        <v>ASO</v>
      </c>
    </row>
    <row r="286" spans="1:17" x14ac:dyDescent="0.25">
      <c r="A286" t="s">
        <v>419</v>
      </c>
      <c r="B286" t="s">
        <v>420</v>
      </c>
      <c r="C286" t="s">
        <v>13</v>
      </c>
      <c r="D286" s="1">
        <v>8</v>
      </c>
      <c r="E286" s="1" t="s">
        <v>841</v>
      </c>
      <c r="F286" s="1" t="s">
        <v>773</v>
      </c>
      <c r="G286" t="str">
        <f>HYPERLINK("https://ksn2.faa.gov/ajg/ajg-r/_layouts/userdisp.aspx?ID=8","Western Pacific")</f>
        <v>Western Pacific</v>
      </c>
      <c r="H2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6" t="s">
        <v>36</v>
      </c>
      <c r="J286" t="s">
        <v>33</v>
      </c>
      <c r="K286" t="s">
        <v>37</v>
      </c>
      <c r="L286" t="str">
        <f>HYPERLINK("https://ksn2.faa.gov/ajg/ajg-r/_layouts/userdisp.aspx?ID=8","Western Pacific Regional Human Resource Services Division")</f>
        <v>Western Pacific Regional Human Resource Services Division</v>
      </c>
      <c r="M286" t="s">
        <v>17</v>
      </c>
      <c r="O286" t="str">
        <f>LOOKUP(Table1[[#This Row],[FacilityLevel]], Backend!$E$3:$E$11, Backend!$F$3:$F$11)</f>
        <v>H</v>
      </c>
      <c r="P286">
        <f>LOOKUP(Table1[[#This Row],[FacilityType]], Backend!$J$4:$J$8, Backend!$K$4:$K$8)</f>
        <v>2</v>
      </c>
      <c r="Q286" t="str">
        <f>LOOKUP(Table1[[#This Row],[RegionIDByDistrict]], Backend!$P$1:$P$9, Backend!$Q$1:$Q$9)</f>
        <v>AWP</v>
      </c>
    </row>
    <row r="287" spans="1:17" x14ac:dyDescent="0.25">
      <c r="A287" t="s">
        <v>421</v>
      </c>
      <c r="B287" t="s">
        <v>707</v>
      </c>
      <c r="C287" t="s">
        <v>39</v>
      </c>
      <c r="D287" s="1">
        <v>7</v>
      </c>
      <c r="E287" s="1" t="s">
        <v>1070</v>
      </c>
      <c r="F287" s="1" t="s">
        <v>780</v>
      </c>
      <c r="G287" t="str">
        <f>HYPERLINK("https://ksn2.faa.gov/ajg/ajg-r/_layouts/userdisp.aspx?ID=8","Western Pacific")</f>
        <v>Western Pacific</v>
      </c>
      <c r="H2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7" t="s">
        <v>93</v>
      </c>
      <c r="J287" t="s">
        <v>15</v>
      </c>
      <c r="K287" t="s">
        <v>94</v>
      </c>
      <c r="L287" t="str">
        <f>HYPERLINK("https://ksn2.faa.gov/ajg/ajg-r/_layouts/userdisp.aspx?ID=8","Western Pacific Regional Human Resource Services Division")</f>
        <v>Western Pacific Regional Human Resource Services Division</v>
      </c>
      <c r="M287" t="s">
        <v>422</v>
      </c>
      <c r="O287" t="str">
        <f>LOOKUP(Table1[[#This Row],[FacilityLevel]], Backend!$E$3:$E$11, Backend!$F$3:$F$11)</f>
        <v>G</v>
      </c>
      <c r="P287">
        <f>LOOKUP(Table1[[#This Row],[FacilityType]], Backend!$J$4:$J$8, Backend!$K$4:$K$8)</f>
        <v>7</v>
      </c>
      <c r="Q287" t="str">
        <f>LOOKUP(Table1[[#This Row],[RegionIDByDistrict]], Backend!$P$1:$P$9, Backend!$Q$1:$Q$9)</f>
        <v>AWP</v>
      </c>
    </row>
    <row r="288" spans="1:17" x14ac:dyDescent="0.25">
      <c r="A288" t="s">
        <v>423</v>
      </c>
      <c r="B288" t="s">
        <v>708</v>
      </c>
      <c r="C288" t="s">
        <v>39</v>
      </c>
      <c r="D288" s="1">
        <v>8</v>
      </c>
      <c r="E288" s="1" t="s">
        <v>1071</v>
      </c>
      <c r="F288" s="1" t="s">
        <v>753</v>
      </c>
      <c r="G288" t="str">
        <f>HYPERLINK("https://ksn2.faa.gov/ajg/ajg-r/_layouts/userdisp.aspx?ID=8","Western Pacific")</f>
        <v>Western Pacific</v>
      </c>
      <c r="H2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8" t="s">
        <v>93</v>
      </c>
      <c r="J288" t="s">
        <v>15</v>
      </c>
      <c r="K288" t="s">
        <v>94</v>
      </c>
      <c r="L288" t="str">
        <f>HYPERLINK("https://ksn2.faa.gov/ajg/ajg-r/_layouts/userdisp.aspx?ID=8","Western Pacific Regional Human Resource Services Division")</f>
        <v>Western Pacific Regional Human Resource Services Division</v>
      </c>
      <c r="M288" t="s">
        <v>424</v>
      </c>
      <c r="O288" t="str">
        <f>LOOKUP(Table1[[#This Row],[FacilityLevel]], Backend!$E$3:$E$11, Backend!$F$3:$F$11)</f>
        <v>H</v>
      </c>
      <c r="P288">
        <f>LOOKUP(Table1[[#This Row],[FacilityType]], Backend!$J$4:$J$8, Backend!$K$4:$K$8)</f>
        <v>7</v>
      </c>
      <c r="Q288" t="str">
        <f>LOOKUP(Table1[[#This Row],[RegionIDByDistrict]], Backend!$P$1:$P$9, Backend!$Q$1:$Q$9)</f>
        <v>AWP</v>
      </c>
    </row>
    <row r="289" spans="1:17" x14ac:dyDescent="0.25">
      <c r="A289" t="s">
        <v>425</v>
      </c>
      <c r="B289" t="s">
        <v>709</v>
      </c>
      <c r="C289" t="s">
        <v>39</v>
      </c>
      <c r="D289" s="1">
        <v>7</v>
      </c>
      <c r="E289" s="1" t="s">
        <v>1072</v>
      </c>
      <c r="F289" s="1" t="s">
        <v>775</v>
      </c>
      <c r="G289" t="str">
        <f>HYPERLINK("https://ksn2.faa.gov/ajg/ajg-r/_layouts/userdisp.aspx?ID=2","Southern")</f>
        <v>Southern</v>
      </c>
      <c r="H2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9" t="s">
        <v>192</v>
      </c>
      <c r="J289" t="s">
        <v>21</v>
      </c>
      <c r="K289" t="s">
        <v>193</v>
      </c>
      <c r="L289" t="str">
        <f>HYPERLINK("https://ksn2.faa.gov/ajg/ajg-r/_layouts/userdisp.aspx?ID=2","Southern Regional Human Resource Services Division")</f>
        <v>Southern Regional Human Resource Services Division</v>
      </c>
      <c r="M289" t="s">
        <v>74</v>
      </c>
      <c r="O289" t="str">
        <f>LOOKUP(Table1[[#This Row],[FacilityLevel]], Backend!$E$3:$E$11, Backend!$F$3:$F$11)</f>
        <v>G</v>
      </c>
      <c r="P289">
        <f>LOOKUP(Table1[[#This Row],[FacilityType]], Backend!$J$4:$J$8, Backend!$K$4:$K$8)</f>
        <v>7</v>
      </c>
      <c r="Q289" t="str">
        <f>LOOKUP(Table1[[#This Row],[RegionIDByDistrict]], Backend!$P$1:$P$9, Backend!$Q$1:$Q$9)</f>
        <v>ASO</v>
      </c>
    </row>
    <row r="290" spans="1:17" x14ac:dyDescent="0.25">
      <c r="A290" t="s">
        <v>426</v>
      </c>
      <c r="B290" t="s">
        <v>427</v>
      </c>
      <c r="C290" t="s">
        <v>13</v>
      </c>
      <c r="D290" s="1">
        <v>8</v>
      </c>
      <c r="E290" s="1" t="s">
        <v>849</v>
      </c>
      <c r="F290" s="1" t="s">
        <v>769</v>
      </c>
      <c r="G290" t="str">
        <f>HYPERLINK("https://ksn2.faa.gov/ajg/ajg-r/_layouts/userdisp.aspx?ID=3","New England")</f>
        <v>New England</v>
      </c>
      <c r="H2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90" t="s">
        <v>25</v>
      </c>
      <c r="J290" t="s">
        <v>21</v>
      </c>
      <c r="K290" t="s">
        <v>26</v>
      </c>
      <c r="L290" t="str">
        <f>HYPERLINK("https://ksn2.faa.gov/ajg/ajg-r/_layouts/userdisp.aspx?ID=3","New England Regional Human Resource Services Division")</f>
        <v>New England Regional Human Resource Services Division</v>
      </c>
      <c r="M290" t="s">
        <v>17</v>
      </c>
      <c r="O290" t="str">
        <f>LOOKUP(Table1[[#This Row],[FacilityLevel]], Backend!$E$3:$E$11, Backend!$F$3:$F$11)</f>
        <v>H</v>
      </c>
      <c r="P290">
        <f>LOOKUP(Table1[[#This Row],[FacilityType]], Backend!$J$4:$J$8, Backend!$K$4:$K$8)</f>
        <v>2</v>
      </c>
      <c r="Q290" t="str">
        <f>LOOKUP(Table1[[#This Row],[RegionIDByDistrict]], Backend!$P$1:$P$9, Backend!$Q$1:$Q$9)</f>
        <v>ANE</v>
      </c>
    </row>
    <row r="291" spans="1:17" x14ac:dyDescent="0.25">
      <c r="A291" t="s">
        <v>428</v>
      </c>
      <c r="B291" t="s">
        <v>710</v>
      </c>
      <c r="C291" t="s">
        <v>39</v>
      </c>
      <c r="D291" s="1">
        <v>4</v>
      </c>
      <c r="E291" s="1" t="s">
        <v>1073</v>
      </c>
      <c r="F291" s="1" t="s">
        <v>766</v>
      </c>
      <c r="G291" t="str">
        <f>HYPERLINK("https://ksn2.faa.gov/ajg/ajg-r/_layouts/userdisp.aspx?ID=9","Great Lakes")</f>
        <v>Great Lakes</v>
      </c>
      <c r="H2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91" t="s">
        <v>51</v>
      </c>
      <c r="J291" t="s">
        <v>33</v>
      </c>
      <c r="K291" t="s">
        <v>52</v>
      </c>
      <c r="L291" t="str">
        <f>HYPERLINK("https://ksn2.faa.gov/ajg/ajg-r/_layouts/userdisp.aspx?ID=9","Great Lakes Regional Human Resource Services Division")</f>
        <v>Great Lakes Regional Human Resource Services Division</v>
      </c>
      <c r="M291" t="s">
        <v>17</v>
      </c>
      <c r="O291" t="str">
        <f>LOOKUP(Table1[[#This Row],[FacilityLevel]], Backend!$E$3:$E$11, Backend!$F$3:$F$11)</f>
        <v>D</v>
      </c>
      <c r="P291">
        <f>LOOKUP(Table1[[#This Row],[FacilityType]], Backend!$J$4:$J$8, Backend!$K$4:$K$8)</f>
        <v>7</v>
      </c>
      <c r="Q291" t="str">
        <f>LOOKUP(Table1[[#This Row],[RegionIDByDistrict]], Backend!$P$1:$P$9, Backend!$Q$1:$Q$9)</f>
        <v>AGL</v>
      </c>
    </row>
    <row r="292" spans="1:17" x14ac:dyDescent="0.25">
      <c r="A292" t="s">
        <v>429</v>
      </c>
      <c r="B292" t="s">
        <v>711</v>
      </c>
      <c r="C292" t="s">
        <v>28</v>
      </c>
      <c r="D292" s="1">
        <v>5</v>
      </c>
      <c r="E292" s="1" t="s">
        <v>962</v>
      </c>
      <c r="F292" s="1" t="s">
        <v>771</v>
      </c>
      <c r="G292" t="str">
        <f>HYPERLINK("https://ksn2.faa.gov/ajg/ajg-r/_layouts/userdisp.aspx?ID=9","Great Lakes")</f>
        <v>Great Lakes</v>
      </c>
      <c r="H2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92" t="s">
        <v>51</v>
      </c>
      <c r="J292" t="s">
        <v>33</v>
      </c>
      <c r="K292" t="s">
        <v>52</v>
      </c>
      <c r="L292" t="str">
        <f>HYPERLINK("https://ksn2.faa.gov/ajg/ajg-r/_layouts/userdisp.aspx?ID=9","Great Lakes Regional Human Resource Services Division")</f>
        <v>Great Lakes Regional Human Resource Services Division</v>
      </c>
      <c r="M292" t="s">
        <v>430</v>
      </c>
      <c r="O292" t="str">
        <f>LOOKUP(Table1[[#This Row],[FacilityLevel]], Backend!$E$3:$E$11, Backend!$F$3:$F$11)</f>
        <v>E</v>
      </c>
      <c r="P292">
        <f>LOOKUP(Table1[[#This Row],[FacilityType]], Backend!$J$4:$J$8, Backend!$K$4:$K$8)</f>
        <v>3</v>
      </c>
      <c r="Q292" t="str">
        <f>LOOKUP(Table1[[#This Row],[RegionIDByDistrict]], Backend!$P$1:$P$9, Backend!$Q$1:$Q$9)</f>
        <v>AGL</v>
      </c>
    </row>
    <row r="293" spans="1:17" x14ac:dyDescent="0.25">
      <c r="A293" t="s">
        <v>36</v>
      </c>
      <c r="B293" t="s">
        <v>431</v>
      </c>
      <c r="C293" t="s">
        <v>432</v>
      </c>
      <c r="D293" s="1">
        <v>10</v>
      </c>
      <c r="E293" s="1" t="s">
        <v>37</v>
      </c>
      <c r="F293" s="1" t="s">
        <v>789</v>
      </c>
      <c r="G293" t="str">
        <f>HYPERLINK("https://ksn2.faa.gov/ajg/ajg-r/_layouts/userdisp.aspx?ID=8","Western Pacific")</f>
        <v>Western Pacific</v>
      </c>
      <c r="H2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93" t="s">
        <v>33</v>
      </c>
      <c r="K293" t="s">
        <v>37</v>
      </c>
      <c r="L293" t="str">
        <f>HYPERLINK("https://ksn2.faa.gov/ajg/ajg-r/_layouts/userdisp.aspx?ID=8","Western Pacific Regional Human Resource Services Division")</f>
        <v>Western Pacific Regional Human Resource Services Division</v>
      </c>
      <c r="O293" t="str">
        <f>LOOKUP(Table1[[#This Row],[FacilityLevel]], Backend!$E$3:$E$11, Backend!$F$3:$F$11)</f>
        <v>J</v>
      </c>
      <c r="P293">
        <f>LOOKUP(Table1[[#This Row],[FacilityType]], Backend!$J$4:$J$8, Backend!$K$4:$K$8)</f>
        <v>8</v>
      </c>
      <c r="Q293" t="str">
        <f>LOOKUP(Table1[[#This Row],[RegionIDByDistrict]], Backend!$P$1:$P$9, Backend!$Q$1:$Q$9)</f>
        <v>AWP</v>
      </c>
    </row>
    <row r="294" spans="1:17" x14ac:dyDescent="0.25">
      <c r="A294" t="s">
        <v>14</v>
      </c>
      <c r="B294" t="s">
        <v>433</v>
      </c>
      <c r="C294" t="s">
        <v>432</v>
      </c>
      <c r="D294" s="1">
        <v>10</v>
      </c>
      <c r="E294" s="1" t="s">
        <v>826</v>
      </c>
      <c r="F294" s="1" t="s">
        <v>762</v>
      </c>
      <c r="G294" t="s">
        <v>1221</v>
      </c>
      <c r="H2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294" t="s">
        <v>15</v>
      </c>
      <c r="K294" t="s">
        <v>16</v>
      </c>
      <c r="L294" t="str">
        <f>HYPERLINK("https://ksn2.faa.gov/ajg/ajg-r/_layouts/userdisp.aspx?ID=7","Northwest Mountain Regional Human Resource Services Division")</f>
        <v>Northwest Mountain Regional Human Resource Services Division</v>
      </c>
      <c r="O294" t="str">
        <f>LOOKUP(Table1[[#This Row],[FacilityLevel]], Backend!$E$3:$E$11, Backend!$F$3:$F$11)</f>
        <v>J</v>
      </c>
      <c r="P294">
        <f>LOOKUP(Table1[[#This Row],[FacilityType]], Backend!$J$4:$J$8, Backend!$K$4:$K$8)</f>
        <v>8</v>
      </c>
      <c r="Q294" t="str">
        <f>LOOKUP(Table1[[#This Row],[RegionIDByDistrict]], Backend!$P$1:$P$9, Backend!$Q$1:$Q$9)</f>
        <v>AAL</v>
      </c>
    </row>
    <row r="295" spans="1:17" x14ac:dyDescent="0.25">
      <c r="A295" t="s">
        <v>57</v>
      </c>
      <c r="B295" t="s">
        <v>434</v>
      </c>
      <c r="C295" t="s">
        <v>432</v>
      </c>
      <c r="D295" s="1">
        <v>12</v>
      </c>
      <c r="E295" s="1" t="s">
        <v>963</v>
      </c>
      <c r="F295" s="1" t="s">
        <v>768</v>
      </c>
      <c r="G295" t="str">
        <f>HYPERLINK("https://ksn2.faa.gov/ajg/ajg-r/_layouts/userdisp.aspx?ID=9","Great Lakes")</f>
        <v>Great Lakes</v>
      </c>
      <c r="H2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5" t="s">
        <v>33</v>
      </c>
      <c r="K295" t="s">
        <v>58</v>
      </c>
      <c r="L295" t="str">
        <f>HYPERLINK("https://ksn2.faa.gov/ajg/ajg-r/_layouts/userdisp.aspx?ID=15","Central Regional Human Resource Services Division")</f>
        <v>Central Regional Human Resource Services Division</v>
      </c>
      <c r="O295" t="str">
        <f>LOOKUP(Table1[[#This Row],[FacilityLevel]], Backend!$E$3:$E$11, Backend!$F$3:$F$11)</f>
        <v>L</v>
      </c>
      <c r="P295">
        <f>LOOKUP(Table1[[#This Row],[FacilityType]], Backend!$J$4:$J$8, Backend!$K$4:$K$8)</f>
        <v>8</v>
      </c>
      <c r="Q295" t="str">
        <f>LOOKUP(Table1[[#This Row],[RegionIDByDistrict]], Backend!$P$1:$P$9, Backend!$Q$1:$Q$9)</f>
        <v>AGL</v>
      </c>
    </row>
    <row r="296" spans="1:17" x14ac:dyDescent="0.25">
      <c r="A296" t="s">
        <v>25</v>
      </c>
      <c r="B296" t="s">
        <v>435</v>
      </c>
      <c r="C296" t="s">
        <v>432</v>
      </c>
      <c r="D296" s="1">
        <v>11</v>
      </c>
      <c r="E296" s="1" t="s">
        <v>964</v>
      </c>
      <c r="F296" s="1" t="s">
        <v>784</v>
      </c>
      <c r="G296" t="str">
        <f>HYPERLINK("https://ksn2.faa.gov/ajg/ajg-r/_layouts/userdisp.aspx?ID=3","New England")</f>
        <v>New England</v>
      </c>
      <c r="H2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96" t="s">
        <v>21</v>
      </c>
      <c r="K296" t="s">
        <v>26</v>
      </c>
      <c r="L296" t="str">
        <f>HYPERLINK("https://ksn2.faa.gov/ajg/ajg-r/_layouts/userdisp.aspx?ID=3","New England Regional Human Resource Services Division")</f>
        <v>New England Regional Human Resource Services Division</v>
      </c>
      <c r="O296" t="str">
        <f>LOOKUP(Table1[[#This Row],[FacilityLevel]], Backend!$E$3:$E$11, Backend!$F$3:$F$11)</f>
        <v>K</v>
      </c>
      <c r="P296">
        <f>LOOKUP(Table1[[#This Row],[FacilityType]], Backend!$J$4:$J$8, Backend!$K$4:$K$8)</f>
        <v>8</v>
      </c>
      <c r="Q296" t="str">
        <f>LOOKUP(Table1[[#This Row],[RegionIDByDistrict]], Backend!$P$1:$P$9, Backend!$Q$1:$Q$9)</f>
        <v>ANE</v>
      </c>
    </row>
    <row r="297" spans="1:17" x14ac:dyDescent="0.25">
      <c r="A297" t="s">
        <v>44</v>
      </c>
      <c r="B297" t="s">
        <v>436</v>
      </c>
      <c r="C297" t="s">
        <v>432</v>
      </c>
      <c r="D297" s="1">
        <v>12</v>
      </c>
      <c r="E297" s="1" t="s">
        <v>965</v>
      </c>
      <c r="F297" s="1" t="s">
        <v>778</v>
      </c>
      <c r="G297" t="str">
        <f>HYPERLINK("https://ksn2.faa.gov/ajg/ajg-r/_layouts/userdisp.aspx?ID=4","Eastern")</f>
        <v>Eastern</v>
      </c>
      <c r="H2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97" t="s">
        <v>21</v>
      </c>
      <c r="K297" t="s">
        <v>45</v>
      </c>
      <c r="L297" t="str">
        <f>HYPERLINK("https://ksn2.faa.gov/ajg/ajg-r/_layouts/userdisp.aspx?ID=4","Eastern Regional Human Resource Services Division")</f>
        <v>Eastern Regional Human Resource Services Division</v>
      </c>
      <c r="O297" t="str">
        <f>LOOKUP(Table1[[#This Row],[FacilityLevel]], Backend!$E$3:$E$11, Backend!$F$3:$F$11)</f>
        <v>L</v>
      </c>
      <c r="P297">
        <f>LOOKUP(Table1[[#This Row],[FacilityType]], Backend!$J$4:$J$8, Backend!$K$4:$K$8)</f>
        <v>8</v>
      </c>
      <c r="Q297" t="str">
        <f>LOOKUP(Table1[[#This Row],[RegionIDByDistrict]], Backend!$P$1:$P$9, Backend!$Q$1:$Q$9)</f>
        <v>AEA</v>
      </c>
    </row>
    <row r="298" spans="1:17" x14ac:dyDescent="0.25">
      <c r="A298" t="s">
        <v>65</v>
      </c>
      <c r="B298" t="s">
        <v>437</v>
      </c>
      <c r="C298" t="s">
        <v>432</v>
      </c>
      <c r="D298" s="1">
        <v>10</v>
      </c>
      <c r="E298" s="1" t="s">
        <v>966</v>
      </c>
      <c r="F298" s="1" t="s">
        <v>765</v>
      </c>
      <c r="G298" t="str">
        <f>HYPERLINK("https://ksn2.faa.gov/ajg/ajg-r/_layouts/userdisp.aspx?ID=7","Northwest Mountain")</f>
        <v>Northwest Mountain</v>
      </c>
      <c r="H2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98" t="s">
        <v>15</v>
      </c>
      <c r="K298" t="s">
        <v>66</v>
      </c>
      <c r="L298" t="str">
        <f>HYPERLINK("https://ksn2.faa.gov/ajg/ajg-r/_layouts/userdisp.aspx?ID=7","Northwest Mountain Regional Human Resource Services Division")</f>
        <v>Northwest Mountain Regional Human Resource Services Division</v>
      </c>
      <c r="O298" t="str">
        <f>LOOKUP(Table1[[#This Row],[FacilityLevel]], Backend!$E$3:$E$11, Backend!$F$3:$F$11)</f>
        <v>J</v>
      </c>
      <c r="P298">
        <f>LOOKUP(Table1[[#This Row],[FacilityType]], Backend!$J$4:$J$8, Backend!$K$4:$K$8)</f>
        <v>8</v>
      </c>
      <c r="Q298" t="str">
        <f>LOOKUP(Table1[[#This Row],[RegionIDByDistrict]], Backend!$P$1:$P$9, Backend!$Q$1:$Q$9)</f>
        <v>ANM</v>
      </c>
    </row>
    <row r="299" spans="1:17" x14ac:dyDescent="0.25">
      <c r="A299" t="s">
        <v>32</v>
      </c>
      <c r="B299" t="s">
        <v>438</v>
      </c>
      <c r="C299" t="s">
        <v>432</v>
      </c>
      <c r="D299" s="1">
        <v>12</v>
      </c>
      <c r="E299" s="1" t="s">
        <v>34</v>
      </c>
      <c r="F299" s="1" t="s">
        <v>758</v>
      </c>
      <c r="G299" t="str">
        <f>HYPERLINK("https://ksn2.faa.gov/ajg/ajg-r/_layouts/userdisp.aspx?ID=5","Southwest")</f>
        <v>Southwest</v>
      </c>
      <c r="H2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99" t="s">
        <v>33</v>
      </c>
      <c r="K299" t="s">
        <v>34</v>
      </c>
      <c r="L299" t="str">
        <f>HYPERLINK("https://ksn2.faa.gov/ajg/ajg-r/_layouts/userdisp.aspx?ID=5","Southwest Regional Human Resource Services Division")</f>
        <v>Southwest Regional Human Resource Services Division</v>
      </c>
      <c r="O299" t="str">
        <f>LOOKUP(Table1[[#This Row],[FacilityLevel]], Backend!$E$3:$E$11, Backend!$F$3:$F$11)</f>
        <v>L</v>
      </c>
      <c r="P299">
        <f>LOOKUP(Table1[[#This Row],[FacilityType]], Backend!$J$4:$J$8, Backend!$K$4:$K$8)</f>
        <v>8</v>
      </c>
      <c r="Q299" t="str">
        <f>LOOKUP(Table1[[#This Row],[RegionIDByDistrict]], Backend!$P$1:$P$9, Backend!$Q$1:$Q$9)</f>
        <v>ASW</v>
      </c>
    </row>
    <row r="300" spans="1:17" x14ac:dyDescent="0.25">
      <c r="A300" t="s">
        <v>79</v>
      </c>
      <c r="B300" t="s">
        <v>439</v>
      </c>
      <c r="C300" t="s">
        <v>432</v>
      </c>
      <c r="D300" s="1">
        <v>11</v>
      </c>
      <c r="E300" s="1" t="s">
        <v>80</v>
      </c>
      <c r="F300" s="1" t="s">
        <v>758</v>
      </c>
      <c r="G300" t="str">
        <f>HYPERLINK("https://ksn2.faa.gov/ajg/ajg-r/_layouts/userdisp.aspx?ID=2","Southern")</f>
        <v>Southern</v>
      </c>
      <c r="H3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0" t="s">
        <v>33</v>
      </c>
      <c r="K300" t="s">
        <v>80</v>
      </c>
      <c r="L300" t="str">
        <f>HYPERLINK("https://ksn2.faa.gov/ajg/ajg-r/_layouts/userdisp.aspx?ID=2","Southern Regional Human Resource Services Division")</f>
        <v>Southern Regional Human Resource Services Division</v>
      </c>
      <c r="O300" t="str">
        <f>LOOKUP(Table1[[#This Row],[FacilityLevel]], Backend!$E$3:$E$11, Backend!$F$3:$F$11)</f>
        <v>K</v>
      </c>
      <c r="P300">
        <f>LOOKUP(Table1[[#This Row],[FacilityType]], Backend!$J$4:$J$8, Backend!$K$4:$K$8)</f>
        <v>8</v>
      </c>
      <c r="Q300" t="str">
        <f>LOOKUP(Table1[[#This Row],[RegionIDByDistrict]], Backend!$P$1:$P$9, Backend!$Q$1:$Q$9)</f>
        <v>ASO</v>
      </c>
    </row>
    <row r="301" spans="1:17" x14ac:dyDescent="0.25">
      <c r="A301" t="s">
        <v>137</v>
      </c>
      <c r="B301" t="s">
        <v>440</v>
      </c>
      <c r="C301" t="s">
        <v>432</v>
      </c>
      <c r="D301" s="1">
        <v>12</v>
      </c>
      <c r="E301" s="1" t="s">
        <v>138</v>
      </c>
      <c r="F301" s="1" t="s">
        <v>760</v>
      </c>
      <c r="G301" t="str">
        <f>HYPERLINK("https://ksn2.faa.gov/ajg/ajg-r/_layouts/userdisp.aspx?ID=5","Southwest")</f>
        <v>Southwest</v>
      </c>
      <c r="H3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301" t="s">
        <v>33</v>
      </c>
      <c r="K301" t="s">
        <v>138</v>
      </c>
      <c r="L301" t="str">
        <f>HYPERLINK("https://ksn2.faa.gov/ajg/ajg-r/_layouts/userdisp.aspx?ID=5","Southwest Regional Human Resource Services Division")</f>
        <v>Southwest Regional Human Resource Services Division</v>
      </c>
      <c r="O301" t="str">
        <f>LOOKUP(Table1[[#This Row],[FacilityLevel]], Backend!$E$3:$E$11, Backend!$F$3:$F$11)</f>
        <v>L</v>
      </c>
      <c r="P301">
        <f>LOOKUP(Table1[[#This Row],[FacilityType]], Backend!$J$4:$J$8, Backend!$K$4:$K$8)</f>
        <v>8</v>
      </c>
      <c r="Q301" t="str">
        <f>LOOKUP(Table1[[#This Row],[RegionIDByDistrict]], Backend!$P$1:$P$9, Backend!$Q$1:$Q$9)</f>
        <v>ASW</v>
      </c>
    </row>
    <row r="302" spans="1:17" x14ac:dyDescent="0.25">
      <c r="A302" t="s">
        <v>121</v>
      </c>
      <c r="B302" t="s">
        <v>441</v>
      </c>
      <c r="C302" t="s">
        <v>432</v>
      </c>
      <c r="D302" s="1">
        <v>11</v>
      </c>
      <c r="E302" s="1" t="s">
        <v>967</v>
      </c>
      <c r="F302" s="1" t="s">
        <v>775</v>
      </c>
      <c r="G302" t="str">
        <f>HYPERLINK("https://ksn2.faa.gov/ajg/ajg-r/_layouts/userdisp.aspx?ID=2","Southern")</f>
        <v>Southern</v>
      </c>
      <c r="H3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2" t="s">
        <v>21</v>
      </c>
      <c r="K302" t="s">
        <v>122</v>
      </c>
      <c r="L302" t="str">
        <f>HYPERLINK("https://ksn2.faa.gov/ajg/ajg-r/_layouts/userdisp.aspx?ID=2","Southern Regional Human Resource Services Division")</f>
        <v>Southern Regional Human Resource Services Division</v>
      </c>
      <c r="O302" t="str">
        <f>LOOKUP(Table1[[#This Row],[FacilityLevel]], Backend!$E$3:$E$11, Backend!$F$3:$F$11)</f>
        <v>K</v>
      </c>
      <c r="P302">
        <f>LOOKUP(Table1[[#This Row],[FacilityType]], Backend!$J$4:$J$8, Backend!$K$4:$K$8)</f>
        <v>8</v>
      </c>
      <c r="Q302" t="str">
        <f>LOOKUP(Table1[[#This Row],[RegionIDByDistrict]], Backend!$P$1:$P$9, Backend!$Q$1:$Q$9)</f>
        <v>ASO</v>
      </c>
    </row>
    <row r="303" spans="1:17" x14ac:dyDescent="0.25">
      <c r="A303" t="s">
        <v>145</v>
      </c>
      <c r="B303" t="s">
        <v>442</v>
      </c>
      <c r="C303" t="s">
        <v>432</v>
      </c>
      <c r="D303" s="1">
        <v>11</v>
      </c>
      <c r="E303" s="1" t="s">
        <v>968</v>
      </c>
      <c r="F303" s="1" t="s">
        <v>802</v>
      </c>
      <c r="G303" t="str">
        <f>HYPERLINK("https://ksn2.faa.gov/ajg/ajg-r/_layouts/userdisp.aspx?ID=9","Great Lakes")</f>
        <v>Great Lakes</v>
      </c>
      <c r="H3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3" t="s">
        <v>33</v>
      </c>
      <c r="K303" t="s">
        <v>146</v>
      </c>
      <c r="L303" t="str">
        <f>HYPERLINK("https://ksn2.faa.gov/ajg/ajg-r/_layouts/userdisp.aspx?ID=6","Central Regional Human Resource Services Division")</f>
        <v>Central Regional Human Resource Services Division</v>
      </c>
      <c r="O303" t="str">
        <f>LOOKUP(Table1[[#This Row],[FacilityLevel]], Backend!$E$3:$E$11, Backend!$F$3:$F$11)</f>
        <v>K</v>
      </c>
      <c r="P303">
        <f>LOOKUP(Table1[[#This Row],[FacilityType]], Backend!$J$4:$J$8, Backend!$K$4:$K$8)</f>
        <v>8</v>
      </c>
      <c r="Q303" t="str">
        <f>LOOKUP(Table1[[#This Row],[RegionIDByDistrict]], Backend!$P$1:$P$9, Backend!$Q$1:$Q$9)</f>
        <v>AGL</v>
      </c>
    </row>
    <row r="304" spans="1:17" x14ac:dyDescent="0.25">
      <c r="A304" t="s">
        <v>93</v>
      </c>
      <c r="B304" t="s">
        <v>443</v>
      </c>
      <c r="C304" t="s">
        <v>432</v>
      </c>
      <c r="D304" s="1">
        <v>12</v>
      </c>
      <c r="E304" s="1" t="s">
        <v>969</v>
      </c>
      <c r="F304" s="1" t="s">
        <v>753</v>
      </c>
      <c r="G304" t="str">
        <f>HYPERLINK("https://ksn2.faa.gov/ajg/ajg-r/_layouts/userdisp.aspx?ID=8","Western Pacific")</f>
        <v>Western Pacific</v>
      </c>
      <c r="H3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04" t="s">
        <v>15</v>
      </c>
      <c r="K304" t="s">
        <v>94</v>
      </c>
      <c r="L304" t="str">
        <f>HYPERLINK("https://ksn2.faa.gov/ajg/ajg-r/_layouts/userdisp.aspx?ID=8","Western Pacific Regional Human Resource Services Division")</f>
        <v>Western Pacific Regional Human Resource Services Division</v>
      </c>
      <c r="O304" t="str">
        <f>LOOKUP(Table1[[#This Row],[FacilityLevel]], Backend!$E$3:$E$11, Backend!$F$3:$F$11)</f>
        <v>L</v>
      </c>
      <c r="P304">
        <f>LOOKUP(Table1[[#This Row],[FacilityType]], Backend!$J$4:$J$8, Backend!$K$4:$K$8)</f>
        <v>8</v>
      </c>
      <c r="Q304" t="str">
        <f>LOOKUP(Table1[[#This Row],[RegionIDByDistrict]], Backend!$P$1:$P$9, Backend!$Q$1:$Q$9)</f>
        <v>AWP</v>
      </c>
    </row>
    <row r="305" spans="1:17" x14ac:dyDescent="0.25">
      <c r="A305" t="s">
        <v>99</v>
      </c>
      <c r="B305" t="s">
        <v>444</v>
      </c>
      <c r="C305" t="s">
        <v>432</v>
      </c>
      <c r="D305" s="1">
        <v>10</v>
      </c>
      <c r="E305" s="1" t="s">
        <v>840</v>
      </c>
      <c r="F305" s="1" t="s">
        <v>788</v>
      </c>
      <c r="G305" t="str">
        <f>HYPERLINK("https://ksn2.faa.gov/ajg/ajg-r/_layouts/userdisp.aspx?ID=7","Northwest Mountain")</f>
        <v>Northwest Mountain</v>
      </c>
      <c r="H3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05" t="s">
        <v>15</v>
      </c>
      <c r="K305" t="s">
        <v>100</v>
      </c>
      <c r="L305" t="str">
        <f>HYPERLINK("https://ksn2.faa.gov/ajg/ajg-r/_layouts/userdisp.aspx?ID=7","Northwest Mountain Regional Human Resource Services Division")</f>
        <v>Northwest Mountain Regional Human Resource Services Division</v>
      </c>
      <c r="O305" t="str">
        <f>LOOKUP(Table1[[#This Row],[FacilityLevel]], Backend!$E$3:$E$11, Backend!$F$3:$F$11)</f>
        <v>J</v>
      </c>
      <c r="P305">
        <f>LOOKUP(Table1[[#This Row],[FacilityType]], Backend!$J$4:$J$8, Backend!$K$4:$K$8)</f>
        <v>8</v>
      </c>
      <c r="Q305" t="str">
        <f>LOOKUP(Table1[[#This Row],[RegionIDByDistrict]], Backend!$P$1:$P$9, Backend!$Q$1:$Q$9)</f>
        <v>ANM</v>
      </c>
    </row>
    <row r="306" spans="1:17" x14ac:dyDescent="0.25">
      <c r="A306" t="s">
        <v>192</v>
      </c>
      <c r="B306" t="s">
        <v>445</v>
      </c>
      <c r="C306" t="s">
        <v>432</v>
      </c>
      <c r="D306" s="1">
        <v>11</v>
      </c>
      <c r="E306" s="1" t="s">
        <v>193</v>
      </c>
      <c r="F306" s="1" t="s">
        <v>775</v>
      </c>
      <c r="G306" t="str">
        <f>HYPERLINK("https://ksn2.faa.gov/ajg/ajg-r/_layouts/userdisp.aspx?ID=2","Southern")</f>
        <v>Southern</v>
      </c>
      <c r="H3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6" t="s">
        <v>21</v>
      </c>
      <c r="K306" t="s">
        <v>193</v>
      </c>
      <c r="L306" t="str">
        <f>HYPERLINK("https://ksn2.faa.gov/ajg/ajg-r/_layouts/userdisp.aspx?ID=2","Southern Regional Human Resource Services Division")</f>
        <v>Southern Regional Human Resource Services Division</v>
      </c>
      <c r="O306" t="str">
        <f>LOOKUP(Table1[[#This Row],[FacilityLevel]], Backend!$E$3:$E$11, Backend!$F$3:$F$11)</f>
        <v>K</v>
      </c>
      <c r="P306">
        <f>LOOKUP(Table1[[#This Row],[FacilityType]], Backend!$J$4:$J$8, Backend!$K$4:$K$8)</f>
        <v>8</v>
      </c>
      <c r="Q306" t="str">
        <f>LOOKUP(Table1[[#This Row],[RegionIDByDistrict]], Backend!$P$1:$P$9, Backend!$Q$1:$Q$9)</f>
        <v>ASO</v>
      </c>
    </row>
    <row r="307" spans="1:17" x14ac:dyDescent="0.25">
      <c r="A307" t="s">
        <v>106</v>
      </c>
      <c r="B307" t="s">
        <v>446</v>
      </c>
      <c r="C307" t="s">
        <v>432</v>
      </c>
      <c r="D307" s="1">
        <v>12</v>
      </c>
      <c r="E307" s="1" t="s">
        <v>107</v>
      </c>
      <c r="F307" s="1" t="s">
        <v>783</v>
      </c>
      <c r="G307" t="str">
        <f>HYPERLINK("https://ksn2.faa.gov/ajg/ajg-r/_layouts/userdisp.aspx?ID=5","Southwest")</f>
        <v>Southwest</v>
      </c>
      <c r="H3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7" t="s">
        <v>21</v>
      </c>
      <c r="K307" t="s">
        <v>107</v>
      </c>
      <c r="L307" t="str">
        <f>HYPERLINK("https://ksn2.faa.gov/ajg/ajg-r/_layouts/userdisp.aspx?ID=5","Southwest Regional Human Resource Services Division")</f>
        <v>Southwest Regional Human Resource Services Division</v>
      </c>
      <c r="O307" t="str">
        <f>LOOKUP(Table1[[#This Row],[FacilityLevel]], Backend!$E$3:$E$11, Backend!$F$3:$F$11)</f>
        <v>L</v>
      </c>
      <c r="P307">
        <f>LOOKUP(Table1[[#This Row],[FacilityType]], Backend!$J$4:$J$8, Backend!$K$4:$K$8)</f>
        <v>8</v>
      </c>
      <c r="Q307" t="str">
        <f>LOOKUP(Table1[[#This Row],[RegionIDByDistrict]], Backend!$P$1:$P$9, Backend!$Q$1:$Q$9)</f>
        <v>ASO</v>
      </c>
    </row>
    <row r="308" spans="1:17" x14ac:dyDescent="0.25">
      <c r="A308" t="s">
        <v>102</v>
      </c>
      <c r="B308" t="s">
        <v>447</v>
      </c>
      <c r="C308" t="s">
        <v>432</v>
      </c>
      <c r="D308" s="1">
        <v>11</v>
      </c>
      <c r="E308" s="1" t="s">
        <v>970</v>
      </c>
      <c r="F308" s="1" t="s">
        <v>774</v>
      </c>
      <c r="G308" t="str">
        <f>HYPERLINK("https://ksn2.faa.gov/ajg/ajg-r/_layouts/userdisp.aspx?ID=9","Great Lakes")</f>
        <v>Great Lakes</v>
      </c>
      <c r="H3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8" t="s">
        <v>33</v>
      </c>
      <c r="K308" t="s">
        <v>103</v>
      </c>
      <c r="L308" t="str">
        <f>HYPERLINK("https://ksn2.faa.gov/ajg/ajg-r/_layouts/userdisp.aspx?ID=15","Central Regional Human Resource Services Division")</f>
        <v>Central Regional Human Resource Services Division</v>
      </c>
      <c r="O308" t="str">
        <f>LOOKUP(Table1[[#This Row],[FacilityLevel]], Backend!$E$3:$E$11, Backend!$F$3:$F$11)</f>
        <v>K</v>
      </c>
      <c r="P308">
        <f>LOOKUP(Table1[[#This Row],[FacilityType]], Backend!$J$4:$J$8, Backend!$K$4:$K$8)</f>
        <v>8</v>
      </c>
      <c r="Q308" t="str">
        <f>LOOKUP(Table1[[#This Row],[RegionIDByDistrict]], Backend!$P$1:$P$9, Backend!$Q$1:$Q$9)</f>
        <v>AGL</v>
      </c>
    </row>
    <row r="309" spans="1:17" x14ac:dyDescent="0.25">
      <c r="A309" t="s">
        <v>29</v>
      </c>
      <c r="B309" t="s">
        <v>448</v>
      </c>
      <c r="C309" t="s">
        <v>432</v>
      </c>
      <c r="D309" s="1">
        <v>12</v>
      </c>
      <c r="E309" s="1" t="s">
        <v>971</v>
      </c>
      <c r="F309" s="1" t="s">
        <v>776</v>
      </c>
      <c r="G309" t="str">
        <f>HYPERLINK("https://ksn2.faa.gov/ajg/ajg-r/_layouts/userdisp.aspx?ID=4","Eastern")</f>
        <v>Eastern</v>
      </c>
      <c r="H3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309" t="s">
        <v>21</v>
      </c>
      <c r="K309" t="s">
        <v>30</v>
      </c>
      <c r="L309" t="str">
        <f>HYPERLINK("https://ksn2.faa.gov/ajg/ajg-r/_layouts/userdisp.aspx?ID=4","Eastern Regional Human Resource Services Division")</f>
        <v>Eastern Regional Human Resource Services Division</v>
      </c>
      <c r="O309" t="str">
        <f>LOOKUP(Table1[[#This Row],[FacilityLevel]], Backend!$E$3:$E$11, Backend!$F$3:$F$11)</f>
        <v>L</v>
      </c>
      <c r="P309">
        <f>LOOKUP(Table1[[#This Row],[FacilityType]], Backend!$J$4:$J$8, Backend!$K$4:$K$8)</f>
        <v>8</v>
      </c>
      <c r="Q309" t="str">
        <f>LOOKUP(Table1[[#This Row],[RegionIDByDistrict]], Backend!$P$1:$P$9, Backend!$Q$1:$Q$9)</f>
        <v>AEA</v>
      </c>
    </row>
    <row r="310" spans="1:17" x14ac:dyDescent="0.25">
      <c r="A310" t="s">
        <v>68</v>
      </c>
      <c r="B310" t="s">
        <v>450</v>
      </c>
      <c r="C310" t="s">
        <v>432</v>
      </c>
      <c r="D310" s="1">
        <v>11</v>
      </c>
      <c r="E310" s="1" t="s">
        <v>972</v>
      </c>
      <c r="F310" s="1" t="s">
        <v>753</v>
      </c>
      <c r="G310" t="str">
        <f>HYPERLINK("https://ksn2.faa.gov/ajg/ajg-r/_layouts/userdisp.aspx?ID=8","Western Pacific")</f>
        <v>Western Pacific</v>
      </c>
      <c r="H3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10" t="s">
        <v>15</v>
      </c>
      <c r="K310" t="s">
        <v>69</v>
      </c>
      <c r="L310" t="str">
        <f>HYPERLINK("https://ksn2.faa.gov/ajg/ajg-r/_layouts/userdisp.aspx?ID=8","Western Pacific Regional Human Resource Services Division")</f>
        <v>Western Pacific Regional Human Resource Services Division</v>
      </c>
      <c r="O310" t="str">
        <f>LOOKUP(Table1[[#This Row],[FacilityLevel]], Backend!$E$3:$E$11, Backend!$F$3:$F$11)</f>
        <v>K</v>
      </c>
      <c r="P310">
        <f>LOOKUP(Table1[[#This Row],[FacilityType]], Backend!$J$4:$J$8, Backend!$K$4:$K$8)</f>
        <v>8</v>
      </c>
      <c r="Q310" t="str">
        <f>LOOKUP(Table1[[#This Row],[RegionIDByDistrict]], Backend!$P$1:$P$9, Backend!$Q$1:$Q$9)</f>
        <v>AWP</v>
      </c>
    </row>
    <row r="311" spans="1:17" x14ac:dyDescent="0.25">
      <c r="A311" t="s">
        <v>51</v>
      </c>
      <c r="B311" t="s">
        <v>451</v>
      </c>
      <c r="C311" t="s">
        <v>432</v>
      </c>
      <c r="D311" s="1">
        <v>12</v>
      </c>
      <c r="E311" s="1" t="s">
        <v>973</v>
      </c>
      <c r="F311" s="1" t="s">
        <v>771</v>
      </c>
      <c r="G311" t="str">
        <f>HYPERLINK("https://ksn2.faa.gov/ajg/ajg-r/_layouts/userdisp.aspx?ID=9","Great Lakes")</f>
        <v>Great Lakes</v>
      </c>
      <c r="H3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11" t="s">
        <v>33</v>
      </c>
      <c r="K311" t="s">
        <v>52</v>
      </c>
      <c r="L311" t="str">
        <f>HYPERLINK("https://ksn2.faa.gov/ajg/ajg-r/_layouts/userdisp.aspx?ID=9","Great Lakes Regional Human Resource Services Division")</f>
        <v>Great Lakes Regional Human Resource Services Division</v>
      </c>
      <c r="O311" t="str">
        <f>LOOKUP(Table1[[#This Row],[FacilityLevel]], Backend!$E$3:$E$11, Backend!$F$3:$F$11)</f>
        <v>L</v>
      </c>
      <c r="P311">
        <f>LOOKUP(Table1[[#This Row],[FacilityType]], Backend!$J$4:$J$8, Backend!$K$4:$K$8)</f>
        <v>8</v>
      </c>
      <c r="Q311" t="str">
        <f>LOOKUP(Table1[[#This Row],[RegionIDByDistrict]], Backend!$P$1:$P$9, Backend!$Q$1:$Q$9)</f>
        <v>AGL</v>
      </c>
    </row>
    <row r="312" spans="1:17" x14ac:dyDescent="0.25">
      <c r="A312" t="s">
        <v>90</v>
      </c>
      <c r="B312" t="s">
        <v>452</v>
      </c>
      <c r="C312" t="s">
        <v>432</v>
      </c>
      <c r="D312" s="1">
        <v>10</v>
      </c>
      <c r="E312" s="1" t="s">
        <v>974</v>
      </c>
      <c r="F312" s="1" t="s">
        <v>770</v>
      </c>
      <c r="G312" t="str">
        <f>HYPERLINK("https://ksn2.faa.gov/ajg/ajg-r/_layouts/userdisp.aspx?ID=7","Northwest Mountain")</f>
        <v>Northwest Mountain</v>
      </c>
      <c r="H3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12" t="s">
        <v>15</v>
      </c>
      <c r="K312" t="s">
        <v>91</v>
      </c>
      <c r="L312" t="str">
        <f>HYPERLINK("https://ksn2.faa.gov/ajg/ajg-r/_layouts/userdisp.aspx?ID=7","Northwest Mountain Regional Human Resource Services Division")</f>
        <v>Northwest Mountain Regional Human Resource Services Division</v>
      </c>
      <c r="O312" t="str">
        <f>LOOKUP(Table1[[#This Row],[FacilityLevel]], Backend!$E$3:$E$11, Backend!$F$3:$F$11)</f>
        <v>J</v>
      </c>
      <c r="P312">
        <f>LOOKUP(Table1[[#This Row],[FacilityType]], Backend!$J$4:$J$8, Backend!$K$4:$K$8)</f>
        <v>8</v>
      </c>
      <c r="Q312" t="str">
        <f>LOOKUP(Table1[[#This Row],[RegionIDByDistrict]], Backend!$P$1:$P$9, Backend!$Q$1:$Q$9)</f>
        <v>ANM</v>
      </c>
    </row>
    <row r="313" spans="1:17" x14ac:dyDescent="0.25">
      <c r="A313" t="s">
        <v>388</v>
      </c>
      <c r="B313" t="s">
        <v>453</v>
      </c>
      <c r="C313" t="s">
        <v>220</v>
      </c>
      <c r="D313" s="1">
        <v>9</v>
      </c>
      <c r="E313" s="1" t="s">
        <v>977</v>
      </c>
      <c r="F313" s="1" t="s">
        <v>761</v>
      </c>
      <c r="G313" t="str">
        <f>HYPERLINK("https://ksn2.faa.gov/ajg/ajg-r/_layouts/userdisp.aspx?ID=2","Southern")</f>
        <v>Southern</v>
      </c>
      <c r="H3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13" t="s">
        <v>21</v>
      </c>
      <c r="K313" t="s">
        <v>193</v>
      </c>
      <c r="L313" t="str">
        <f>HYPERLINK("https://ksn2.faa.gov/ajg/ajg-r/_layouts/userdisp.aspx?ID=2","Southern Regional Human Resource Services Division")</f>
        <v>Southern Regional Human Resource Services Division</v>
      </c>
      <c r="O313" t="str">
        <f>LOOKUP(Table1[[#This Row],[FacilityLevel]], Backend!$E$3:$E$11, Backend!$F$3:$F$11)</f>
        <v>I</v>
      </c>
      <c r="P313">
        <f>LOOKUP(Table1[[#This Row],[FacilityType]], Backend!$J$4:$J$8, Backend!$K$4:$K$8)</f>
        <v>6</v>
      </c>
      <c r="Q313" t="str">
        <f>LOOKUP(Table1[[#This Row],[RegionIDByDistrict]], Backend!$P$1:$P$9, Backend!$Q$1:$Q$9)</f>
        <v>ASO</v>
      </c>
    </row>
    <row r="314" spans="1:17" x14ac:dyDescent="0.25">
      <c r="A314" t="s">
        <v>20</v>
      </c>
      <c r="B314" t="s">
        <v>454</v>
      </c>
      <c r="C314" t="s">
        <v>432</v>
      </c>
      <c r="D314" s="1">
        <v>12</v>
      </c>
      <c r="E314" s="1" t="s">
        <v>975</v>
      </c>
      <c r="F314" s="1" t="s">
        <v>764</v>
      </c>
      <c r="G314" t="str">
        <f>HYPERLINK("https://ksn2.faa.gov/ajg/ajg-r/_layouts/userdisp.aspx?ID=2","Southern")</f>
        <v>Southern</v>
      </c>
      <c r="H3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14" t="s">
        <v>21</v>
      </c>
      <c r="K314" t="s">
        <v>22</v>
      </c>
      <c r="L314" t="str">
        <f>HYPERLINK("https://ksn2.faa.gov/ajg/ajg-r/_layouts/userdisp.aspx?ID=2","Southern Regional Human Resource Services Division")</f>
        <v>Southern Regional Human Resource Services Division</v>
      </c>
      <c r="O314" t="str">
        <f>LOOKUP(Table1[[#This Row],[FacilityLevel]], Backend!$E$3:$E$11, Backend!$F$3:$F$11)</f>
        <v>L</v>
      </c>
      <c r="P314">
        <f>LOOKUP(Table1[[#This Row],[FacilityType]], Backend!$J$4:$J$8, Backend!$K$4:$K$8)</f>
        <v>8</v>
      </c>
      <c r="Q314" t="str">
        <f>LOOKUP(Table1[[#This Row],[RegionIDByDistrict]], Backend!$P$1:$P$9, Backend!$Q$1:$Q$9)</f>
        <v>ASO</v>
      </c>
    </row>
    <row r="315" spans="1:17" x14ac:dyDescent="0.25">
      <c r="A315" t="s">
        <v>455</v>
      </c>
      <c r="B315" t="s">
        <v>456</v>
      </c>
      <c r="C315" t="s">
        <v>220</v>
      </c>
      <c r="D315" s="1">
        <v>8</v>
      </c>
      <c r="E315" s="1" t="s">
        <v>976</v>
      </c>
      <c r="F315" s="1" t="s">
        <v>804</v>
      </c>
      <c r="G315" t="str">
        <f>HYPERLINK("https://ksn2.faa.gov/ajg/ajg-r/_layouts/userdisp.aspx?ID=8","Western Pacific")</f>
        <v>Western Pacific</v>
      </c>
      <c r="H3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15" t="s">
        <v>15</v>
      </c>
      <c r="K315" t="s">
        <v>221</v>
      </c>
      <c r="L315" t="str">
        <f>HYPERLINK("https://ksn2.faa.gov/ajg/ajg-r/_layouts/userdisp.aspx?ID=8","Western Pacific Regional Human Resource Services Division")</f>
        <v>Western Pacific Regional Human Resource Services Division</v>
      </c>
      <c r="O315" t="str">
        <f>LOOKUP(Table1[[#This Row],[FacilityLevel]], Backend!$E$3:$E$11, Backend!$F$3:$F$11)</f>
        <v>H</v>
      </c>
      <c r="P315">
        <f>LOOKUP(Table1[[#This Row],[FacilityType]], Backend!$J$4:$J$8, Backend!$K$4:$K$8)</f>
        <v>6</v>
      </c>
      <c r="Q315" t="str">
        <f>LOOKUP(Table1[[#This Row],[RegionIDByDistrict]], Backend!$P$1:$P$9, Backend!$Q$1:$Q$9)</f>
        <v>AWP</v>
      </c>
    </row>
  </sheetData>
  <sheetProtection sheet="1" selectLockedCells="1"/>
  <phoneticPr fontId="19" type="noConversion"/>
  <conditionalFormatting sqref="G3:G315">
    <cfRule type="expression" dxfId="8" priority="2">
      <formula>G3&lt;&gt;H3</formula>
    </cfRule>
  </conditionalFormatting>
  <conditionalFormatting sqref="H3:H315">
    <cfRule type="expression" dxfId="7" priority="1">
      <formula>H3&lt;&gt;G3</formula>
    </cfRule>
  </conditionalFormatting>
  <pageMargins left="0.7" right="0.7" top="0.75" bottom="0.75" header="0.3" footer="0.3"/>
  <pageSetup orientation="portrait" horizont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dimension ref="A1:T25"/>
  <sheetViews>
    <sheetView zoomScaleNormal="100" workbookViewId="0"/>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6" max="17" width="19" customWidth="1"/>
    <col min="18" max="18" width="10.28515625" customWidth="1"/>
    <col min="19" max="19" width="32.28515625" customWidth="1"/>
    <col min="20" max="20" width="34.28515625" customWidth="1"/>
  </cols>
  <sheetData>
    <row r="1" spans="1:20" x14ac:dyDescent="0.25">
      <c r="A1" t="s">
        <v>1202</v>
      </c>
      <c r="B1" t="b">
        <f>NOT(ISBLANK('1. Personal Information'!G23))</f>
        <v>0</v>
      </c>
      <c r="C1" t="s">
        <v>819</v>
      </c>
      <c r="D1" s="12">
        <f>('1. Personal Information'!C13)</f>
        <v>0</v>
      </c>
      <c r="P1" t="s">
        <v>1221</v>
      </c>
      <c r="Q1" t="s">
        <v>1326</v>
      </c>
      <c r="R1" t="s">
        <v>1222</v>
      </c>
      <c r="S1" t="s">
        <v>1223</v>
      </c>
      <c r="T1" t="s">
        <v>1230</v>
      </c>
    </row>
    <row r="2" spans="1:20" x14ac:dyDescent="0.25">
      <c r="A2" t="s">
        <v>1203</v>
      </c>
      <c r="B2" t="b">
        <f>NOT(ISBLANK('1. Personal Information'!G24))</f>
        <v>0</v>
      </c>
      <c r="C2" t="s">
        <v>813</v>
      </c>
      <c r="D2" t="e">
        <f>LOOKUP(D1,FacilitiesBackend!$A$3:$A$315,FacilitiesBackend!$B$3:$B$315)</f>
        <v>#N/A</v>
      </c>
      <c r="E2" t="s">
        <v>1318</v>
      </c>
      <c r="G2" t="s">
        <v>743</v>
      </c>
      <c r="H2" t="s">
        <v>728</v>
      </c>
      <c r="I2" t="s">
        <v>1307</v>
      </c>
      <c r="J2" t="s">
        <v>2</v>
      </c>
      <c r="K2" t="s">
        <v>749</v>
      </c>
      <c r="L2" t="s">
        <v>6</v>
      </c>
      <c r="M2" t="s">
        <v>1336</v>
      </c>
      <c r="N2" t="s">
        <v>1337</v>
      </c>
      <c r="P2" t="s">
        <v>33</v>
      </c>
      <c r="Q2" t="s">
        <v>1327</v>
      </c>
      <c r="R2" t="s">
        <v>1224</v>
      </c>
      <c r="S2" t="s">
        <v>1225</v>
      </c>
      <c r="T2" t="s">
        <v>1226</v>
      </c>
    </row>
    <row r="3" spans="1:20" x14ac:dyDescent="0.25">
      <c r="A3" t="s">
        <v>1204</v>
      </c>
      <c r="B3" t="b">
        <f>NOT(ISBLANK('1. Personal Information'!G25))</f>
        <v>0</v>
      </c>
      <c r="C3" t="s">
        <v>814</v>
      </c>
      <c r="D3" t="e">
        <f>LOOKUP(D1,FacilitiesBackend!$A$3:$A$315,FacilitiesBackend!$F$3:$F$315)</f>
        <v>#N/A</v>
      </c>
      <c r="E3">
        <v>4</v>
      </c>
      <c r="F3" t="s">
        <v>1319</v>
      </c>
      <c r="P3" t="s">
        <v>21</v>
      </c>
      <c r="Q3" t="s">
        <v>1328</v>
      </c>
      <c r="R3" t="s">
        <v>1227</v>
      </c>
      <c r="S3" t="s">
        <v>1228</v>
      </c>
      <c r="T3" t="s">
        <v>1229</v>
      </c>
    </row>
    <row r="4" spans="1:20" x14ac:dyDescent="0.25">
      <c r="A4" t="s">
        <v>1205</v>
      </c>
      <c r="B4" t="b">
        <f>NOT(ISBLANK('1. Personal Information'!G26))</f>
        <v>0</v>
      </c>
      <c r="C4" t="s">
        <v>815</v>
      </c>
      <c r="D4" t="e">
        <f>LOOKUP(D1,FacilitiesBackend!$A$3:$A$315,FacilitiesBackend!$G$3:$G$315)</f>
        <v>#N/A</v>
      </c>
      <c r="E4">
        <v>5</v>
      </c>
      <c r="F4" t="s">
        <v>1310</v>
      </c>
      <c r="G4" t="s">
        <v>744</v>
      </c>
      <c r="H4" t="s">
        <v>736</v>
      </c>
      <c r="I4" t="s">
        <v>753</v>
      </c>
      <c r="J4" t="s">
        <v>13</v>
      </c>
      <c r="K4">
        <v>2</v>
      </c>
      <c r="L4" t="s">
        <v>16</v>
      </c>
      <c r="M4" t="s">
        <v>1221</v>
      </c>
      <c r="P4" t="s">
        <v>1231</v>
      </c>
      <c r="Q4" t="s">
        <v>1334</v>
      </c>
      <c r="R4" t="s">
        <v>1232</v>
      </c>
      <c r="S4" t="s">
        <v>1233</v>
      </c>
      <c r="T4" t="s">
        <v>1234</v>
      </c>
    </row>
    <row r="5" spans="1:20" x14ac:dyDescent="0.25">
      <c r="A5" t="s">
        <v>1206</v>
      </c>
      <c r="B5" t="b">
        <f>NOT(ISBLANK('1. Personal Information'!G27))</f>
        <v>0</v>
      </c>
      <c r="C5" t="s">
        <v>816</v>
      </c>
      <c r="D5" t="e">
        <f>LOOKUP(D1,FacilitiesBackend!$A$3:$A$315,FacilitiesBackend!$Q$3:$Q$315)</f>
        <v>#N/A</v>
      </c>
      <c r="E5">
        <v>6</v>
      </c>
      <c r="F5" t="s">
        <v>1320</v>
      </c>
      <c r="G5" t="s">
        <v>1183</v>
      </c>
      <c r="H5" t="s">
        <v>731</v>
      </c>
      <c r="I5" t="s">
        <v>1310</v>
      </c>
      <c r="J5" t="s">
        <v>220</v>
      </c>
      <c r="K5">
        <v>6</v>
      </c>
      <c r="L5" t="s">
        <v>37</v>
      </c>
      <c r="M5" t="s">
        <v>1251</v>
      </c>
      <c r="P5" t="s">
        <v>1235</v>
      </c>
      <c r="Q5" t="s">
        <v>1329</v>
      </c>
      <c r="R5" t="s">
        <v>1236</v>
      </c>
      <c r="S5" t="s">
        <v>1237</v>
      </c>
      <c r="T5" t="s">
        <v>1238</v>
      </c>
    </row>
    <row r="6" spans="1:20" x14ac:dyDescent="0.25">
      <c r="A6" t="s">
        <v>1277</v>
      </c>
      <c r="B6" t="b">
        <f>NOT(ISBLANK('1. Personal Information'!G28))</f>
        <v>0</v>
      </c>
      <c r="C6" t="s">
        <v>817</v>
      </c>
      <c r="D6" t="e">
        <f>LOOKUP(D1,FacilitiesBackend!$A$3:$A$315,FacilitiesBackend!$O$3:$O$315)</f>
        <v>#N/A</v>
      </c>
      <c r="E6">
        <v>7</v>
      </c>
      <c r="F6" t="s">
        <v>1321</v>
      </c>
      <c r="G6" t="s">
        <v>745</v>
      </c>
      <c r="H6" t="s">
        <v>733</v>
      </c>
      <c r="I6" t="s">
        <v>1315</v>
      </c>
      <c r="J6" t="s">
        <v>432</v>
      </c>
      <c r="K6">
        <v>8</v>
      </c>
      <c r="L6" t="s">
        <v>22</v>
      </c>
      <c r="M6" t="s">
        <v>1243</v>
      </c>
      <c r="P6" t="s">
        <v>1239</v>
      </c>
      <c r="Q6" t="s">
        <v>1331</v>
      </c>
      <c r="R6" t="s">
        <v>1240</v>
      </c>
      <c r="S6" t="s">
        <v>1241</v>
      </c>
      <c r="T6" t="s">
        <v>1242</v>
      </c>
    </row>
    <row r="7" spans="1:20" x14ac:dyDescent="0.25">
      <c r="A7" t="s">
        <v>1278</v>
      </c>
      <c r="B7" t="b">
        <f>NOT(ISBLANK('1. Personal Information'!G29))</f>
        <v>0</v>
      </c>
      <c r="E7">
        <v>8</v>
      </c>
      <c r="F7" t="s">
        <v>1322</v>
      </c>
      <c r="G7" t="s">
        <v>746</v>
      </c>
      <c r="H7" t="s">
        <v>735</v>
      </c>
      <c r="I7" t="s">
        <v>1313</v>
      </c>
      <c r="J7" t="s">
        <v>39</v>
      </c>
      <c r="K7">
        <v>7</v>
      </c>
      <c r="L7" t="s">
        <v>26</v>
      </c>
      <c r="M7" t="s">
        <v>1235</v>
      </c>
      <c r="P7" t="s">
        <v>1243</v>
      </c>
      <c r="Q7" t="s">
        <v>1330</v>
      </c>
      <c r="R7" t="s">
        <v>1244</v>
      </c>
      <c r="S7" t="s">
        <v>1245</v>
      </c>
      <c r="T7" t="s">
        <v>1246</v>
      </c>
    </row>
    <row r="8" spans="1:20" x14ac:dyDescent="0.25">
      <c r="A8" t="s">
        <v>1279</v>
      </c>
      <c r="B8" t="b">
        <f>NOT(ISBLANK('1. Personal Information'!G30))</f>
        <v>0</v>
      </c>
      <c r="E8">
        <v>9</v>
      </c>
      <c r="F8" t="s">
        <v>1323</v>
      </c>
      <c r="G8" t="s">
        <v>1260</v>
      </c>
      <c r="H8" t="s">
        <v>729</v>
      </c>
      <c r="I8" t="s">
        <v>1308</v>
      </c>
      <c r="J8" t="s">
        <v>28</v>
      </c>
      <c r="K8">
        <v>3</v>
      </c>
      <c r="L8" t="s">
        <v>58</v>
      </c>
      <c r="M8" t="s">
        <v>1231</v>
      </c>
      <c r="N8" t="s">
        <v>33</v>
      </c>
      <c r="P8" t="s">
        <v>1247</v>
      </c>
      <c r="Q8" t="s">
        <v>1332</v>
      </c>
      <c r="R8" t="s">
        <v>1248</v>
      </c>
      <c r="S8" t="s">
        <v>1249</v>
      </c>
      <c r="T8" t="s">
        <v>1250</v>
      </c>
    </row>
    <row r="9" spans="1:20" x14ac:dyDescent="0.25">
      <c r="A9" t="s">
        <v>1280</v>
      </c>
      <c r="B9" t="b">
        <f>NOT(ISBLANK('1. Personal Information'!G31))</f>
        <v>0</v>
      </c>
      <c r="E9">
        <v>10</v>
      </c>
      <c r="F9" t="s">
        <v>1324</v>
      </c>
      <c r="G9" t="s">
        <v>1261</v>
      </c>
      <c r="H9" t="s">
        <v>1317</v>
      </c>
      <c r="I9" t="s">
        <v>1314</v>
      </c>
      <c r="L9" t="s">
        <v>52</v>
      </c>
      <c r="M9" t="s">
        <v>1231</v>
      </c>
      <c r="N9" t="s">
        <v>33</v>
      </c>
      <c r="P9" t="s">
        <v>1251</v>
      </c>
      <c r="Q9" t="s">
        <v>1333</v>
      </c>
      <c r="R9" t="s">
        <v>1252</v>
      </c>
      <c r="S9" t="s">
        <v>1253</v>
      </c>
      <c r="T9" t="s">
        <v>1254</v>
      </c>
    </row>
    <row r="10" spans="1:20" x14ac:dyDescent="0.25">
      <c r="A10" t="s">
        <v>1281</v>
      </c>
      <c r="B10" t="b">
        <f>NOT(ISBLANK('1. Personal Information'!G32))</f>
        <v>0</v>
      </c>
      <c r="E10">
        <v>11</v>
      </c>
      <c r="F10" t="s">
        <v>1325</v>
      </c>
      <c r="G10" t="s">
        <v>1262</v>
      </c>
      <c r="H10" t="s">
        <v>730</v>
      </c>
      <c r="I10" t="s">
        <v>1309</v>
      </c>
      <c r="L10" t="s">
        <v>66</v>
      </c>
      <c r="M10" t="s">
        <v>1239</v>
      </c>
    </row>
    <row r="11" spans="1:20" x14ac:dyDescent="0.25">
      <c r="A11" t="s">
        <v>1282</v>
      </c>
      <c r="B11" t="b">
        <f>NOT(ISBLANK('1. Personal Information'!G33))</f>
        <v>0</v>
      </c>
      <c r="E11">
        <v>12</v>
      </c>
      <c r="F11" t="s">
        <v>1311</v>
      </c>
      <c r="H11" t="s">
        <v>732</v>
      </c>
      <c r="I11" t="s">
        <v>1312</v>
      </c>
      <c r="L11" t="s">
        <v>34</v>
      </c>
      <c r="M11" t="s">
        <v>1247</v>
      </c>
    </row>
    <row r="12" spans="1:20" x14ac:dyDescent="0.25">
      <c r="A12" t="s">
        <v>1283</v>
      </c>
      <c r="B12" t="b">
        <f>NOT(ISBLANK('1. Personal Information'!G34))</f>
        <v>0</v>
      </c>
      <c r="H12" t="s">
        <v>734</v>
      </c>
      <c r="I12" t="s">
        <v>1316</v>
      </c>
      <c r="L12" t="s">
        <v>221</v>
      </c>
      <c r="M12" t="s">
        <v>1251</v>
      </c>
    </row>
    <row r="13" spans="1:20" x14ac:dyDescent="0.25">
      <c r="A13" t="s">
        <v>1284</v>
      </c>
      <c r="B13" t="b">
        <f>NOT(ISBLANK('1. Personal Information'!G35))</f>
        <v>0</v>
      </c>
      <c r="H13" t="s">
        <v>737</v>
      </c>
      <c r="I13" t="s">
        <v>410</v>
      </c>
      <c r="L13" t="s">
        <v>80</v>
      </c>
      <c r="M13" t="s">
        <v>1243</v>
      </c>
    </row>
    <row r="14" spans="1:20" x14ac:dyDescent="0.25">
      <c r="A14" t="s">
        <v>1285</v>
      </c>
      <c r="B14" t="b">
        <f>NOT(ISBLANK('1. Personal Information'!G36))</f>
        <v>0</v>
      </c>
      <c r="L14" t="s">
        <v>138</v>
      </c>
      <c r="M14" t="s">
        <v>1247</v>
      </c>
    </row>
    <row r="15" spans="1:20" x14ac:dyDescent="0.25">
      <c r="A15" t="s">
        <v>1286</v>
      </c>
      <c r="B15" t="b">
        <f>NOT(ISBLANK('1. Personal Information'!G37))</f>
        <v>0</v>
      </c>
      <c r="L15" t="s">
        <v>122</v>
      </c>
      <c r="M15" t="s">
        <v>1243</v>
      </c>
    </row>
    <row r="16" spans="1:20" x14ac:dyDescent="0.25">
      <c r="A16" t="s">
        <v>1287</v>
      </c>
      <c r="B16" t="b">
        <f>NOT(ISBLANK('1. Personal Information'!G38))</f>
        <v>0</v>
      </c>
      <c r="L16" t="s">
        <v>146</v>
      </c>
      <c r="M16" t="s">
        <v>33</v>
      </c>
      <c r="N16" t="s">
        <v>1231</v>
      </c>
    </row>
    <row r="17" spans="1:14" x14ac:dyDescent="0.25">
      <c r="A17" t="s">
        <v>1288</v>
      </c>
      <c r="B17" t="b">
        <f>NOT(ISBLANK('1. Personal Information'!G39))</f>
        <v>0</v>
      </c>
      <c r="L17" t="s">
        <v>94</v>
      </c>
      <c r="M17" t="s">
        <v>1251</v>
      </c>
    </row>
    <row r="18" spans="1:14" x14ac:dyDescent="0.25">
      <c r="A18" t="s">
        <v>1289</v>
      </c>
      <c r="B18" t="b">
        <f>NOT(ISBLANK('1. Personal Information'!G40))</f>
        <v>0</v>
      </c>
      <c r="L18" t="s">
        <v>107</v>
      </c>
      <c r="M18" t="s">
        <v>1243</v>
      </c>
    </row>
    <row r="19" spans="1:14" x14ac:dyDescent="0.25">
      <c r="A19" t="s">
        <v>1290</v>
      </c>
      <c r="B19" t="b">
        <f>NOT(ISBLANK('1. Personal Information'!G41))</f>
        <v>0</v>
      </c>
      <c r="L19" t="s">
        <v>193</v>
      </c>
      <c r="M19" t="s">
        <v>1243</v>
      </c>
    </row>
    <row r="20" spans="1:14" x14ac:dyDescent="0.25">
      <c r="A20" t="s">
        <v>1291</v>
      </c>
      <c r="B20" t="b">
        <f>NOT(ISBLANK('1. Personal Information'!G42))</f>
        <v>0</v>
      </c>
      <c r="L20" t="s">
        <v>103</v>
      </c>
      <c r="M20" t="s">
        <v>1231</v>
      </c>
      <c r="N20" t="s">
        <v>33</v>
      </c>
    </row>
    <row r="21" spans="1:14" x14ac:dyDescent="0.25">
      <c r="L21" t="s">
        <v>30</v>
      </c>
      <c r="M21" t="s">
        <v>21</v>
      </c>
    </row>
    <row r="22" spans="1:14" x14ac:dyDescent="0.25">
      <c r="L22" t="s">
        <v>69</v>
      </c>
      <c r="M22" t="s">
        <v>1251</v>
      </c>
    </row>
    <row r="23" spans="1:14" x14ac:dyDescent="0.25">
      <c r="L23" t="s">
        <v>100</v>
      </c>
      <c r="M23" t="s">
        <v>1239</v>
      </c>
    </row>
    <row r="24" spans="1:14" x14ac:dyDescent="0.25">
      <c r="L24" t="s">
        <v>91</v>
      </c>
      <c r="M24" t="s">
        <v>1239</v>
      </c>
    </row>
    <row r="25" spans="1:14" x14ac:dyDescent="0.25">
      <c r="L25" t="s">
        <v>45</v>
      </c>
      <c r="M25" t="s">
        <v>21</v>
      </c>
    </row>
  </sheetData>
  <sheetProtection sheet="1" selectLockedCells="1"/>
  <sortState xmlns:xlrd2="http://schemas.microsoft.com/office/spreadsheetml/2017/richdata2" ref="L4:N25">
    <sortCondition ref="L4:L25"/>
  </sortState>
  <phoneticPr fontId="19"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Information'!G23)), UPPER('1. Personal Information'!G23),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selectLockedCells="1"/>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Information'!G24)), UPPER('1. Personal Information'!G24),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Information'!G25)), UPPER('1. Personal Information'!G25),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Information'!G26)), UPPER('1. Personal Information'!G26),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13 July 2022</v>
      </c>
    </row>
    <row r="17" spans="1:2" x14ac:dyDescent="0.25">
      <c r="A17" t="s">
        <v>1212</v>
      </c>
      <c r="B17" t="str">
        <f ca="1">IF(ISBLANK('1. Personal Information'!J13), TEXT('1. Personal Information'!J12, "mm/dd/yy"), TEXT('1. Personal Information'!J13, "mm/dd/yy"))</f>
        <v>07/13/22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4" t="str">
        <f>TEXT('1. Personal Information'!C8, "[&lt;=9999999]###-####;(###) ###-####")</f>
        <v>-</v>
      </c>
    </row>
    <row r="41" spans="1:2" x14ac:dyDescent="0.25">
      <c r="A41" t="s">
        <v>715</v>
      </c>
      <c r="B41" s="14"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3" t="str">
        <f>IF(NOT(ISBLANK('2. Work History'!D8)), TEXT('2. Work History'!D8, "mm/dd/yy"), "")</f>
        <v/>
      </c>
    </row>
    <row r="117" spans="1:2" x14ac:dyDescent="0.25">
      <c r="A117" t="s">
        <v>1136</v>
      </c>
      <c r="B117" s="13" t="str">
        <f>IF(NOT(ISBLANK('2. Work History'!D9)), TEXT('2. Work History'!D9, "mm/dd/yy"), "")</f>
        <v/>
      </c>
    </row>
    <row r="118" spans="1:2" x14ac:dyDescent="0.25">
      <c r="A118" t="s">
        <v>1137</v>
      </c>
      <c r="B118" s="13" t="str">
        <f>IF(NOT(ISBLANK('2. Work History'!D10)), TEXT('2. Work History'!D10, "mm/dd/yy"), "")</f>
        <v/>
      </c>
    </row>
    <row r="119" spans="1:2" x14ac:dyDescent="0.25">
      <c r="A119" t="s">
        <v>1138</v>
      </c>
      <c r="B119" s="13" t="str">
        <f>IF(NOT(ISBLANK('2. Work History'!D11)), TEXT('2. Work History'!D11, "mm/dd/yy"), "")</f>
        <v/>
      </c>
    </row>
    <row r="120" spans="1:2" x14ac:dyDescent="0.25">
      <c r="A120" t="s">
        <v>1139</v>
      </c>
      <c r="B120" s="13" t="str">
        <f>IF(NOT(ISBLANK('2. Work History'!D12)), TEXT('2. Work History'!D12, "mm/dd/yy"), "")</f>
        <v/>
      </c>
    </row>
    <row r="121" spans="1:2" x14ac:dyDescent="0.25">
      <c r="A121" t="s">
        <v>1140</v>
      </c>
      <c r="B121" s="13" t="str">
        <f>IF(NOT(ISBLANK('2. Work History'!D13)), TEXT('2. Work History'!D13, "mm/dd/yy"), "")</f>
        <v/>
      </c>
    </row>
    <row r="122" spans="1:2" x14ac:dyDescent="0.25">
      <c r="A122" t="s">
        <v>1141</v>
      </c>
      <c r="B122" s="13" t="str">
        <f>IF(NOT(ISBLANK('2. Work History'!D14)), TEXT('2. Work History'!D14, "mm/dd/yy"), "")</f>
        <v/>
      </c>
    </row>
    <row r="123" spans="1:2" x14ac:dyDescent="0.25">
      <c r="A123" t="s">
        <v>1142</v>
      </c>
      <c r="B123" s="13" t="str">
        <f>IF(NOT(ISBLANK('2. Work History'!D15)), TEXT('2. Work History'!D15, "mm/dd/yy"), "")</f>
        <v/>
      </c>
    </row>
    <row r="124" spans="1:2" x14ac:dyDescent="0.25">
      <c r="A124" t="s">
        <v>1143</v>
      </c>
      <c r="B124" s="13" t="str">
        <f>IF(NOT(ISBLANK('2. Work History'!D16)), TEXT('2. Work History'!D16, "mm/dd/yy"), "")</f>
        <v/>
      </c>
    </row>
    <row r="125" spans="1:2" x14ac:dyDescent="0.25">
      <c r="A125" t="s">
        <v>1144</v>
      </c>
      <c r="B125" s="13" t="str">
        <f>IF(NOT(ISBLANK('2. Work History'!D17)), TEXT('2. Work History'!D17, "mm/dd/yy"), "")</f>
        <v/>
      </c>
    </row>
    <row r="126" spans="1:2" x14ac:dyDescent="0.25">
      <c r="A126" t="s">
        <v>1145</v>
      </c>
      <c r="B126" s="13" t="str">
        <f>IF(NOT(ISBLANK('2. Work History'!D18)), TEXT('2. Work History'!D18, "mm/dd/yy"), "")</f>
        <v/>
      </c>
    </row>
    <row r="127" spans="1:2" x14ac:dyDescent="0.25">
      <c r="A127" t="s">
        <v>1146</v>
      </c>
      <c r="B127" s="13" t="str">
        <f>IF(NOT(ISBLANK('2. Work History'!D19)), TEXT('2. Work History'!D19, "mm/dd/yy"), "")</f>
        <v/>
      </c>
    </row>
    <row r="128" spans="1:2" x14ac:dyDescent="0.25">
      <c r="A128" t="s">
        <v>1147</v>
      </c>
      <c r="B128" s="14" t="str">
        <f>IF(NOT(ISBLANK('2. Work History'!E8)), TEXT('2. Work History'!E8, "mm/dd/yy"), "")</f>
        <v/>
      </c>
    </row>
    <row r="129" spans="1:2" x14ac:dyDescent="0.25">
      <c r="A129" t="s">
        <v>1148</v>
      </c>
      <c r="B129" s="14" t="str">
        <f>IF(NOT(ISBLANK('2. Work History'!E9)), TEXT('2. Work History'!E9, "mm/dd/yy"), "")</f>
        <v/>
      </c>
    </row>
    <row r="130" spans="1:2" x14ac:dyDescent="0.25">
      <c r="A130" t="s">
        <v>1149</v>
      </c>
      <c r="B130" s="14" t="str">
        <f>IF(NOT(ISBLANK('2. Work History'!E10)), TEXT('2. Work History'!E10, "mm/dd/yy"), "")</f>
        <v/>
      </c>
    </row>
    <row r="131" spans="1:2" x14ac:dyDescent="0.25">
      <c r="A131" t="s">
        <v>1150</v>
      </c>
      <c r="B131" s="14" t="str">
        <f>IF(NOT(ISBLANK('2. Work History'!E11)), TEXT('2. Work History'!E11, "mm/dd/yy"), "")</f>
        <v/>
      </c>
    </row>
    <row r="132" spans="1:2" x14ac:dyDescent="0.25">
      <c r="A132" t="s">
        <v>1151</v>
      </c>
      <c r="B132" s="14" t="str">
        <f>IF(NOT(ISBLANK('2. Work History'!E12)), TEXT('2. Work History'!E12, "mm/dd/yy"), "")</f>
        <v/>
      </c>
    </row>
    <row r="133" spans="1:2" x14ac:dyDescent="0.25">
      <c r="A133" t="s">
        <v>1152</v>
      </c>
      <c r="B133" s="14" t="str">
        <f>IF(NOT(ISBLANK('2. Work History'!E13)), TEXT('2. Work History'!E13, "mm/dd/yy"), "")</f>
        <v/>
      </c>
    </row>
    <row r="134" spans="1:2" x14ac:dyDescent="0.25">
      <c r="A134" t="s">
        <v>1153</v>
      </c>
      <c r="B134" s="14" t="str">
        <f>IF(NOT(ISBLANK('2. Work History'!E14)), TEXT('2. Work History'!E14, "mm/dd/yy"), "")</f>
        <v/>
      </c>
    </row>
    <row r="135" spans="1:2" x14ac:dyDescent="0.25">
      <c r="A135" t="s">
        <v>1154</v>
      </c>
      <c r="B135" s="14" t="str">
        <f>IF(NOT(ISBLANK('2. Work History'!E15)), TEXT('2. Work History'!E15, "mm/dd/yy"), "")</f>
        <v/>
      </c>
    </row>
    <row r="136" spans="1:2" x14ac:dyDescent="0.25">
      <c r="A136" t="s">
        <v>1155</v>
      </c>
      <c r="B136" s="14" t="str">
        <f>IF(NOT(ISBLANK('2. Work History'!E16)), TEXT('2. Work History'!E16, "mm/dd/yy"), "")</f>
        <v/>
      </c>
    </row>
    <row r="137" spans="1:2" x14ac:dyDescent="0.25">
      <c r="A137" t="s">
        <v>1156</v>
      </c>
      <c r="B137" s="14" t="str">
        <f>IF(NOT(ISBLANK('2. Work History'!E17)), TEXT('2. Work History'!E17, "mm/dd/yy"), "")</f>
        <v/>
      </c>
    </row>
    <row r="138" spans="1:2" x14ac:dyDescent="0.25">
      <c r="A138" t="s">
        <v>1157</v>
      </c>
      <c r="B138" s="14" t="str">
        <f>IF(NOT(ISBLANK('2. Work History'!E18)), TEXT('2. Work History'!E18, "mm/dd/yy"), "")</f>
        <v/>
      </c>
    </row>
    <row r="139" spans="1:2" x14ac:dyDescent="0.25">
      <c r="A139" t="s">
        <v>1158</v>
      </c>
      <c r="B139" s="14" t="str">
        <f>IF(NOT(ISBLANK('2. Work History'!E19)), TEXT('2. Work History'!E19, "mm/dd/yy"), "")</f>
        <v/>
      </c>
    </row>
    <row r="140" spans="1:2" x14ac:dyDescent="0.25">
      <c r="A140" t="s">
        <v>1159</v>
      </c>
      <c r="B140" s="13" t="str">
        <f>IF(AND(NOT(ISBLANK('2. Work History'!F8)), NOT('2. Work History'!H8)), TEXT('2. Work History'!F8, "mm/dd/yy"), IF(('2. Work History'!H8), "PRESENT", ""))</f>
        <v/>
      </c>
    </row>
    <row r="141" spans="1:2" x14ac:dyDescent="0.25">
      <c r="A141" t="s">
        <v>1160</v>
      </c>
      <c r="B141" s="13" t="str">
        <f>IF(AND(NOT(ISBLANK('2. Work History'!F9)), NOT('2. Work History'!H9)), TEXT('2. Work History'!F9, "mm/dd/yy"), IF(('2. Work History'!H9), "PRESENT", ""))</f>
        <v/>
      </c>
    </row>
    <row r="142" spans="1:2" x14ac:dyDescent="0.25">
      <c r="A142" t="s">
        <v>1161</v>
      </c>
      <c r="B142" s="13" t="str">
        <f>IF(AND(NOT(ISBLANK('2. Work History'!F10)), NOT('2. Work History'!H10)), TEXT('2. Work History'!F10, "mm/dd/yy"), IF(('2. Work History'!H10), "PRESENT", ""))</f>
        <v/>
      </c>
    </row>
    <row r="143" spans="1:2" x14ac:dyDescent="0.25">
      <c r="A143" t="s">
        <v>1162</v>
      </c>
      <c r="B143" s="13" t="str">
        <f>IF(AND(NOT(ISBLANK('2. Work History'!F11)), NOT('2. Work History'!H11)), TEXT('2. Work History'!F11, "mm/dd/yy"), IF(('2. Work History'!H11), "PRESENT", ""))</f>
        <v/>
      </c>
    </row>
    <row r="144" spans="1:2" x14ac:dyDescent="0.25">
      <c r="A144" t="s">
        <v>1163</v>
      </c>
      <c r="B144" s="13" t="str">
        <f>IF(AND(NOT(ISBLANK('2. Work History'!F12)), NOT('2. Work History'!H12)), TEXT('2. Work History'!F12, "mm/dd/yy"), IF(('2. Work History'!H12), "PRESENT", ""))</f>
        <v/>
      </c>
    </row>
    <row r="145" spans="1:2" x14ac:dyDescent="0.25">
      <c r="A145" t="s">
        <v>1164</v>
      </c>
      <c r="B145" s="13" t="str">
        <f>IF(AND(NOT(ISBLANK('2. Work History'!F13)), NOT('2. Work History'!H13)), TEXT('2. Work History'!F13, "mm/dd/yy"), IF(('2. Work History'!H13), "PRESENT", ""))</f>
        <v/>
      </c>
    </row>
    <row r="146" spans="1:2" x14ac:dyDescent="0.25">
      <c r="A146" t="s">
        <v>1165</v>
      </c>
      <c r="B146" s="13" t="str">
        <f>IF(AND(NOT(ISBLANK('2. Work History'!F14)), NOT('2. Work History'!H14)), TEXT('2. Work History'!F14, "mm/dd/yy"), IF(('2. Work History'!H14), "PRESENT", ""))</f>
        <v/>
      </c>
    </row>
    <row r="147" spans="1:2" x14ac:dyDescent="0.25">
      <c r="A147" t="s">
        <v>1166</v>
      </c>
      <c r="B147" s="13" t="str">
        <f>IF(AND(NOT(ISBLANK('2. Work History'!F15)), NOT('2. Work History'!H15)), TEXT('2. Work History'!F15, "mm/dd/yy"), IF(('2. Work History'!H15), "PRESENT", ""))</f>
        <v/>
      </c>
    </row>
    <row r="148" spans="1:2" x14ac:dyDescent="0.25">
      <c r="A148" t="s">
        <v>1167</v>
      </c>
      <c r="B148" s="13" t="str">
        <f>IF(AND(NOT(ISBLANK('2. Work History'!F16)), NOT('2. Work History'!H16)), TEXT('2. Work History'!F16, "mm/dd/yy"), IF(('2. Work History'!H16), "PRESENT", ""))</f>
        <v/>
      </c>
    </row>
    <row r="149" spans="1:2" x14ac:dyDescent="0.25">
      <c r="A149" t="s">
        <v>1168</v>
      </c>
      <c r="B149" s="13" t="str">
        <f>IF(AND(NOT(ISBLANK('2. Work History'!F17)), NOT('2. Work History'!H17)), TEXT('2. Work History'!F17, "mm/dd/yy"), IF(('2. Work History'!H17), "PRESENT", ""))</f>
        <v/>
      </c>
    </row>
    <row r="150" spans="1:2" x14ac:dyDescent="0.25">
      <c r="A150" t="s">
        <v>1169</v>
      </c>
      <c r="B150" s="13" t="str">
        <f>IF(AND(NOT(ISBLANK('2. Work History'!F18)), NOT('2. Work History'!H18)), TEXT('2. Work History'!F18, "mm/dd/yy"), IF(('2. Work History'!H18), "PRESENT", ""))</f>
        <v/>
      </c>
    </row>
    <row r="151" spans="1:2" x14ac:dyDescent="0.25">
      <c r="A151" t="s">
        <v>1170</v>
      </c>
      <c r="B151" s="13"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vt:i4>
      </vt:variant>
    </vt:vector>
  </HeadingPairs>
  <TitlesOfParts>
    <vt:vector size="28" baseType="lpstr">
      <vt:lpstr>1. Personal Information</vt:lpstr>
      <vt:lpstr>2. Work History</vt:lpstr>
      <vt:lpstr>FacilitiesPublic</vt:lpstr>
      <vt:lpstr>FacilitiesBackend</vt:lpstr>
      <vt:lpstr>Backend</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FacilityIDs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2022-07-13T05:24:12Z</dcterms:modified>
</cp:coreProperties>
</file>