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\Project\Audobon AZ 18-01\Analysis\data\usfws\"/>
    </mc:Choice>
  </mc:AlternateContent>
  <xr:revisionPtr revIDLastSave="0" documentId="13_ncr:1_{C68C3E71-F758-4DC7-BF01-1662D30A0DDB}" xr6:coauthVersionLast="40" xr6:coauthVersionMax="40" xr10:uidLastSave="{00000000-0000-0000-0000-000000000000}"/>
  <bookViews>
    <workbookView xWindow="0" yWindow="0" windowWidth="24000" windowHeight="9525" activeTab="2" xr2:uid="{242B1B88-B63A-4614-B5E6-10F482E47A97}"/>
  </bookViews>
  <sheets>
    <sheet name="README" sheetId="16" r:id="rId1"/>
    <sheet name="AZ-summary" sheetId="17" r:id="rId2"/>
    <sheet name="FHWAR 2011 Adjustments" sheetId="15" r:id="rId3"/>
    <sheet name="2016 WW Div 8+9" sheetId="12" r:id="rId4"/>
    <sheet name="2016 AllFishing - Division 8" sheetId="1" r:id="rId5"/>
    <sheet name="2016 AllFishing - Division 9" sheetId="13" r:id="rId6"/>
    <sheet name="2016 AllFishing - Division 8+9" sheetId="14" r:id="rId7"/>
    <sheet name="All Hunt - US" sheetId="5" r:id="rId8"/>
    <sheet name="BigGame - US" sheetId="6" r:id="rId9"/>
    <sheet name="Deer - US" sheetId="7" r:id="rId10"/>
    <sheet name="MigratoryBird - US" sheetId="8" r:id="rId11"/>
    <sheet name="SmallGame - US" sheetId="9" r:id="rId12"/>
    <sheet name="UplandGameBird - US" sheetId="10" r:id="rId13"/>
    <sheet name="OtherAnimals - US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5" l="1"/>
  <c r="G7" i="15"/>
  <c r="G6" i="15"/>
  <c r="E52" i="14"/>
  <c r="D17" i="15" l="1"/>
  <c r="D13" i="15"/>
  <c r="E13" i="15" s="1"/>
  <c r="D6" i="15"/>
  <c r="C9" i="15"/>
  <c r="D9" i="15" s="1"/>
  <c r="B9" i="15"/>
  <c r="C16" i="15"/>
  <c r="B16" i="15"/>
  <c r="C23" i="15"/>
  <c r="B23" i="15"/>
  <c r="D23" i="15" s="1"/>
  <c r="D20" i="15"/>
  <c r="E6" i="15" l="1"/>
  <c r="E20" i="15"/>
  <c r="F53" i="14"/>
  <c r="E53" i="14"/>
  <c r="D53" i="14"/>
  <c r="C53" i="14"/>
  <c r="F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F2" i="14"/>
  <c r="E2" i="14"/>
  <c r="D2" i="14"/>
  <c r="C2" i="14"/>
  <c r="B53" i="14"/>
  <c r="B52" i="14"/>
  <c r="B51" i="14"/>
  <c r="B50" i="14"/>
  <c r="B49" i="14"/>
  <c r="B48" i="14"/>
  <c r="B47" i="14"/>
  <c r="B46" i="14"/>
  <c r="B45" i="14"/>
  <c r="B44" i="14"/>
  <c r="J44" i="14" s="1"/>
  <c r="B43" i="14"/>
  <c r="B42" i="14"/>
  <c r="B41" i="14"/>
  <c r="B40" i="14"/>
  <c r="J40" i="14" s="1"/>
  <c r="B39" i="14"/>
  <c r="B38" i="14"/>
  <c r="B37" i="14"/>
  <c r="B36" i="14"/>
  <c r="B35" i="14"/>
  <c r="B34" i="14"/>
  <c r="B33" i="14"/>
  <c r="B32" i="14"/>
  <c r="J32" i="14" s="1"/>
  <c r="B31" i="14"/>
  <c r="B30" i="14"/>
  <c r="B29" i="14"/>
  <c r="B28" i="14"/>
  <c r="J28" i="14" s="1"/>
  <c r="B27" i="14"/>
  <c r="B26" i="14"/>
  <c r="B25" i="14"/>
  <c r="B24" i="14"/>
  <c r="J24" i="14" s="1"/>
  <c r="B23" i="14"/>
  <c r="B22" i="14"/>
  <c r="B21" i="14"/>
  <c r="B20" i="14"/>
  <c r="J20" i="14" s="1"/>
  <c r="B19" i="14"/>
  <c r="B18" i="14"/>
  <c r="B17" i="14"/>
  <c r="B16" i="14"/>
  <c r="J16" i="14" s="1"/>
  <c r="B15" i="14"/>
  <c r="B14" i="14"/>
  <c r="B13" i="14"/>
  <c r="B12" i="14"/>
  <c r="J12" i="14" s="1"/>
  <c r="B11" i="14"/>
  <c r="B10" i="14"/>
  <c r="B9" i="14"/>
  <c r="B8" i="14"/>
  <c r="J8" i="14" s="1"/>
  <c r="B7" i="14"/>
  <c r="B6" i="14"/>
  <c r="B5" i="14"/>
  <c r="B4" i="14"/>
  <c r="B3" i="14"/>
  <c r="H45" i="14" s="1"/>
  <c r="I45" i="14" s="1"/>
  <c r="B2" i="14"/>
  <c r="H25" i="14"/>
  <c r="I25" i="14" s="1"/>
  <c r="H24" i="14"/>
  <c r="I24" i="14" s="1"/>
  <c r="H9" i="14"/>
  <c r="I9" i="14" s="1"/>
  <c r="H8" i="14"/>
  <c r="I8" i="14" s="1"/>
  <c r="H47" i="11"/>
  <c r="I47" i="11" s="1"/>
  <c r="H46" i="11"/>
  <c r="I46" i="11" s="1"/>
  <c r="H45" i="11"/>
  <c r="I45" i="11" s="1"/>
  <c r="H44" i="11"/>
  <c r="I44" i="11" s="1"/>
  <c r="H43" i="11"/>
  <c r="I43" i="11" s="1"/>
  <c r="H42" i="11"/>
  <c r="I42" i="11" s="1"/>
  <c r="H41" i="11"/>
  <c r="I41" i="11" s="1"/>
  <c r="H40" i="11"/>
  <c r="I40" i="11" s="1"/>
  <c r="H39" i="11"/>
  <c r="I39" i="11" s="1"/>
  <c r="H38" i="11"/>
  <c r="I38" i="11" s="1"/>
  <c r="H37" i="11"/>
  <c r="I37" i="11" s="1"/>
  <c r="H36" i="11"/>
  <c r="I36" i="11" s="1"/>
  <c r="H35" i="11"/>
  <c r="I35" i="11" s="1"/>
  <c r="H34" i="11"/>
  <c r="I34" i="11" s="1"/>
  <c r="H33" i="11"/>
  <c r="I33" i="11" s="1"/>
  <c r="H32" i="11"/>
  <c r="I32" i="11" s="1"/>
  <c r="H31" i="11"/>
  <c r="I31" i="11" s="1"/>
  <c r="H30" i="11"/>
  <c r="I30" i="11" s="1"/>
  <c r="H29" i="11"/>
  <c r="I29" i="11" s="1"/>
  <c r="H28" i="11"/>
  <c r="I28" i="11" s="1"/>
  <c r="H27" i="11"/>
  <c r="I27" i="11" s="1"/>
  <c r="H26" i="11"/>
  <c r="I26" i="11" s="1"/>
  <c r="H25" i="11"/>
  <c r="I25" i="11" s="1"/>
  <c r="H24" i="11"/>
  <c r="I24" i="11" s="1"/>
  <c r="H23" i="11"/>
  <c r="I23" i="11" s="1"/>
  <c r="H22" i="11"/>
  <c r="I22" i="11" s="1"/>
  <c r="H21" i="11"/>
  <c r="I21" i="11" s="1"/>
  <c r="H20" i="11"/>
  <c r="I20" i="11" s="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6" i="11"/>
  <c r="I6" i="11" s="1"/>
  <c r="H5" i="11"/>
  <c r="I5" i="11" s="1"/>
  <c r="H47" i="10"/>
  <c r="I47" i="10" s="1"/>
  <c r="H46" i="10"/>
  <c r="I46" i="10" s="1"/>
  <c r="H45" i="10"/>
  <c r="I45" i="10" s="1"/>
  <c r="H44" i="10"/>
  <c r="I44" i="10" s="1"/>
  <c r="H43" i="10"/>
  <c r="I43" i="10" s="1"/>
  <c r="H42" i="10"/>
  <c r="I42" i="10" s="1"/>
  <c r="H41" i="10"/>
  <c r="I41" i="10" s="1"/>
  <c r="H40" i="10"/>
  <c r="I40" i="10" s="1"/>
  <c r="H39" i="10"/>
  <c r="I39" i="10" s="1"/>
  <c r="H38" i="10"/>
  <c r="I38" i="10" s="1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4" i="11"/>
  <c r="H4" i="10"/>
  <c r="H26" i="14" l="1"/>
  <c r="I26" i="14" s="1"/>
  <c r="J26" i="14"/>
  <c r="J43" i="14"/>
  <c r="H20" i="14"/>
  <c r="I20" i="14" s="1"/>
  <c r="H37" i="14"/>
  <c r="I37" i="14" s="1"/>
  <c r="H34" i="14"/>
  <c r="I34" i="14" s="1"/>
  <c r="J34" i="14"/>
  <c r="J35" i="14"/>
  <c r="H53" i="10"/>
  <c r="I4" i="10"/>
  <c r="I53" i="10" s="1"/>
  <c r="H5" i="14"/>
  <c r="I5" i="14" s="1"/>
  <c r="H21" i="14"/>
  <c r="I21" i="14" s="1"/>
  <c r="H41" i="14"/>
  <c r="I41" i="14" s="1"/>
  <c r="J9" i="14"/>
  <c r="J17" i="14"/>
  <c r="J25" i="14"/>
  <c r="J33" i="14"/>
  <c r="J41" i="14"/>
  <c r="J11" i="14"/>
  <c r="H12" i="14"/>
  <c r="I12" i="14" s="1"/>
  <c r="H28" i="14"/>
  <c r="I28" i="14" s="1"/>
  <c r="J4" i="14"/>
  <c r="H4" i="14"/>
  <c r="I4" i="14" s="1"/>
  <c r="H36" i="14"/>
  <c r="I36" i="14" s="1"/>
  <c r="J36" i="14"/>
  <c r="H18" i="14"/>
  <c r="I18" i="14" s="1"/>
  <c r="J18" i="14"/>
  <c r="H13" i="14"/>
  <c r="I13" i="14" s="1"/>
  <c r="H29" i="14"/>
  <c r="I29" i="14" s="1"/>
  <c r="J5" i="14"/>
  <c r="J13" i="14"/>
  <c r="J21" i="14"/>
  <c r="J29" i="14"/>
  <c r="J37" i="14"/>
  <c r="J45" i="14"/>
  <c r="H53" i="11"/>
  <c r="I4" i="11"/>
  <c r="I53" i="11" s="1"/>
  <c r="H42" i="14"/>
  <c r="I42" i="14" s="1"/>
  <c r="J42" i="14"/>
  <c r="J27" i="14"/>
  <c r="H16" i="14"/>
  <c r="I16" i="14" s="1"/>
  <c r="H32" i="14"/>
  <c r="I32" i="14" s="1"/>
  <c r="H6" i="14"/>
  <c r="I6" i="14" s="1"/>
  <c r="J6" i="14"/>
  <c r="H14" i="14"/>
  <c r="I14" i="14" s="1"/>
  <c r="J14" i="14"/>
  <c r="H22" i="14"/>
  <c r="I22" i="14" s="1"/>
  <c r="J22" i="14"/>
  <c r="H30" i="14"/>
  <c r="I30" i="14" s="1"/>
  <c r="J30" i="14"/>
  <c r="H38" i="14"/>
  <c r="I38" i="14" s="1"/>
  <c r="J38" i="14"/>
  <c r="H46" i="14"/>
  <c r="I46" i="14" s="1"/>
  <c r="J46" i="14"/>
  <c r="J44" i="12"/>
  <c r="J36" i="12"/>
  <c r="J28" i="12"/>
  <c r="J20" i="12"/>
  <c r="J12" i="12"/>
  <c r="J35" i="12"/>
  <c r="J11" i="12"/>
  <c r="J42" i="12"/>
  <c r="J34" i="12"/>
  <c r="J26" i="12"/>
  <c r="J18" i="12"/>
  <c r="J10" i="12"/>
  <c r="J32" i="12"/>
  <c r="J16" i="12"/>
  <c r="J39" i="12"/>
  <c r="J15" i="12"/>
  <c r="J41" i="12"/>
  <c r="J33" i="12"/>
  <c r="J25" i="12"/>
  <c r="J17" i="12"/>
  <c r="J9" i="12"/>
  <c r="J40" i="12"/>
  <c r="J24" i="12"/>
  <c r="J31" i="12"/>
  <c r="J38" i="12"/>
  <c r="J30" i="12"/>
  <c r="J22" i="12"/>
  <c r="J14" i="12"/>
  <c r="J37" i="12"/>
  <c r="J29" i="12"/>
  <c r="J21" i="12"/>
  <c r="J13" i="12"/>
  <c r="J43" i="12"/>
  <c r="J27" i="12"/>
  <c r="J19" i="12"/>
  <c r="J23" i="12"/>
  <c r="H10" i="14"/>
  <c r="I10" i="14" s="1"/>
  <c r="J10" i="14"/>
  <c r="J19" i="14"/>
  <c r="H17" i="14"/>
  <c r="I17" i="14" s="1"/>
  <c r="H33" i="14"/>
  <c r="I33" i="14" s="1"/>
  <c r="J7" i="14"/>
  <c r="J15" i="14"/>
  <c r="J23" i="14"/>
  <c r="J31" i="14"/>
  <c r="J39" i="14"/>
  <c r="J47" i="14"/>
  <c r="H7" i="14"/>
  <c r="I7" i="14" s="1"/>
  <c r="H11" i="14"/>
  <c r="I11" i="14" s="1"/>
  <c r="H15" i="14"/>
  <c r="I15" i="14" s="1"/>
  <c r="H19" i="14"/>
  <c r="I19" i="14" s="1"/>
  <c r="H23" i="14"/>
  <c r="I23" i="14" s="1"/>
  <c r="H27" i="14"/>
  <c r="I27" i="14" s="1"/>
  <c r="H31" i="14"/>
  <c r="I31" i="14" s="1"/>
  <c r="H35" i="14"/>
  <c r="I35" i="14" s="1"/>
  <c r="H39" i="14"/>
  <c r="I39" i="14" s="1"/>
  <c r="H43" i="14"/>
  <c r="I43" i="14" s="1"/>
  <c r="H47" i="14"/>
  <c r="I47" i="14" s="1"/>
  <c r="H44" i="14"/>
  <c r="I44" i="14" s="1"/>
  <c r="H40" i="14"/>
  <c r="I40" i="14" s="1"/>
  <c r="I53" i="14" l="1"/>
  <c r="J53" i="14"/>
  <c r="H53" i="14"/>
  <c r="J49" i="12"/>
  <c r="H43" i="12"/>
  <c r="I43" i="12" s="1"/>
  <c r="H44" i="12"/>
  <c r="I44" i="12" s="1"/>
  <c r="H42" i="12"/>
  <c r="I42" i="12" s="1"/>
  <c r="H41" i="12"/>
  <c r="I41" i="12" s="1"/>
  <c r="H40" i="12"/>
  <c r="I40" i="12" s="1"/>
  <c r="H39" i="12"/>
  <c r="I39" i="12" s="1"/>
  <c r="H38" i="12"/>
  <c r="I38" i="12" s="1"/>
  <c r="H37" i="12"/>
  <c r="I37" i="12" s="1"/>
  <c r="H36" i="12"/>
  <c r="I36" i="12" s="1"/>
  <c r="H35" i="12"/>
  <c r="I35" i="12" s="1"/>
  <c r="H34" i="12"/>
  <c r="I34" i="12" s="1"/>
  <c r="H33" i="12"/>
  <c r="I33" i="12" s="1"/>
  <c r="H32" i="12"/>
  <c r="I32" i="12" s="1"/>
  <c r="H31" i="12"/>
  <c r="I31" i="12" s="1"/>
  <c r="H30" i="12"/>
  <c r="I30" i="12" s="1"/>
  <c r="H29" i="12"/>
  <c r="I29" i="12" s="1"/>
  <c r="H28" i="12"/>
  <c r="I28" i="12" s="1"/>
  <c r="H27" i="12"/>
  <c r="I27" i="12" s="1"/>
  <c r="H26" i="12"/>
  <c r="I26" i="12" s="1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H47" i="8"/>
  <c r="I47" i="8" s="1"/>
  <c r="H46" i="8"/>
  <c r="I46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H4" i="8"/>
  <c r="H47" i="9"/>
  <c r="I47" i="9" s="1"/>
  <c r="H46" i="9"/>
  <c r="I46" i="9" s="1"/>
  <c r="H45" i="9"/>
  <c r="I45" i="9" s="1"/>
  <c r="H44" i="9"/>
  <c r="I44" i="9" s="1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 s="1"/>
  <c r="H4" i="9"/>
  <c r="I4" i="9" s="1"/>
  <c r="H53" i="9" l="1"/>
  <c r="H49" i="12"/>
  <c r="H53" i="7"/>
  <c r="I4" i="7"/>
  <c r="I53" i="7" s="1"/>
  <c r="I53" i="5"/>
  <c r="H53" i="8"/>
  <c r="I4" i="8"/>
  <c r="I53" i="8" s="1"/>
  <c r="H53" i="6"/>
  <c r="I4" i="6"/>
  <c r="I53" i="6" s="1"/>
  <c r="H53" i="5"/>
  <c r="I53" i="9"/>
  <c r="I49" i="12"/>
</calcChain>
</file>

<file path=xl/sharedStrings.xml><?xml version="1.0" encoding="utf-8"?>
<sst xmlns="http://schemas.openxmlformats.org/spreadsheetml/2006/main" count="779" uniqueCount="529">
  <si>
    <t>Sum</t>
  </si>
  <si>
    <t>Count</t>
  </si>
  <si>
    <t>Unweighted Count</t>
  </si>
  <si>
    <t>Valid N</t>
  </si>
  <si>
    <t>Unweighted Valid N</t>
  </si>
  <si>
    <t>trips_div8</t>
  </si>
  <si>
    <t>days_div8</t>
  </si>
  <si>
    <t>food_div8</t>
  </si>
  <si>
    <t>lodge_div8</t>
  </si>
  <si>
    <t>plane_div8</t>
  </si>
  <si>
    <t>pubtrans_div8</t>
  </si>
  <si>
    <t>privtrans_div8</t>
  </si>
  <si>
    <t>guide_div8</t>
  </si>
  <si>
    <t>publand_div8</t>
  </si>
  <si>
    <t>privland_div8</t>
  </si>
  <si>
    <t>bait_div8</t>
  </si>
  <si>
    <t>ice_div8</t>
  </si>
  <si>
    <t>heat_div8</t>
  </si>
  <si>
    <t>rent_div8</t>
  </si>
  <si>
    <t>boatfuel_div8</t>
  </si>
  <si>
    <t>boatlaunch_div8</t>
  </si>
  <si>
    <t>moor_div8</t>
  </si>
  <si>
    <t>rod_div8</t>
  </si>
  <si>
    <t>line_div8</t>
  </si>
  <si>
    <t>lure_div8</t>
  </si>
  <si>
    <t>hook_div8</t>
  </si>
  <si>
    <t>tack_div8</t>
  </si>
  <si>
    <t>creel_div8</t>
  </si>
  <si>
    <t>bait_eq_div8</t>
  </si>
  <si>
    <t>find_div8</t>
  </si>
  <si>
    <t>ice_eq_div8</t>
  </si>
  <si>
    <t>oth_eq_div8</t>
  </si>
  <si>
    <t>camp_div8</t>
  </si>
  <si>
    <t>bino_div8</t>
  </si>
  <si>
    <t>gear_div8</t>
  </si>
  <si>
    <t>taxi_div8</t>
  </si>
  <si>
    <t>book_div8</t>
  </si>
  <si>
    <t>dues_div8</t>
  </si>
  <si>
    <t>oth_fh_div8</t>
  </si>
  <si>
    <t>bssboat_div8</t>
  </si>
  <si>
    <t>mtrboat_div8</t>
  </si>
  <si>
    <t>canoe_div8</t>
  </si>
  <si>
    <t>motor_div8</t>
  </si>
  <si>
    <t>van_div8</t>
  </si>
  <si>
    <t>cabin_div8</t>
  </si>
  <si>
    <t>off_div8</t>
  </si>
  <si>
    <t>othg_div8</t>
  </si>
  <si>
    <t>license_div8</t>
  </si>
  <si>
    <t>fees_div8</t>
  </si>
  <si>
    <t>land_div8</t>
  </si>
  <si>
    <t>lease_div8</t>
  </si>
  <si>
    <t>triptotal_div8</t>
  </si>
  <si>
    <t>equiptotal_div8</t>
  </si>
  <si>
    <t>auxequiptotal_div8</t>
  </si>
  <si>
    <t>specequiptotal_div8</t>
  </si>
  <si>
    <t>othexptotal_div8</t>
  </si>
  <si>
    <t>totalexp_div8</t>
  </si>
  <si>
    <t>trips</t>
  </si>
  <si>
    <t>days</t>
  </si>
  <si>
    <t>food</t>
  </si>
  <si>
    <t>lodge</t>
  </si>
  <si>
    <t>plane</t>
  </si>
  <si>
    <t>pubtrans</t>
  </si>
  <si>
    <t>privtrans</t>
  </si>
  <si>
    <t>guide</t>
  </si>
  <si>
    <t>publand</t>
  </si>
  <si>
    <t>privland</t>
  </si>
  <si>
    <t>heat</t>
  </si>
  <si>
    <t>rent</t>
  </si>
  <si>
    <t>boatfuel</t>
  </si>
  <si>
    <t>boatlaunch</t>
  </si>
  <si>
    <t>moor</t>
  </si>
  <si>
    <t>camp</t>
  </si>
  <si>
    <t>bino</t>
  </si>
  <si>
    <t>gear</t>
  </si>
  <si>
    <t>taxi</t>
  </si>
  <si>
    <t>book</t>
  </si>
  <si>
    <t>dues</t>
  </si>
  <si>
    <t>oth_fh</t>
  </si>
  <si>
    <t>bssboat</t>
  </si>
  <si>
    <t>mtrboat</t>
  </si>
  <si>
    <t>canoe</t>
  </si>
  <si>
    <t>motor</t>
  </si>
  <si>
    <t>van</t>
  </si>
  <si>
    <t>cabin</t>
  </si>
  <si>
    <t>off</t>
  </si>
  <si>
    <t>othg</t>
  </si>
  <si>
    <t>land</t>
  </si>
  <si>
    <t>lease</t>
  </si>
  <si>
    <t>license</t>
  </si>
  <si>
    <t>fees</t>
  </si>
  <si>
    <t>triptotal</t>
  </si>
  <si>
    <t>equiptotal</t>
  </si>
  <si>
    <t>auxequiptotal</t>
  </si>
  <si>
    <t>specequiptotal</t>
  </si>
  <si>
    <t>othexptotal</t>
  </si>
  <si>
    <t>totalexp</t>
  </si>
  <si>
    <t/>
  </si>
  <si>
    <t>rifle</t>
  </si>
  <si>
    <t>shotgun</t>
  </si>
  <si>
    <t>mzzldr</t>
  </si>
  <si>
    <t>pistol</t>
  </si>
  <si>
    <t>bow</t>
  </si>
  <si>
    <t>scope</t>
  </si>
  <si>
    <t>decoy</t>
  </si>
  <si>
    <t>ammo</t>
  </si>
  <si>
    <t>hand</t>
  </si>
  <si>
    <t>dogs</t>
  </si>
  <si>
    <t>otheq</t>
  </si>
  <si>
    <t>plant</t>
  </si>
  <si>
    <t>bgtrips</t>
  </si>
  <si>
    <t>bgdays</t>
  </si>
  <si>
    <t>bgfood</t>
  </si>
  <si>
    <t>bglodge</t>
  </si>
  <si>
    <t>bgplane</t>
  </si>
  <si>
    <t>bgpubtrans</t>
  </si>
  <si>
    <t>bgprivtrans</t>
  </si>
  <si>
    <t>bgguide</t>
  </si>
  <si>
    <t>bgpubland</t>
  </si>
  <si>
    <t>bgprivland</t>
  </si>
  <si>
    <t>bgheat</t>
  </si>
  <si>
    <t>bgrent</t>
  </si>
  <si>
    <t>bgboatfuel</t>
  </si>
  <si>
    <t>bgboatlaunch</t>
  </si>
  <si>
    <t>bgmoor</t>
  </si>
  <si>
    <t>bgrifle</t>
  </si>
  <si>
    <t>bgshotgun</t>
  </si>
  <si>
    <t>bgmzzldr</t>
  </si>
  <si>
    <t>bgpistol</t>
  </si>
  <si>
    <t>bgbow</t>
  </si>
  <si>
    <t>bgscope</t>
  </si>
  <si>
    <t>bgdecoy</t>
  </si>
  <si>
    <t>bgammo</t>
  </si>
  <si>
    <t>bghand</t>
  </si>
  <si>
    <t>bgdogs</t>
  </si>
  <si>
    <t>bgotheq</t>
  </si>
  <si>
    <t>bgcamp</t>
  </si>
  <si>
    <t>bgbino</t>
  </si>
  <si>
    <t>bggear</t>
  </si>
  <si>
    <t>bgtaxi</t>
  </si>
  <si>
    <t>bgbook</t>
  </si>
  <si>
    <t>bgdues</t>
  </si>
  <si>
    <t>bgoth_fh</t>
  </si>
  <si>
    <t>bgbssboat</t>
  </si>
  <si>
    <t>bgmtrboat</t>
  </si>
  <si>
    <t>bgcanoe</t>
  </si>
  <si>
    <t>bgmotor</t>
  </si>
  <si>
    <t>bgvan</t>
  </si>
  <si>
    <t>bgcabin</t>
  </si>
  <si>
    <t>bgoff</t>
  </si>
  <si>
    <t>bgothg</t>
  </si>
  <si>
    <t>bgland</t>
  </si>
  <si>
    <t>bglease</t>
  </si>
  <si>
    <t>bglicense</t>
  </si>
  <si>
    <t>bgfees</t>
  </si>
  <si>
    <t>bgplant</t>
  </si>
  <si>
    <t>bgtriptotal</t>
  </si>
  <si>
    <t>bgequiptotal</t>
  </si>
  <si>
    <t>bgauxequiptotal</t>
  </si>
  <si>
    <t>bgspecequiptotal</t>
  </si>
  <si>
    <t>bgothexptotal</t>
  </si>
  <si>
    <t>bgtotalexp</t>
  </si>
  <si>
    <t>drtrips</t>
  </si>
  <si>
    <t>drdays</t>
  </si>
  <si>
    <t>drfood</t>
  </si>
  <si>
    <t>drlodge</t>
  </si>
  <si>
    <t>drplane</t>
  </si>
  <si>
    <t>drpubtrans</t>
  </si>
  <si>
    <t>drprivtrans</t>
  </si>
  <si>
    <t>drguide</t>
  </si>
  <si>
    <t>drpubland</t>
  </si>
  <si>
    <t>drprivland</t>
  </si>
  <si>
    <t>drheat</t>
  </si>
  <si>
    <t>drrent</t>
  </si>
  <si>
    <t>drboatfuel</t>
  </si>
  <si>
    <t>drboatlaunch</t>
  </si>
  <si>
    <t>drmoor</t>
  </si>
  <si>
    <t>drrifle</t>
  </si>
  <si>
    <t>drshotgun</t>
  </si>
  <si>
    <t>drmzzldr</t>
  </si>
  <si>
    <t>drpistol</t>
  </si>
  <si>
    <t>drbow</t>
  </si>
  <si>
    <t>drscope</t>
  </si>
  <si>
    <t>drdecoy</t>
  </si>
  <si>
    <t>drammo</t>
  </si>
  <si>
    <t>drhand</t>
  </si>
  <si>
    <t>drdogs</t>
  </si>
  <si>
    <t>drotheq</t>
  </si>
  <si>
    <t>drcamp</t>
  </si>
  <si>
    <t>drbino</t>
  </si>
  <si>
    <t>drgear</t>
  </si>
  <si>
    <t>drtaxi</t>
  </si>
  <si>
    <t>drbook</t>
  </si>
  <si>
    <t>drdues</t>
  </si>
  <si>
    <t>droth_fh</t>
  </si>
  <si>
    <t>drbssboat</t>
  </si>
  <si>
    <t>drmtrboat</t>
  </si>
  <si>
    <t>drcanoe</t>
  </si>
  <si>
    <t>drmotor</t>
  </si>
  <si>
    <t>drvan</t>
  </si>
  <si>
    <t>drcabin</t>
  </si>
  <si>
    <t>droff</t>
  </si>
  <si>
    <t>drothg</t>
  </si>
  <si>
    <t>drland</t>
  </si>
  <si>
    <t>drlease</t>
  </si>
  <si>
    <t>drlicense</t>
  </si>
  <si>
    <t>drfees</t>
  </si>
  <si>
    <t>drplant</t>
  </si>
  <si>
    <t>drtriptotal</t>
  </si>
  <si>
    <t>drequiptotal</t>
  </si>
  <si>
    <t>drauxequiptotal</t>
  </si>
  <si>
    <t>drspecequiptotal</t>
  </si>
  <si>
    <t>drothexptotal</t>
  </si>
  <si>
    <t>drtotalexp</t>
  </si>
  <si>
    <t>mbtrips</t>
  </si>
  <si>
    <t>mbdays</t>
  </si>
  <si>
    <t>mbfood</t>
  </si>
  <si>
    <t>mblodge</t>
  </si>
  <si>
    <t>mbplane</t>
  </si>
  <si>
    <t>mbpubtrans</t>
  </si>
  <si>
    <t>mbprivtrans</t>
  </si>
  <si>
    <t>mbguide</t>
  </si>
  <si>
    <t>mbpubland</t>
  </si>
  <si>
    <t>mbprivland</t>
  </si>
  <si>
    <t>mbheat</t>
  </si>
  <si>
    <t>mbrent</t>
  </si>
  <si>
    <t>mbboatfuel</t>
  </si>
  <si>
    <t>mbboatlaunch</t>
  </si>
  <si>
    <t>mbmoor</t>
  </si>
  <si>
    <t>mbrifle</t>
  </si>
  <si>
    <t>mbshotgun</t>
  </si>
  <si>
    <t>mbmzzldr</t>
  </si>
  <si>
    <t>mbpistol</t>
  </si>
  <si>
    <t>mbbow</t>
  </si>
  <si>
    <t>mbscope</t>
  </si>
  <si>
    <t>mbdecoy</t>
  </si>
  <si>
    <t>mbammo</t>
  </si>
  <si>
    <t>mbhand</t>
  </si>
  <si>
    <t>mbdogs</t>
  </si>
  <si>
    <t>mbotheq</t>
  </si>
  <si>
    <t>mbcamp</t>
  </si>
  <si>
    <t>mbbino</t>
  </si>
  <si>
    <t>mbgear</t>
  </si>
  <si>
    <t>mbtaxi</t>
  </si>
  <si>
    <t>mbbook</t>
  </si>
  <si>
    <t>mbdues</t>
  </si>
  <si>
    <t>mboth_fh</t>
  </si>
  <si>
    <t>mbbssboat</t>
  </si>
  <si>
    <t>mbmtrboat</t>
  </si>
  <si>
    <t>mbcanoe</t>
  </si>
  <si>
    <t>mbmotor</t>
  </si>
  <si>
    <t>mbvan</t>
  </si>
  <si>
    <t>mbcabin</t>
  </si>
  <si>
    <t>mboff</t>
  </si>
  <si>
    <t>mbothg</t>
  </si>
  <si>
    <t>mbland</t>
  </si>
  <si>
    <t>mblease</t>
  </si>
  <si>
    <t>mblicense</t>
  </si>
  <si>
    <t>mbfees</t>
  </si>
  <si>
    <t>mbplant</t>
  </si>
  <si>
    <t>mbtriptotal</t>
  </si>
  <si>
    <t>mbequiptotal</t>
  </si>
  <si>
    <t>mbauxequiptotal</t>
  </si>
  <si>
    <t>mbspecequiptotal</t>
  </si>
  <si>
    <t>mbothexptotal</t>
  </si>
  <si>
    <t>mbtotalexp</t>
  </si>
  <si>
    <t>smtrips</t>
  </si>
  <si>
    <t>smdays</t>
  </si>
  <si>
    <t>smfood</t>
  </si>
  <si>
    <t>smlodge</t>
  </si>
  <si>
    <t>smplane</t>
  </si>
  <si>
    <t>smpubtrans</t>
  </si>
  <si>
    <t>smprivtrans</t>
  </si>
  <si>
    <t>smguide</t>
  </si>
  <si>
    <t>smpubland</t>
  </si>
  <si>
    <t>smprivland</t>
  </si>
  <si>
    <t>smheat</t>
  </si>
  <si>
    <t>smrent</t>
  </si>
  <si>
    <t>smboatfuel</t>
  </si>
  <si>
    <t>smboatlaunch</t>
  </si>
  <si>
    <t>smmoor</t>
  </si>
  <si>
    <t>smrifle</t>
  </si>
  <si>
    <t>smshotgun</t>
  </si>
  <si>
    <t>smmzzldr</t>
  </si>
  <si>
    <t>smpistol</t>
  </si>
  <si>
    <t>smbow</t>
  </si>
  <si>
    <t>smscope</t>
  </si>
  <si>
    <t>smdecoy</t>
  </si>
  <si>
    <t>smammo</t>
  </si>
  <si>
    <t>smhand</t>
  </si>
  <si>
    <t>smdogs</t>
  </si>
  <si>
    <t>smotheq</t>
  </si>
  <si>
    <t>smcamp</t>
  </si>
  <si>
    <t>smbino</t>
  </si>
  <si>
    <t>smgear</t>
  </si>
  <si>
    <t>smtaxi</t>
  </si>
  <si>
    <t>smbook</t>
  </si>
  <si>
    <t>smdues</t>
  </si>
  <si>
    <t>smoth_fh</t>
  </si>
  <si>
    <t>smbssboat</t>
  </si>
  <si>
    <t>smmtrboat</t>
  </si>
  <si>
    <t>smcanoe</t>
  </si>
  <si>
    <t>smmotor</t>
  </si>
  <si>
    <t>smvan</t>
  </si>
  <si>
    <t>smcabin</t>
  </si>
  <si>
    <t>smoff</t>
  </si>
  <si>
    <t>smothg</t>
  </si>
  <si>
    <t>smland</t>
  </si>
  <si>
    <t>smlease</t>
  </si>
  <si>
    <t>smlicense</t>
  </si>
  <si>
    <t>smfees</t>
  </si>
  <si>
    <t>smplant</t>
  </si>
  <si>
    <t>smtriptotal</t>
  </si>
  <si>
    <t>smequiptotal</t>
  </si>
  <si>
    <t>smauxequiptotal</t>
  </si>
  <si>
    <t>smspecequiptotal</t>
  </si>
  <si>
    <t>smothexptotal</t>
  </si>
  <si>
    <t>smtotalexp</t>
  </si>
  <si>
    <t>ugbtrips</t>
  </si>
  <si>
    <t>ugbdays</t>
  </si>
  <si>
    <t>ugbfood</t>
  </si>
  <si>
    <t>ugblodge</t>
  </si>
  <si>
    <t>ugbplane</t>
  </si>
  <si>
    <t>ugbpubtrans</t>
  </si>
  <si>
    <t>ugbprivtrans</t>
  </si>
  <si>
    <t>ugsmuide</t>
  </si>
  <si>
    <t>ugbpubland</t>
  </si>
  <si>
    <t>ugbprivland</t>
  </si>
  <si>
    <t>ugbheat</t>
  </si>
  <si>
    <t>ugbrent</t>
  </si>
  <si>
    <t>ugbboatfuel</t>
  </si>
  <si>
    <t>ugbboatlaunch</t>
  </si>
  <si>
    <t>ugbmoor</t>
  </si>
  <si>
    <t>ugbrifle</t>
  </si>
  <si>
    <t>ugbshotgun</t>
  </si>
  <si>
    <t>ugbmzzldr</t>
  </si>
  <si>
    <t>ugbpistol</t>
  </si>
  <si>
    <t>ugbbow</t>
  </si>
  <si>
    <t>ugbscope</t>
  </si>
  <si>
    <t>ugbdecoy</t>
  </si>
  <si>
    <t>ugbammo</t>
  </si>
  <si>
    <t>ugbhand</t>
  </si>
  <si>
    <t>ugbdogs</t>
  </si>
  <si>
    <t>ugbotheq</t>
  </si>
  <si>
    <t>ugbcamp</t>
  </si>
  <si>
    <t>ugbbino</t>
  </si>
  <si>
    <t>ugsmear</t>
  </si>
  <si>
    <t>ugbtaxi</t>
  </si>
  <si>
    <t>ugbbook</t>
  </si>
  <si>
    <t>ugbdues</t>
  </si>
  <si>
    <t>ugboth_fh</t>
  </si>
  <si>
    <t>ugbbssboat</t>
  </si>
  <si>
    <t>ugbmtrboat</t>
  </si>
  <si>
    <t>ugbcanoe</t>
  </si>
  <si>
    <t>ugbmotor</t>
  </si>
  <si>
    <t>ugbvan</t>
  </si>
  <si>
    <t>ugbcabin</t>
  </si>
  <si>
    <t>ugboff</t>
  </si>
  <si>
    <t>ugbothg</t>
  </si>
  <si>
    <t>ugbland</t>
  </si>
  <si>
    <t>ugblease</t>
  </si>
  <si>
    <t>ugblicense</t>
  </si>
  <si>
    <t>ugbfees</t>
  </si>
  <si>
    <t>ugbplant</t>
  </si>
  <si>
    <t>ugbtriptotal</t>
  </si>
  <si>
    <t>ugbequiptotal</t>
  </si>
  <si>
    <t>ugbauxequiptotal</t>
  </si>
  <si>
    <t>ugbspecequiptotal</t>
  </si>
  <si>
    <t>ugbothexptotal</t>
  </si>
  <si>
    <t>ugbtotalexp</t>
  </si>
  <si>
    <t>oatrips</t>
  </si>
  <si>
    <t>oadays</t>
  </si>
  <si>
    <t>oafood</t>
  </si>
  <si>
    <t>oalodge</t>
  </si>
  <si>
    <t>oaplane</t>
  </si>
  <si>
    <t>oapubtrans</t>
  </si>
  <si>
    <t>oaprivtrans</t>
  </si>
  <si>
    <t>oaguide</t>
  </si>
  <si>
    <t>oapubland</t>
  </si>
  <si>
    <t>oaprivland</t>
  </si>
  <si>
    <t>oaheat</t>
  </si>
  <si>
    <t>oarent</t>
  </si>
  <si>
    <t>oaboatfuel</t>
  </si>
  <si>
    <t>oaboatlaunch</t>
  </si>
  <si>
    <t>oamoor</t>
  </si>
  <si>
    <t>oarifle</t>
  </si>
  <si>
    <t>oashotgun</t>
  </si>
  <si>
    <t>oamzzldr</t>
  </si>
  <si>
    <t>oapistol</t>
  </si>
  <si>
    <t>oabow</t>
  </si>
  <si>
    <t>oascope</t>
  </si>
  <si>
    <t>oadecoy</t>
  </si>
  <si>
    <t>oaammo</t>
  </si>
  <si>
    <t>oahand</t>
  </si>
  <si>
    <t>oadogs</t>
  </si>
  <si>
    <t>oaotheq</t>
  </si>
  <si>
    <t>oacamp</t>
  </si>
  <si>
    <t>oabino</t>
  </si>
  <si>
    <t>oagear</t>
  </si>
  <si>
    <t>oataxi</t>
  </si>
  <si>
    <t>oabook</t>
  </si>
  <si>
    <t>oadues</t>
  </si>
  <si>
    <t>oaoth_fh</t>
  </si>
  <si>
    <t>oabssboat</t>
  </si>
  <si>
    <t>oamtrboat</t>
  </si>
  <si>
    <t>oacanoe</t>
  </si>
  <si>
    <t>oamotor</t>
  </si>
  <si>
    <t>oavan</t>
  </si>
  <si>
    <t>oacabin</t>
  </si>
  <si>
    <t>oaoff</t>
  </si>
  <si>
    <t>oaothg</t>
  </si>
  <si>
    <t>oaland</t>
  </si>
  <si>
    <t>oalease</t>
  </si>
  <si>
    <t>oalicense</t>
  </si>
  <si>
    <t>oafees</t>
  </si>
  <si>
    <t>oaplant</t>
  </si>
  <si>
    <t>oatriptotal</t>
  </si>
  <si>
    <t>oaequiptotal</t>
  </si>
  <si>
    <t>oaauxequiptotal</t>
  </si>
  <si>
    <t>oaspecequiptotal</t>
  </si>
  <si>
    <t>oaothexptotal</t>
  </si>
  <si>
    <t>oatotalexp</t>
  </si>
  <si>
    <t>away</t>
  </si>
  <si>
    <t>tripdays</t>
  </si>
  <si>
    <t>home</t>
  </si>
  <si>
    <t>resdays</t>
  </si>
  <si>
    <t>wwatcher</t>
  </si>
  <si>
    <t>totaldays</t>
  </si>
  <si>
    <t>photo</t>
  </si>
  <si>
    <t>film</t>
  </si>
  <si>
    <t>feed</t>
  </si>
  <si>
    <t>bulk</t>
  </si>
  <si>
    <t>othr</t>
  </si>
  <si>
    <t>nest</t>
  </si>
  <si>
    <t>spec</t>
  </si>
  <si>
    <t>tent</t>
  </si>
  <si>
    <t>pack</t>
  </si>
  <si>
    <t>camp2</t>
  </si>
  <si>
    <t>daypack</t>
  </si>
  <si>
    <t>mag</t>
  </si>
  <si>
    <t>otr</t>
  </si>
  <si>
    <t>trail</t>
  </si>
  <si>
    <t>boat</t>
  </si>
  <si>
    <t>boatacces</t>
  </si>
  <si>
    <t>othequip</t>
  </si>
  <si>
    <t>annequiptotal</t>
  </si>
  <si>
    <t>otherspendtotal</t>
  </si>
  <si>
    <t>totalspend</t>
  </si>
  <si>
    <t>$ / day</t>
  </si>
  <si>
    <t>$/day</t>
  </si>
  <si>
    <t>$/da</t>
  </si>
  <si>
    <t>trips_div9</t>
  </si>
  <si>
    <t>days_div9</t>
  </si>
  <si>
    <t>food_div9</t>
  </si>
  <si>
    <t>lodge_div9</t>
  </si>
  <si>
    <t>plane_div9</t>
  </si>
  <si>
    <t>pubtrans_div9</t>
  </si>
  <si>
    <t>privtrans_div9</t>
  </si>
  <si>
    <t>guide_div9</t>
  </si>
  <si>
    <t>publand_div9</t>
  </si>
  <si>
    <t>privland_div9</t>
  </si>
  <si>
    <t>bait_div9</t>
  </si>
  <si>
    <t>ice_div9</t>
  </si>
  <si>
    <t>heat_div9</t>
  </si>
  <si>
    <t>rent_div9</t>
  </si>
  <si>
    <t>boatfuel_div9</t>
  </si>
  <si>
    <t>boatlaunch_div9</t>
  </si>
  <si>
    <t>moor_div9</t>
  </si>
  <si>
    <t>rod_div9</t>
  </si>
  <si>
    <t>line_div9</t>
  </si>
  <si>
    <t>lure_div9</t>
  </si>
  <si>
    <t>hook_div9</t>
  </si>
  <si>
    <t>tack_div9</t>
  </si>
  <si>
    <t>creel_div9</t>
  </si>
  <si>
    <t>bait_eq_div9</t>
  </si>
  <si>
    <t>find_div9</t>
  </si>
  <si>
    <t>ice_eq_div9</t>
  </si>
  <si>
    <t>oth_eq_div9</t>
  </si>
  <si>
    <t>camp_div9</t>
  </si>
  <si>
    <t>bino_div9</t>
  </si>
  <si>
    <t>gear_div9</t>
  </si>
  <si>
    <t>taxi_div9</t>
  </si>
  <si>
    <t>book_div9</t>
  </si>
  <si>
    <t>dues_div9</t>
  </si>
  <si>
    <t>oth_fh_div9</t>
  </si>
  <si>
    <t>bssboat_div9</t>
  </si>
  <si>
    <t>mtrboat_div9</t>
  </si>
  <si>
    <t>canoe_div9</t>
  </si>
  <si>
    <t>motor_div9</t>
  </si>
  <si>
    <t>van_div9</t>
  </si>
  <si>
    <t>cabin_div9</t>
  </si>
  <si>
    <t>off_div9</t>
  </si>
  <si>
    <t>othg_div9</t>
  </si>
  <si>
    <t>license_div9</t>
  </si>
  <si>
    <t>fees_div9</t>
  </si>
  <si>
    <t>land_div9</t>
  </si>
  <si>
    <t>lease_div9</t>
  </si>
  <si>
    <t>triptotal_div9</t>
  </si>
  <si>
    <t>equiptotal_div9</t>
  </si>
  <si>
    <t>auxequiptotal_div9</t>
  </si>
  <si>
    <t>specequiptotal_div9</t>
  </si>
  <si>
    <t>othexptotal_div9</t>
  </si>
  <si>
    <t>totalexp_div9</t>
  </si>
  <si>
    <t>Fishing</t>
  </si>
  <si>
    <t>Days</t>
  </si>
  <si>
    <t>Spending</t>
  </si>
  <si>
    <t>CO</t>
  </si>
  <si>
    <t>Mountain</t>
  </si>
  <si>
    <t>Pacific</t>
  </si>
  <si>
    <t>Mountain + Pacific</t>
  </si>
  <si>
    <t>US</t>
  </si>
  <si>
    <t>Hunting</t>
  </si>
  <si>
    <t>WW</t>
  </si>
  <si>
    <t>Adjustment</t>
  </si>
  <si>
    <t>2016 profiles are sourced from: \Southwick Associates\2016 Hunting &amp; Fishing Econ Impacts - Documents\USFWS Census</t>
  </si>
  <si>
    <t>2011 adjustments are sourced from:</t>
  </si>
  <si>
    <t>**</t>
  </si>
  <si>
    <t>**from USFWS WW publication</t>
  </si>
  <si>
    <t>Estimated CO 2016</t>
  </si>
  <si>
    <t>CO spend per participant (added by Dan)</t>
  </si>
  <si>
    <t>fish</t>
  </si>
  <si>
    <t>hunt</t>
  </si>
  <si>
    <t>ww</t>
  </si>
  <si>
    <t>Tom originally pulled these together to get reasonable 2016-based National Svy estimates for Colorado (part of an earlier 2018 Scorp project)</t>
  </si>
  <si>
    <t>Since CO &amp; AZ are within the same region (8), Dan used these regional profiles for the AZ project</t>
  </si>
  <si>
    <t>AZ-summary</t>
  </si>
  <si>
    <t>Overall profiles tabulated by Dan for use in AZ project</t>
  </si>
  <si>
    <t>Dan Added on 12-11-18</t>
  </si>
  <si>
    <t>Dan Added on 12-11-18 - Mountain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</si>
</sst>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##0.00"/>
    <numFmt numFmtId="167" formatCode="###0"/>
    <numFmt numFmtId="168" formatCode="0.0%"/>
    <numFmt numFmtId="169" formatCode="&quot;$&quot;#,##0"/>
    <numFmt numFmtId="170" formatCode="0.000"/>
    <numFmt numFmtId="171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ck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ck">
        <color indexed="8"/>
      </right>
      <top style="medium">
        <color indexed="64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0" borderId="1" xfId="3" applyFont="1" applyBorder="1" applyAlignment="1">
      <alignment horizontal="left" wrapText="1"/>
    </xf>
    <xf numFmtId="0" fontId="3" fillId="0" borderId="2" xfId="3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3" fillId="0" borderId="4" xfId="3" applyFont="1" applyBorder="1" applyAlignment="1">
      <alignment horizontal="center" wrapText="1"/>
    </xf>
    <xf numFmtId="0" fontId="3" fillId="0" borderId="5" xfId="3" applyFont="1" applyBorder="1" applyAlignment="1">
      <alignment horizontal="left" vertical="top" wrapText="1"/>
    </xf>
    <xf numFmtId="164" fontId="3" fillId="0" borderId="6" xfId="1" applyNumberFormat="1" applyFont="1" applyBorder="1" applyAlignment="1">
      <alignment horizontal="right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right" vertical="center"/>
    </xf>
    <xf numFmtId="0" fontId="3" fillId="0" borderId="9" xfId="3" applyFont="1" applyBorder="1" applyAlignment="1">
      <alignment horizontal="left" vertical="top" wrapText="1"/>
    </xf>
    <xf numFmtId="164" fontId="3" fillId="0" borderId="10" xfId="1" applyNumberFormat="1" applyFont="1" applyBorder="1" applyAlignment="1">
      <alignment horizontal="right" vertical="center"/>
    </xf>
    <xf numFmtId="164" fontId="3" fillId="0" borderId="11" xfId="1" applyNumberFormat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right" vertical="center"/>
    </xf>
    <xf numFmtId="165" fontId="3" fillId="0" borderId="10" xfId="2" applyNumberFormat="1" applyFont="1" applyBorder="1" applyAlignment="1">
      <alignment horizontal="right" vertical="center"/>
    </xf>
    <xf numFmtId="0" fontId="3" fillId="0" borderId="13" xfId="3" applyFont="1" applyBorder="1" applyAlignment="1">
      <alignment horizontal="left" vertical="top" wrapText="1"/>
    </xf>
    <xf numFmtId="165" fontId="3" fillId="0" borderId="14" xfId="2" applyNumberFormat="1" applyFont="1" applyBorder="1" applyAlignment="1">
      <alignment horizontal="right" vertical="center"/>
    </xf>
    <xf numFmtId="164" fontId="3" fillId="0" borderId="15" xfId="1" applyNumberFormat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right" vertical="center"/>
    </xf>
    <xf numFmtId="164" fontId="0" fillId="0" borderId="0" xfId="1" applyNumberFormat="1" applyFont="1"/>
    <xf numFmtId="165" fontId="0" fillId="0" borderId="0" xfId="2" applyNumberFormat="1" applyFont="1"/>
    <xf numFmtId="164" fontId="4" fillId="0" borderId="17" xfId="1" applyNumberFormat="1" applyFont="1" applyBorder="1" applyAlignment="1">
      <alignment horizontal="right" vertical="center"/>
    </xf>
    <xf numFmtId="164" fontId="4" fillId="0" borderId="15" xfId="1" applyNumberFormat="1" applyFont="1" applyBorder="1" applyAlignment="1">
      <alignment horizontal="right" vertical="center"/>
    </xf>
    <xf numFmtId="165" fontId="4" fillId="0" borderId="18" xfId="2" applyNumberFormat="1" applyFont="1" applyBorder="1" applyAlignment="1">
      <alignment horizontal="right" vertical="center"/>
    </xf>
    <xf numFmtId="0" fontId="4" fillId="0" borderId="19" xfId="4" applyFont="1" applyBorder="1" applyAlignment="1">
      <alignment horizontal="left" vertical="top" wrapText="1"/>
    </xf>
    <xf numFmtId="164" fontId="4" fillId="0" borderId="20" xfId="1" applyNumberFormat="1" applyFont="1" applyBorder="1" applyAlignment="1">
      <alignment horizontal="right" vertical="center"/>
    </xf>
    <xf numFmtId="164" fontId="4" fillId="0" borderId="11" xfId="1" applyNumberFormat="1" applyFont="1" applyBorder="1" applyAlignment="1">
      <alignment horizontal="right" vertical="center"/>
    </xf>
    <xf numFmtId="165" fontId="4" fillId="0" borderId="21" xfId="2" applyNumberFormat="1" applyFont="1" applyBorder="1" applyAlignment="1">
      <alignment horizontal="right" vertical="center"/>
    </xf>
    <xf numFmtId="0" fontId="4" fillId="0" borderId="22" xfId="4" applyFont="1" applyBorder="1" applyAlignment="1">
      <alignment horizontal="left" vertical="top" wrapText="1"/>
    </xf>
    <xf numFmtId="164" fontId="4" fillId="0" borderId="23" xfId="1" applyNumberFormat="1" applyFont="1" applyBorder="1" applyAlignment="1">
      <alignment horizontal="right" vertical="center"/>
    </xf>
    <xf numFmtId="164" fontId="4" fillId="0" borderId="24" xfId="1" applyNumberFormat="1" applyFont="1" applyBorder="1" applyAlignment="1">
      <alignment horizontal="right" vertical="center"/>
    </xf>
    <xf numFmtId="165" fontId="4" fillId="0" borderId="25" xfId="2" applyNumberFormat="1" applyFont="1" applyBorder="1" applyAlignment="1">
      <alignment horizontal="right" vertical="center"/>
    </xf>
    <xf numFmtId="0" fontId="4" fillId="0" borderId="26" xfId="4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2" applyNumberFormat="1" applyFont="1" applyBorder="1" applyAlignment="1">
      <alignment horizontal="right" vertical="center"/>
    </xf>
    <xf numFmtId="0" fontId="3" fillId="0" borderId="19" xfId="4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2" applyNumberFormat="1" applyFont="1" applyBorder="1" applyAlignment="1">
      <alignment horizontal="right" vertical="center"/>
    </xf>
    <xf numFmtId="0" fontId="3" fillId="0" borderId="22" xfId="4" applyFont="1" applyBorder="1" applyAlignment="1">
      <alignment horizontal="left" vertical="top" wrapText="1"/>
    </xf>
    <xf numFmtId="164" fontId="3" fillId="0" borderId="23" xfId="1" applyNumberFormat="1" applyFont="1" applyBorder="1" applyAlignment="1">
      <alignment horizontal="right" vertical="center"/>
    </xf>
    <xf numFmtId="164" fontId="3" fillId="0" borderId="24" xfId="1" applyNumberFormat="1" applyFont="1" applyBorder="1" applyAlignment="1">
      <alignment horizontal="right" vertical="center"/>
    </xf>
    <xf numFmtId="165" fontId="3" fillId="0" borderId="25" xfId="2" applyNumberFormat="1" applyFont="1" applyBorder="1" applyAlignment="1">
      <alignment horizontal="right" vertical="center"/>
    </xf>
    <xf numFmtId="0" fontId="3" fillId="0" borderId="26" xfId="4" applyFont="1" applyBorder="1" applyAlignment="1">
      <alignment horizontal="left" vertical="top" wrapText="1"/>
    </xf>
    <xf numFmtId="164" fontId="3" fillId="0" borderId="21" xfId="1" applyNumberFormat="1" applyFont="1" applyBorder="1" applyAlignment="1">
      <alignment horizontal="right" vertical="center"/>
    </xf>
    <xf numFmtId="164" fontId="3" fillId="0" borderId="25" xfId="1" applyNumberFormat="1" applyFont="1" applyBorder="1" applyAlignment="1">
      <alignment horizontal="right" vertical="center"/>
    </xf>
    <xf numFmtId="164" fontId="3" fillId="0" borderId="27" xfId="1" applyNumberFormat="1" applyFont="1" applyBorder="1" applyAlignment="1">
      <alignment horizontal="center" wrapText="1"/>
    </xf>
    <xf numFmtId="164" fontId="3" fillId="0" borderId="7" xfId="1" applyNumberFormat="1" applyFont="1" applyBorder="1" applyAlignment="1">
      <alignment horizontal="center" wrapText="1"/>
    </xf>
    <xf numFmtId="165" fontId="3" fillId="0" borderId="28" xfId="2" applyNumberFormat="1" applyFont="1" applyBorder="1" applyAlignment="1">
      <alignment horizontal="center" wrapText="1"/>
    </xf>
    <xf numFmtId="0" fontId="3" fillId="0" borderId="29" xfId="4" applyFont="1" applyBorder="1" applyAlignment="1">
      <alignment horizontal="left" wrapText="1"/>
    </xf>
    <xf numFmtId="0" fontId="3" fillId="0" borderId="30" xfId="3" applyFont="1" applyFill="1" applyBorder="1" applyAlignment="1">
      <alignment horizontal="left" wrapText="1"/>
    </xf>
    <xf numFmtId="0" fontId="3" fillId="0" borderId="31" xfId="3" applyFont="1" applyBorder="1" applyAlignment="1">
      <alignment horizontal="center" wrapText="1"/>
    </xf>
    <xf numFmtId="0" fontId="3" fillId="0" borderId="32" xfId="3" applyFont="1" applyBorder="1" applyAlignment="1">
      <alignment horizontal="center" wrapText="1"/>
    </xf>
    <xf numFmtId="0" fontId="3" fillId="0" borderId="33" xfId="3" applyFont="1" applyBorder="1" applyAlignment="1">
      <alignment horizontal="center" wrapText="1"/>
    </xf>
    <xf numFmtId="0" fontId="2" fillId="0" borderId="0" xfId="3"/>
    <xf numFmtId="0" fontId="3" fillId="0" borderId="29" xfId="3" applyFont="1" applyBorder="1" applyAlignment="1">
      <alignment horizontal="left" vertical="top" wrapText="1"/>
    </xf>
    <xf numFmtId="164" fontId="3" fillId="0" borderId="28" xfId="1" applyNumberFormat="1" applyFont="1" applyBorder="1" applyAlignment="1">
      <alignment horizontal="right" vertical="center"/>
    </xf>
    <xf numFmtId="164" fontId="3" fillId="0" borderId="27" xfId="1" applyNumberFormat="1" applyFont="1" applyBorder="1" applyAlignment="1">
      <alignment horizontal="right" vertical="center"/>
    </xf>
    <xf numFmtId="0" fontId="3" fillId="0" borderId="34" xfId="3" applyFont="1" applyBorder="1" applyAlignment="1">
      <alignment horizontal="left" vertical="top" wrapText="1"/>
    </xf>
    <xf numFmtId="0" fontId="3" fillId="0" borderId="26" xfId="3" applyFont="1" applyBorder="1" applyAlignment="1">
      <alignment horizontal="left" vertical="top" wrapText="1"/>
    </xf>
    <xf numFmtId="164" fontId="3" fillId="0" borderId="35" xfId="1" applyNumberFormat="1" applyFont="1" applyBorder="1" applyAlignment="1">
      <alignment horizontal="right" vertical="center"/>
    </xf>
    <xf numFmtId="0" fontId="3" fillId="0" borderId="22" xfId="3" applyFont="1" applyBorder="1" applyAlignment="1">
      <alignment horizontal="left" vertical="top" wrapText="1"/>
    </xf>
    <xf numFmtId="0" fontId="3" fillId="0" borderId="19" xfId="3" applyFont="1" applyBorder="1" applyAlignment="1">
      <alignment horizontal="left" vertical="top" wrapText="1"/>
    </xf>
    <xf numFmtId="0" fontId="3" fillId="0" borderId="36" xfId="3" applyFont="1" applyBorder="1" applyAlignment="1">
      <alignment horizontal="left" vertical="top" wrapText="1"/>
    </xf>
    <xf numFmtId="165" fontId="3" fillId="0" borderId="37" xfId="2" applyNumberFormat="1" applyFont="1" applyBorder="1" applyAlignment="1">
      <alignment horizontal="right" vertical="center"/>
    </xf>
    <xf numFmtId="164" fontId="3" fillId="0" borderId="38" xfId="1" applyNumberFormat="1" applyFont="1" applyBorder="1" applyAlignment="1">
      <alignment horizontal="right" vertical="center"/>
    </xf>
    <xf numFmtId="164" fontId="3" fillId="0" borderId="39" xfId="1" applyNumberFormat="1" applyFont="1" applyBorder="1" applyAlignment="1">
      <alignment horizontal="right" vertical="center"/>
    </xf>
    <xf numFmtId="0" fontId="3" fillId="0" borderId="30" xfId="3" applyFont="1" applyBorder="1" applyAlignment="1">
      <alignment horizontal="left" wrapText="1"/>
    </xf>
    <xf numFmtId="166" fontId="3" fillId="0" borderId="28" xfId="3" applyNumberFormat="1" applyFont="1" applyBorder="1" applyAlignment="1">
      <alignment horizontal="right" vertical="center"/>
    </xf>
    <xf numFmtId="167" fontId="3" fillId="0" borderId="7" xfId="3" applyNumberFormat="1" applyFont="1" applyBorder="1" applyAlignment="1">
      <alignment horizontal="right" vertical="center"/>
    </xf>
    <xf numFmtId="167" fontId="3" fillId="0" borderId="27" xfId="3" applyNumberFormat="1" applyFont="1" applyBorder="1" applyAlignment="1">
      <alignment horizontal="right" vertical="center"/>
    </xf>
    <xf numFmtId="166" fontId="3" fillId="0" borderId="21" xfId="3" applyNumberFormat="1" applyFont="1" applyBorder="1" applyAlignment="1">
      <alignment horizontal="right" vertical="center"/>
    </xf>
    <xf numFmtId="167" fontId="3" fillId="0" borderId="11" xfId="3" applyNumberFormat="1" applyFont="1" applyBorder="1" applyAlignment="1">
      <alignment horizontal="right" vertical="center"/>
    </xf>
    <xf numFmtId="167" fontId="3" fillId="0" borderId="20" xfId="3" applyNumberFormat="1" applyFont="1" applyBorder="1" applyAlignment="1">
      <alignment horizontal="right" vertical="center"/>
    </xf>
    <xf numFmtId="167" fontId="3" fillId="0" borderId="21" xfId="3" applyNumberFormat="1" applyFont="1" applyBorder="1" applyAlignment="1">
      <alignment horizontal="right" vertical="center"/>
    </xf>
    <xf numFmtId="0" fontId="3" fillId="0" borderId="21" xfId="3" applyFont="1" applyBorder="1" applyAlignment="1">
      <alignment horizontal="right" vertical="center"/>
    </xf>
    <xf numFmtId="0" fontId="3" fillId="0" borderId="20" xfId="3" applyFont="1" applyBorder="1" applyAlignment="1">
      <alignment horizontal="left" vertical="center" wrapText="1"/>
    </xf>
    <xf numFmtId="0" fontId="3" fillId="0" borderId="40" xfId="3" applyFont="1" applyBorder="1" applyAlignment="1">
      <alignment horizontal="left" vertical="top" wrapText="1"/>
    </xf>
    <xf numFmtId="166" fontId="3" fillId="0" borderId="41" xfId="3" applyNumberFormat="1" applyFont="1" applyBorder="1" applyAlignment="1">
      <alignment horizontal="right" vertical="center"/>
    </xf>
    <xf numFmtId="167" fontId="3" fillId="0" borderId="42" xfId="3" applyNumberFormat="1" applyFont="1" applyBorder="1" applyAlignment="1">
      <alignment horizontal="right" vertical="center"/>
    </xf>
    <xf numFmtId="167" fontId="3" fillId="0" borderId="43" xfId="3" applyNumberFormat="1" applyFont="1" applyBorder="1" applyAlignment="1">
      <alignment horizontal="right" vertical="center"/>
    </xf>
    <xf numFmtId="44" fontId="0" fillId="0" borderId="0" xfId="2" applyFont="1"/>
    <xf numFmtId="44" fontId="0" fillId="0" borderId="0" xfId="2" applyFont="1" applyAlignment="1">
      <alignment horizontal="center"/>
    </xf>
    <xf numFmtId="0" fontId="3" fillId="0" borderId="0" xfId="3" applyFont="1" applyFill="1" applyBorder="1" applyAlignment="1">
      <alignment horizontal="center" wrapText="1"/>
    </xf>
    <xf numFmtId="44" fontId="0" fillId="0" borderId="0" xfId="0" applyNumberFormat="1"/>
    <xf numFmtId="44" fontId="3" fillId="0" borderId="0" xfId="2" applyFont="1" applyFill="1" applyBorder="1" applyAlignment="1">
      <alignment horizontal="center" wrapText="1"/>
    </xf>
    <xf numFmtId="168" fontId="0" fillId="0" borderId="0" xfId="5" applyNumberFormat="1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/>
    <xf numFmtId="44" fontId="0" fillId="0" borderId="0" xfId="2" applyFont="1"/>
    <xf numFmtId="164" fontId="2" fillId="0" borderId="0" xfId="7" applyNumberFormat="1"/>
    <xf numFmtId="164" fontId="2" fillId="0" borderId="0" xfId="7" applyNumberFormat="1" applyFont="1" applyFill="1" applyAlignment="1">
      <alignment vertical="center"/>
    </xf>
    <xf numFmtId="0" fontId="7" fillId="0" borderId="0" xfId="0" applyFont="1"/>
    <xf numFmtId="0" fontId="0" fillId="0" borderId="0" xfId="0" applyFont="1"/>
    <xf numFmtId="165" fontId="6" fillId="0" borderId="0" xfId="8" applyNumberFormat="1" applyFont="1"/>
    <xf numFmtId="164" fontId="6" fillId="0" borderId="0" xfId="7" applyNumberFormat="1" applyFont="1"/>
    <xf numFmtId="164" fontId="2" fillId="0" borderId="0" xfId="7" quotePrefix="1" applyNumberFormat="1" applyFont="1" applyAlignment="1">
      <alignment horizontal="right"/>
    </xf>
    <xf numFmtId="165" fontId="2" fillId="0" borderId="0" xfId="8" quotePrefix="1" applyNumberFormat="1" applyFont="1" applyAlignment="1">
      <alignment horizontal="right"/>
    </xf>
    <xf numFmtId="164" fontId="2" fillId="0" borderId="44" xfId="7" applyNumberFormat="1" applyBorder="1"/>
    <xf numFmtId="3" fontId="6" fillId="0" borderId="0" xfId="6" applyNumberFormat="1" applyFont="1"/>
    <xf numFmtId="169" fontId="6" fillId="0" borderId="0" xfId="6" applyNumberFormat="1" applyFont="1"/>
    <xf numFmtId="44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64" fontId="2" fillId="0" borderId="0" xfId="7" quotePrefix="1" applyNumberFormat="1" applyFont="1" applyFill="1" applyAlignment="1">
      <alignment horizontal="right"/>
    </xf>
    <xf numFmtId="164" fontId="2" fillId="0" borderId="0" xfId="7" applyNumberFormat="1" applyFill="1"/>
    <xf numFmtId="164" fontId="2" fillId="0" borderId="45" xfId="7" applyNumberFormat="1" applyFill="1" applyBorder="1"/>
    <xf numFmtId="0" fontId="3" fillId="3" borderId="0" xfId="3" applyFont="1" applyFill="1" applyBorder="1" applyAlignment="1">
      <alignment horizontal="center" wrapText="1"/>
    </xf>
    <xf numFmtId="0" fontId="8" fillId="0" borderId="0" xfId="0" applyFont="1"/>
    <xf numFmtId="171" fontId="0" fillId="0" borderId="0" xfId="0" applyNumberFormat="1"/>
    <xf numFmtId="171" fontId="5" fillId="4" borderId="0" xfId="0" applyNumberFormat="1" applyFont="1" applyFill="1" applyAlignment="1">
      <alignment horizontal="left"/>
    </xf>
    <xf numFmtId="0" fontId="0" fillId="4" borderId="0" xfId="0" applyFill="1"/>
  </cellXfs>
  <cellStyles count="14">
    <cellStyle name="Comma" xfId="1" builtinId="3"/>
    <cellStyle name="Comma 2" xfId="7" xr:uid="{00000000-0005-0000-0000-00002F000000}"/>
    <cellStyle name="Comma 2 2" xfId="11" xr:uid="{00000000-0005-0000-0000-000001000000}"/>
    <cellStyle name="Currency" xfId="2" builtinId="4"/>
    <cellStyle name="Currency 2" xfId="8" xr:uid="{00000000-0005-0000-0000-000030000000}"/>
    <cellStyle name="Currency 2 2" xfId="12" xr:uid="{00000000-0005-0000-0000-000003000000}"/>
    <cellStyle name="Normal" xfId="0" builtinId="0"/>
    <cellStyle name="Normal 2" xfId="6" xr:uid="{00000000-0005-0000-0000-000031000000}"/>
    <cellStyle name="Normal 2 2" xfId="10" xr:uid="{00000000-0005-0000-0000-000005000000}"/>
    <cellStyle name="Normal 3" xfId="9" xr:uid="{00000000-0005-0000-0000-000034000000}"/>
    <cellStyle name="Normal_Sheet1" xfId="4" xr:uid="{6B490D82-B18C-497D-AD2A-0F5B87BFFBEF}"/>
    <cellStyle name="Normal_Sheet2" xfId="3" xr:uid="{C4F182C4-D007-4549-A468-D58FEBCE4686}"/>
    <cellStyle name="Percent" xfId="5" builtinId="5"/>
    <cellStyle name="Percent 2" xfId="13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2D1B-E5FC-4808-8994-DBC6C41B268A}">
  <dimension ref="A2:B5"/>
  <sheetViews>
    <sheetView workbookViewId="0">
      <selection activeCell="B6" sqref="B6"/>
    </sheetView>
  </sheetViews>
  <sheetFormatPr defaultRowHeight="15" x14ac:dyDescent="0.25"/>
  <cols>
    <col min="1" max="1" width="16.85546875" customWidth="1"/>
  </cols>
  <sheetData>
    <row r="2" spans="1:2" x14ac:dyDescent="0.25">
      <c r="A2" t="s">
        <v>523</v>
      </c>
    </row>
    <row r="3" spans="1:2" x14ac:dyDescent="0.25">
      <c r="A3" t="s">
        <v>524</v>
      </c>
    </row>
    <row r="5" spans="1:2" x14ac:dyDescent="0.25">
      <c r="A5" t="s">
        <v>525</v>
      </c>
      <c r="B5" t="s">
        <v>526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CC8C-7B9A-47A9-9C5D-9C47DF4BC721}">
  <sheetPr>
    <tabColor theme="9" tint="0.39997558519241921"/>
  </sheetPr>
  <dimension ref="A1:I53"/>
  <sheetViews>
    <sheetView workbookViewId="0">
      <selection activeCell="I1" sqref="I1"/>
    </sheetView>
  </sheetViews>
  <sheetFormatPr defaultRowHeight="15" x14ac:dyDescent="0.25"/>
  <cols>
    <col min="1" max="1" width="15.85546875" customWidth="1"/>
    <col min="2" max="2" width="15.42578125" customWidth="1"/>
    <col min="3" max="3" width="10.28515625" customWidth="1"/>
    <col min="5" max="5" width="10.85546875" customWidth="1"/>
    <col min="7" max="7" width="5" customWidth="1"/>
    <col min="8" max="8" width="18" style="79" customWidth="1"/>
    <col min="9" max="9" width="19.140625" customWidth="1"/>
  </cols>
  <sheetData>
    <row r="1" spans="1:9" ht="26.25" thickTop="1" thickBot="1" x14ac:dyDescent="0.3">
      <c r="A1" s="48" t="s">
        <v>97</v>
      </c>
      <c r="B1" s="49" t="s">
        <v>0</v>
      </c>
      <c r="C1" s="50" t="s">
        <v>1</v>
      </c>
      <c r="D1" s="50" t="s">
        <v>2</v>
      </c>
      <c r="E1" s="50" t="s">
        <v>3</v>
      </c>
      <c r="F1" s="51" t="s">
        <v>4</v>
      </c>
      <c r="H1" s="80" t="s">
        <v>448</v>
      </c>
      <c r="I1" s="106" t="s">
        <v>518</v>
      </c>
    </row>
    <row r="2" spans="1:9" ht="15.75" thickTop="1" x14ac:dyDescent="0.25">
      <c r="A2" s="53" t="s">
        <v>162</v>
      </c>
      <c r="B2" s="54">
        <v>75247842.523749352</v>
      </c>
      <c r="C2" s="7">
        <v>7905101.7641852964</v>
      </c>
      <c r="D2" s="7">
        <v>351</v>
      </c>
      <c r="E2" s="7">
        <v>7603913.9982199939</v>
      </c>
      <c r="F2" s="55">
        <v>337</v>
      </c>
    </row>
    <row r="3" spans="1:9" x14ac:dyDescent="0.25">
      <c r="A3" s="56" t="s">
        <v>163</v>
      </c>
      <c r="B3" s="42">
        <v>115042450.32830064</v>
      </c>
      <c r="C3" s="11">
        <v>7905101.7641852964</v>
      </c>
      <c r="D3" s="11">
        <v>351</v>
      </c>
      <c r="E3" s="11">
        <v>7905101.7641852964</v>
      </c>
      <c r="F3" s="35">
        <v>351</v>
      </c>
    </row>
    <row r="4" spans="1:9" x14ac:dyDescent="0.25">
      <c r="A4" s="56" t="s">
        <v>164</v>
      </c>
      <c r="B4" s="36">
        <v>1270492048.5416813</v>
      </c>
      <c r="C4" s="11">
        <v>7905101.7641852964</v>
      </c>
      <c r="D4" s="11">
        <v>351</v>
      </c>
      <c r="E4" s="11">
        <v>6127734.1372410981</v>
      </c>
      <c r="F4" s="35">
        <v>269</v>
      </c>
      <c r="H4" s="79">
        <f t="shared" ref="H4:H47" si="0">B4/$B$3</f>
        <v>11.043680353782747</v>
      </c>
      <c r="I4">
        <f>H4*'FHWAR 2011 Adjustments'!$E$13</f>
        <v>17.312297666601268</v>
      </c>
    </row>
    <row r="5" spans="1:9" x14ac:dyDescent="0.25">
      <c r="A5" s="56" t="s">
        <v>165</v>
      </c>
      <c r="B5" s="36">
        <v>153120229.8644692</v>
      </c>
      <c r="C5" s="11">
        <v>7905101.7641852964</v>
      </c>
      <c r="D5" s="11">
        <v>351</v>
      </c>
      <c r="E5" s="11">
        <v>1049167.6008325999</v>
      </c>
      <c r="F5" s="35">
        <v>44</v>
      </c>
      <c r="H5" s="79">
        <f t="shared" si="0"/>
        <v>1.3309889473625143</v>
      </c>
      <c r="I5" s="87">
        <f>H5*'FHWAR 2011 Adjustments'!$E$13</f>
        <v>2.0864853119190006</v>
      </c>
    </row>
    <row r="6" spans="1:9" x14ac:dyDescent="0.25">
      <c r="A6" s="56" t="s">
        <v>166</v>
      </c>
      <c r="B6" s="36">
        <v>70764201.458807543</v>
      </c>
      <c r="C6" s="11">
        <v>7905101.7641852964</v>
      </c>
      <c r="D6" s="11">
        <v>351</v>
      </c>
      <c r="E6" s="11">
        <v>515291.26103449997</v>
      </c>
      <c r="F6" s="35">
        <v>25</v>
      </c>
      <c r="H6" s="79">
        <f t="shared" si="0"/>
        <v>0.61511382326145936</v>
      </c>
      <c r="I6" s="87">
        <f>H6*'FHWAR 2011 Adjustments'!$E$13</f>
        <v>0.96426492491662674</v>
      </c>
    </row>
    <row r="7" spans="1:9" x14ac:dyDescent="0.25">
      <c r="A7" s="56" t="s">
        <v>167</v>
      </c>
      <c r="B7" s="36">
        <v>33027660.677073557</v>
      </c>
      <c r="C7" s="11">
        <v>7905101.7641852964</v>
      </c>
      <c r="D7" s="11">
        <v>351</v>
      </c>
      <c r="E7" s="11">
        <v>461876.62946830003</v>
      </c>
      <c r="F7" s="35">
        <v>20</v>
      </c>
      <c r="H7" s="79">
        <f t="shared" si="0"/>
        <v>0.28709107449312293</v>
      </c>
      <c r="I7" s="87">
        <f>H7*'FHWAR 2011 Adjustments'!$E$13</f>
        <v>0.45004980041340276</v>
      </c>
    </row>
    <row r="8" spans="1:9" x14ac:dyDescent="0.25">
      <c r="A8" s="56" t="s">
        <v>168</v>
      </c>
      <c r="B8" s="36">
        <v>1475611813.6843042</v>
      </c>
      <c r="C8" s="11">
        <v>7905101.7641852964</v>
      </c>
      <c r="D8" s="11">
        <v>351</v>
      </c>
      <c r="E8" s="11">
        <v>5923987.8069074983</v>
      </c>
      <c r="F8" s="35">
        <v>263</v>
      </c>
      <c r="H8" s="79">
        <f t="shared" si="0"/>
        <v>12.826672323766571</v>
      </c>
      <c r="I8" s="87">
        <f>H8*'FHWAR 2011 Adjustments'!$E$13</f>
        <v>20.107352098880881</v>
      </c>
    </row>
    <row r="9" spans="1:9" x14ac:dyDescent="0.25">
      <c r="A9" s="56" t="s">
        <v>169</v>
      </c>
      <c r="B9" s="36">
        <v>434612862.76508921</v>
      </c>
      <c r="C9" s="11">
        <v>7905101.7641852964</v>
      </c>
      <c r="D9" s="11">
        <v>351</v>
      </c>
      <c r="E9" s="11">
        <v>619527.56228750001</v>
      </c>
      <c r="F9" s="35">
        <v>26</v>
      </c>
      <c r="H9" s="79">
        <f t="shared" si="0"/>
        <v>3.7778477555443177</v>
      </c>
      <c r="I9" s="87">
        <f>H9*'FHWAR 2011 Adjustments'!$E$13</f>
        <v>5.9222308857103441</v>
      </c>
    </row>
    <row r="10" spans="1:9" x14ac:dyDescent="0.25">
      <c r="A10" s="56" t="s">
        <v>170</v>
      </c>
      <c r="B10" s="36">
        <v>3514790.7672491376</v>
      </c>
      <c r="C10" s="11">
        <v>7905101.7641852964</v>
      </c>
      <c r="D10" s="11">
        <v>351</v>
      </c>
      <c r="E10" s="11">
        <v>336160.44152369996</v>
      </c>
      <c r="F10" s="35">
        <v>19</v>
      </c>
      <c r="H10" s="79">
        <f t="shared" si="0"/>
        <v>3.0552120171457205E-2</v>
      </c>
      <c r="I10" s="87">
        <f>H10*'FHWAR 2011 Adjustments'!$E$13</f>
        <v>4.7894124223983779E-2</v>
      </c>
    </row>
    <row r="11" spans="1:9" x14ac:dyDescent="0.25">
      <c r="A11" s="56" t="s">
        <v>171</v>
      </c>
      <c r="B11" s="36">
        <v>1110273070.8411176</v>
      </c>
      <c r="C11" s="11">
        <v>7905101.7641852964</v>
      </c>
      <c r="D11" s="11">
        <v>351</v>
      </c>
      <c r="E11" s="11">
        <v>804004.62390750018</v>
      </c>
      <c r="F11" s="35">
        <v>23</v>
      </c>
      <c r="H11" s="79">
        <f t="shared" si="0"/>
        <v>9.6509859419083366</v>
      </c>
      <c r="I11" s="87">
        <f>H11*'FHWAR 2011 Adjustments'!$E$13</f>
        <v>15.129081615013588</v>
      </c>
    </row>
    <row r="12" spans="1:9" x14ac:dyDescent="0.25">
      <c r="A12" s="56" t="s">
        <v>172</v>
      </c>
      <c r="B12" s="36">
        <v>66974912.663955949</v>
      </c>
      <c r="C12" s="11">
        <v>7905101.7641852964</v>
      </c>
      <c r="D12" s="11">
        <v>351</v>
      </c>
      <c r="E12" s="11">
        <v>1375994.8936626997</v>
      </c>
      <c r="F12" s="35">
        <v>66</v>
      </c>
      <c r="H12" s="79">
        <f t="shared" si="0"/>
        <v>0.58217564449320502</v>
      </c>
      <c r="I12" s="87">
        <f>H12*'FHWAR 2011 Adjustments'!$E$13</f>
        <v>0.9126303667653286</v>
      </c>
    </row>
    <row r="13" spans="1:9" x14ac:dyDescent="0.25">
      <c r="A13" s="56" t="s">
        <v>173</v>
      </c>
      <c r="B13" s="36">
        <v>194000106.55571002</v>
      </c>
      <c r="C13" s="11">
        <v>7905101.7641852964</v>
      </c>
      <c r="D13" s="11">
        <v>351</v>
      </c>
      <c r="E13" s="11">
        <v>530800.47253569996</v>
      </c>
      <c r="F13" s="35">
        <v>18</v>
      </c>
      <c r="H13" s="79">
        <f t="shared" si="0"/>
        <v>1.6863349659372273</v>
      </c>
      <c r="I13" s="87">
        <f>H13*'FHWAR 2011 Adjustments'!$E$13</f>
        <v>2.6435329492222555</v>
      </c>
    </row>
    <row r="14" spans="1:9" x14ac:dyDescent="0.25">
      <c r="A14" s="56" t="s">
        <v>174</v>
      </c>
      <c r="B14" s="36">
        <v>218264.6114133333</v>
      </c>
      <c r="C14" s="11">
        <v>7905101.7641852964</v>
      </c>
      <c r="D14" s="11">
        <v>351</v>
      </c>
      <c r="E14" s="11">
        <v>6547.9383423999998</v>
      </c>
      <c r="F14" s="35">
        <v>1</v>
      </c>
      <c r="H14" s="79">
        <f t="shared" si="0"/>
        <v>1.8972528035561135E-3</v>
      </c>
      <c r="I14" s="87">
        <f>H14*'FHWAR 2011 Adjustments'!$E$13</f>
        <v>2.9741720361099256E-3</v>
      </c>
    </row>
    <row r="15" spans="1:9" x14ac:dyDescent="0.25">
      <c r="A15" s="56" t="s">
        <v>175</v>
      </c>
      <c r="B15" s="36">
        <v>109132.30570666665</v>
      </c>
      <c r="C15" s="11">
        <v>7905101.7641852964</v>
      </c>
      <c r="D15" s="11">
        <v>351</v>
      </c>
      <c r="E15" s="11">
        <v>6547.9383423999998</v>
      </c>
      <c r="F15" s="35">
        <v>1</v>
      </c>
      <c r="H15" s="79">
        <f t="shared" si="0"/>
        <v>9.4862640177805673E-4</v>
      </c>
      <c r="I15" s="87">
        <f>H15*'FHWAR 2011 Adjustments'!$E$13</f>
        <v>1.4870860180549628E-3</v>
      </c>
    </row>
    <row r="16" spans="1:9" x14ac:dyDescent="0.25">
      <c r="A16" s="56" t="s">
        <v>176</v>
      </c>
      <c r="B16" s="36"/>
      <c r="C16" s="11">
        <v>7905101.7641852964</v>
      </c>
      <c r="D16" s="11">
        <v>351</v>
      </c>
      <c r="E16" s="11">
        <v>0</v>
      </c>
      <c r="F16" s="35">
        <v>0</v>
      </c>
      <c r="H16" s="79">
        <f t="shared" si="0"/>
        <v>0</v>
      </c>
      <c r="I16" s="87">
        <f>H16*'FHWAR 2011 Adjustments'!$E$13</f>
        <v>0</v>
      </c>
    </row>
    <row r="17" spans="1:9" x14ac:dyDescent="0.25">
      <c r="A17" s="56" t="s">
        <v>177</v>
      </c>
      <c r="B17" s="36">
        <v>766506821.59421146</v>
      </c>
      <c r="C17" s="11">
        <v>7905101.7641852964</v>
      </c>
      <c r="D17" s="11">
        <v>351</v>
      </c>
      <c r="E17" s="11">
        <v>506411.81546969997</v>
      </c>
      <c r="F17" s="35">
        <v>31</v>
      </c>
      <c r="H17" s="79">
        <f t="shared" si="0"/>
        <v>6.6628172418685825</v>
      </c>
      <c r="I17" s="87">
        <f>H17*'FHWAR 2011 Adjustments'!$E$13</f>
        <v>10.444767658444789</v>
      </c>
    </row>
    <row r="18" spans="1:9" x14ac:dyDescent="0.25">
      <c r="A18" s="56" t="s">
        <v>178</v>
      </c>
      <c r="B18" s="36">
        <v>92357989.193171933</v>
      </c>
      <c r="C18" s="11">
        <v>7905101.7641852964</v>
      </c>
      <c r="D18" s="11">
        <v>351</v>
      </c>
      <c r="E18" s="11">
        <v>243530.21028999999</v>
      </c>
      <c r="F18" s="35">
        <v>4</v>
      </c>
      <c r="H18" s="79">
        <f t="shared" si="0"/>
        <v>0.80281660317219194</v>
      </c>
      <c r="I18" s="87">
        <f>H18*'FHWAR 2011 Adjustments'!$E$13</f>
        <v>1.258511615744661</v>
      </c>
    </row>
    <row r="19" spans="1:9" x14ac:dyDescent="0.25">
      <c r="A19" s="56" t="s">
        <v>179</v>
      </c>
      <c r="B19" s="36">
        <v>95323117.465114728</v>
      </c>
      <c r="C19" s="11">
        <v>7905101.7641852964</v>
      </c>
      <c r="D19" s="11">
        <v>351</v>
      </c>
      <c r="E19" s="11">
        <v>167496.08624160002</v>
      </c>
      <c r="F19" s="35">
        <v>10</v>
      </c>
      <c r="H19" s="79">
        <f t="shared" si="0"/>
        <v>0.82859081315712446</v>
      </c>
      <c r="I19" s="87">
        <f>H19*'FHWAR 2011 Adjustments'!$E$13</f>
        <v>1.2989157909006179</v>
      </c>
    </row>
    <row r="20" spans="1:9" x14ac:dyDescent="0.25">
      <c r="A20" s="56" t="s">
        <v>180</v>
      </c>
      <c r="B20" s="36">
        <v>586057453.14147484</v>
      </c>
      <c r="C20" s="11">
        <v>7905101.7641852964</v>
      </c>
      <c r="D20" s="11">
        <v>351</v>
      </c>
      <c r="E20" s="11">
        <v>911195.62306439981</v>
      </c>
      <c r="F20" s="35">
        <v>30</v>
      </c>
      <c r="H20" s="79">
        <f t="shared" si="0"/>
        <v>5.0942713013241834</v>
      </c>
      <c r="I20" s="87">
        <f>H20*'FHWAR 2011 Adjustments'!$E$13</f>
        <v>7.9858831782232702</v>
      </c>
    </row>
    <row r="21" spans="1:9" x14ac:dyDescent="0.25">
      <c r="A21" s="56" t="s">
        <v>181</v>
      </c>
      <c r="B21" s="36">
        <v>1423425248.7068648</v>
      </c>
      <c r="C21" s="11">
        <v>7905101.7641852964</v>
      </c>
      <c r="D21" s="11">
        <v>351</v>
      </c>
      <c r="E21" s="11">
        <v>1864267.4040080004</v>
      </c>
      <c r="F21" s="35">
        <v>75</v>
      </c>
      <c r="H21" s="79">
        <f t="shared" si="0"/>
        <v>12.373043556050716</v>
      </c>
      <c r="I21" s="87">
        <f>H21*'FHWAR 2011 Adjustments'!$E$13</f>
        <v>19.396234427484277</v>
      </c>
    </row>
    <row r="22" spans="1:9" x14ac:dyDescent="0.25">
      <c r="A22" s="56" t="s">
        <v>182</v>
      </c>
      <c r="B22" s="36">
        <v>123143283.7442448</v>
      </c>
      <c r="C22" s="11">
        <v>7905101.7641852964</v>
      </c>
      <c r="D22" s="11">
        <v>351</v>
      </c>
      <c r="E22" s="11">
        <v>509949.52476299996</v>
      </c>
      <c r="F22" s="35">
        <v>33</v>
      </c>
      <c r="H22" s="79">
        <f t="shared" si="0"/>
        <v>1.0704160368005595</v>
      </c>
      <c r="I22" s="87">
        <f>H22*'FHWAR 2011 Adjustments'!$E$13</f>
        <v>1.6780059239805352</v>
      </c>
    </row>
    <row r="23" spans="1:9" x14ac:dyDescent="0.25">
      <c r="A23" s="56" t="s">
        <v>183</v>
      </c>
      <c r="B23" s="36">
        <v>55658351.373173848</v>
      </c>
      <c r="C23" s="11">
        <v>7905101.7641852964</v>
      </c>
      <c r="D23" s="11">
        <v>351</v>
      </c>
      <c r="E23" s="11">
        <v>1052637.0523903999</v>
      </c>
      <c r="F23" s="35">
        <v>40</v>
      </c>
      <c r="H23" s="79">
        <f t="shared" si="0"/>
        <v>0.48380707481751017</v>
      </c>
      <c r="I23" s="87">
        <f>H23*'FHWAR 2011 Adjustments'!$E$13</f>
        <v>0.7584257986586358</v>
      </c>
    </row>
    <row r="24" spans="1:9" x14ac:dyDescent="0.25">
      <c r="A24" s="56" t="s">
        <v>184</v>
      </c>
      <c r="B24" s="36">
        <v>510707963.88098514</v>
      </c>
      <c r="C24" s="11">
        <v>7905101.7641852964</v>
      </c>
      <c r="D24" s="11">
        <v>351</v>
      </c>
      <c r="E24" s="11">
        <v>3415374.2149893004</v>
      </c>
      <c r="F24" s="35">
        <v>159</v>
      </c>
      <c r="H24" s="79">
        <f t="shared" si="0"/>
        <v>4.4393001228986346</v>
      </c>
      <c r="I24" s="87">
        <f>H24*'FHWAR 2011 Adjustments'!$E$13</f>
        <v>6.9591370536794006</v>
      </c>
    </row>
    <row r="25" spans="1:9" x14ac:dyDescent="0.25">
      <c r="A25" s="56" t="s">
        <v>185</v>
      </c>
      <c r="B25" s="36">
        <v>133993009.77821675</v>
      </c>
      <c r="C25" s="11">
        <v>7905101.7641852964</v>
      </c>
      <c r="D25" s="11">
        <v>351</v>
      </c>
      <c r="E25" s="11">
        <v>488990.76583129988</v>
      </c>
      <c r="F25" s="35">
        <v>39</v>
      </c>
      <c r="H25" s="79">
        <f t="shared" si="0"/>
        <v>1.1647266673809211</v>
      </c>
      <c r="I25" s="87">
        <f>H25*'FHWAR 2011 Adjustments'!$E$13</f>
        <v>1.8258491843274207</v>
      </c>
    </row>
    <row r="26" spans="1:9" x14ac:dyDescent="0.25">
      <c r="A26" s="56" t="s">
        <v>186</v>
      </c>
      <c r="B26" s="36">
        <v>52216569.945941865</v>
      </c>
      <c r="C26" s="11">
        <v>7905101.7641852964</v>
      </c>
      <c r="D26" s="11">
        <v>351</v>
      </c>
      <c r="E26" s="11">
        <v>512926.31135619991</v>
      </c>
      <c r="F26" s="35">
        <v>10</v>
      </c>
      <c r="H26" s="79">
        <f t="shared" si="0"/>
        <v>0.45388958420939074</v>
      </c>
      <c r="I26" s="87">
        <f>H26*'FHWAR 2011 Adjustments'!$E$13</f>
        <v>0.71152653263015975</v>
      </c>
    </row>
    <row r="27" spans="1:9" x14ac:dyDescent="0.25">
      <c r="A27" s="56" t="s">
        <v>187</v>
      </c>
      <c r="B27" s="36">
        <v>180378802.6999909</v>
      </c>
      <c r="C27" s="11">
        <v>7905101.7641852964</v>
      </c>
      <c r="D27" s="11">
        <v>351</v>
      </c>
      <c r="E27" s="11">
        <v>1756215.5376756999</v>
      </c>
      <c r="F27" s="35">
        <v>72</v>
      </c>
      <c r="H27" s="79">
        <f t="shared" si="0"/>
        <v>1.5679325517253644</v>
      </c>
      <c r="I27" s="87">
        <f>H27*'FHWAR 2011 Adjustments'!$E$13</f>
        <v>2.4579229194482703</v>
      </c>
    </row>
    <row r="28" spans="1:9" x14ac:dyDescent="0.25">
      <c r="A28" s="56" t="s">
        <v>188</v>
      </c>
      <c r="B28" s="36">
        <v>411407386.04067194</v>
      </c>
      <c r="C28" s="11">
        <v>7905101.7641852964</v>
      </c>
      <c r="D28" s="11">
        <v>351</v>
      </c>
      <c r="E28" s="11">
        <v>551655.57646060002</v>
      </c>
      <c r="F28" s="35">
        <v>27</v>
      </c>
      <c r="H28" s="79">
        <f t="shared" si="0"/>
        <v>3.5761354601420989</v>
      </c>
      <c r="I28" s="87">
        <f>H28*'FHWAR 2011 Adjustments'!$E$13</f>
        <v>5.6060225938051476</v>
      </c>
    </row>
    <row r="29" spans="1:9" x14ac:dyDescent="0.25">
      <c r="A29" s="56" t="s">
        <v>189</v>
      </c>
      <c r="B29" s="36">
        <v>122221343.56380475</v>
      </c>
      <c r="C29" s="11">
        <v>7905101.7641852964</v>
      </c>
      <c r="D29" s="11">
        <v>351</v>
      </c>
      <c r="E29" s="11">
        <v>562826.30993990006</v>
      </c>
      <c r="F29" s="35">
        <v>31</v>
      </c>
      <c r="H29" s="79">
        <f t="shared" si="0"/>
        <v>1.0624021238683412</v>
      </c>
      <c r="I29" s="87">
        <f>H29*'FHWAR 2011 Adjustments'!$E$13</f>
        <v>1.6654431512714114</v>
      </c>
    </row>
    <row r="30" spans="1:9" x14ac:dyDescent="0.25">
      <c r="A30" s="56" t="s">
        <v>190</v>
      </c>
      <c r="B30" s="36">
        <v>307120345.40822661</v>
      </c>
      <c r="C30" s="11">
        <v>7905101.7641852964</v>
      </c>
      <c r="D30" s="11">
        <v>351</v>
      </c>
      <c r="E30" s="11">
        <v>1855419.9347554003</v>
      </c>
      <c r="F30" s="35">
        <v>82</v>
      </c>
      <c r="H30" s="79">
        <f t="shared" si="0"/>
        <v>2.6696262512819104</v>
      </c>
      <c r="I30" s="87">
        <f>H30*'FHWAR 2011 Adjustments'!$E$13</f>
        <v>4.1849603429471465</v>
      </c>
    </row>
    <row r="31" spans="1:9" x14ac:dyDescent="0.25">
      <c r="A31" s="56" t="s">
        <v>191</v>
      </c>
      <c r="B31" s="36">
        <v>480720765.52599877</v>
      </c>
      <c r="C31" s="11">
        <v>7905101.7641852964</v>
      </c>
      <c r="D31" s="11">
        <v>351</v>
      </c>
      <c r="E31" s="11">
        <v>1462168.292473</v>
      </c>
      <c r="F31" s="35">
        <v>46</v>
      </c>
      <c r="H31" s="79">
        <f t="shared" si="0"/>
        <v>4.1786380953652253</v>
      </c>
      <c r="I31" s="87">
        <f>H31*'FHWAR 2011 Adjustments'!$E$13</f>
        <v>6.55051796416614</v>
      </c>
    </row>
    <row r="32" spans="1:9" x14ac:dyDescent="0.25">
      <c r="A32" s="56" t="s">
        <v>192</v>
      </c>
      <c r="B32" s="36">
        <v>102888237.68109652</v>
      </c>
      <c r="C32" s="11">
        <v>7905101.7641852964</v>
      </c>
      <c r="D32" s="11">
        <v>351</v>
      </c>
      <c r="E32" s="11">
        <v>1166790.5200911993</v>
      </c>
      <c r="F32" s="35">
        <v>59</v>
      </c>
      <c r="H32" s="79">
        <f t="shared" si="0"/>
        <v>0.89435019323285259</v>
      </c>
      <c r="I32" s="87">
        <f>H32*'FHWAR 2011 Adjustments'!$E$13</f>
        <v>1.4020015309593861</v>
      </c>
    </row>
    <row r="33" spans="1:9" x14ac:dyDescent="0.25">
      <c r="A33" s="56" t="s">
        <v>193</v>
      </c>
      <c r="B33" s="36">
        <v>77986942.166444257</v>
      </c>
      <c r="C33" s="11">
        <v>7905101.7641852964</v>
      </c>
      <c r="D33" s="11">
        <v>351</v>
      </c>
      <c r="E33" s="11">
        <v>1261504.5854993993</v>
      </c>
      <c r="F33" s="35">
        <v>63</v>
      </c>
      <c r="H33" s="79">
        <f t="shared" si="0"/>
        <v>0.67789708880409105</v>
      </c>
      <c r="I33" s="87">
        <f>H33*'FHWAR 2011 Adjustments'!$E$13</f>
        <v>1.0626852473757979</v>
      </c>
    </row>
    <row r="34" spans="1:9" x14ac:dyDescent="0.25">
      <c r="A34" s="56" t="s">
        <v>194</v>
      </c>
      <c r="B34" s="36">
        <v>65394277.013065353</v>
      </c>
      <c r="C34" s="11">
        <v>7905101.7641852964</v>
      </c>
      <c r="D34" s="11">
        <v>351</v>
      </c>
      <c r="E34" s="11">
        <v>347485.20216840005</v>
      </c>
      <c r="F34" s="35">
        <v>17</v>
      </c>
      <c r="H34" s="79">
        <f t="shared" si="0"/>
        <v>0.56843605839798639</v>
      </c>
      <c r="I34" s="87">
        <f>H34*'FHWAR 2011 Adjustments'!$E$13</f>
        <v>0.89109191249316677</v>
      </c>
    </row>
    <row r="35" spans="1:9" x14ac:dyDescent="0.25">
      <c r="A35" s="56" t="s">
        <v>195</v>
      </c>
      <c r="B35" s="36"/>
      <c r="C35" s="11">
        <v>7905101.7641852964</v>
      </c>
      <c r="D35" s="11">
        <v>351</v>
      </c>
      <c r="E35" s="11">
        <v>0</v>
      </c>
      <c r="F35" s="35">
        <v>0</v>
      </c>
      <c r="H35" s="79">
        <f t="shared" si="0"/>
        <v>0</v>
      </c>
      <c r="I35" s="87">
        <f>H35*'FHWAR 2011 Adjustments'!$E$13</f>
        <v>0</v>
      </c>
    </row>
    <row r="36" spans="1:9" x14ac:dyDescent="0.25">
      <c r="A36" s="56" t="s">
        <v>196</v>
      </c>
      <c r="B36" s="36">
        <v>125556.34228815789</v>
      </c>
      <c r="C36" s="11">
        <v>7905101.7641852964</v>
      </c>
      <c r="D36" s="11">
        <v>351</v>
      </c>
      <c r="E36" s="11">
        <v>31807.606713000001</v>
      </c>
      <c r="F36" s="35">
        <v>1</v>
      </c>
      <c r="H36" s="79">
        <f t="shared" si="0"/>
        <v>1.0913914118645194E-3</v>
      </c>
      <c r="I36" s="87">
        <f>H36*'FHWAR 2011 Adjustments'!$E$13</f>
        <v>1.7108873480296744E-3</v>
      </c>
    </row>
    <row r="37" spans="1:9" x14ac:dyDescent="0.25">
      <c r="A37" s="56" t="s">
        <v>197</v>
      </c>
      <c r="B37" s="36">
        <v>125556.34228815789</v>
      </c>
      <c r="C37" s="11">
        <v>7905101.7641852964</v>
      </c>
      <c r="D37" s="11">
        <v>351</v>
      </c>
      <c r="E37" s="11">
        <v>31807.606713000001</v>
      </c>
      <c r="F37" s="35">
        <v>1</v>
      </c>
      <c r="H37" s="79">
        <f t="shared" si="0"/>
        <v>1.0913914118645194E-3</v>
      </c>
      <c r="I37" s="87">
        <f>H37*'FHWAR 2011 Adjustments'!$E$13</f>
        <v>1.7108873480296744E-3</v>
      </c>
    </row>
    <row r="38" spans="1:9" x14ac:dyDescent="0.25">
      <c r="A38" s="56" t="s">
        <v>198</v>
      </c>
      <c r="B38" s="36">
        <v>77273.151355000009</v>
      </c>
      <c r="C38" s="11">
        <v>7905101.7641852964</v>
      </c>
      <c r="D38" s="11">
        <v>351</v>
      </c>
      <c r="E38" s="11">
        <v>1545.4630271000001</v>
      </c>
      <c r="F38" s="35">
        <v>1</v>
      </c>
      <c r="H38" s="79">
        <f t="shared" si="0"/>
        <v>6.7169250250218883E-4</v>
      </c>
      <c r="I38" s="87">
        <f>H38*'FHWAR 2011 Adjustments'!$E$13</f>
        <v>1.0529588118474592E-3</v>
      </c>
    </row>
    <row r="39" spans="1:9" x14ac:dyDescent="0.25">
      <c r="A39" s="56" t="s">
        <v>199</v>
      </c>
      <c r="B39" s="36">
        <v>2427573906.5255337</v>
      </c>
      <c r="C39" s="11">
        <v>7905101.7641852964</v>
      </c>
      <c r="D39" s="11">
        <v>351</v>
      </c>
      <c r="E39" s="11">
        <v>228661.56802570002</v>
      </c>
      <c r="F39" s="35">
        <v>11</v>
      </c>
      <c r="H39" s="79">
        <f t="shared" si="0"/>
        <v>21.101549033403597</v>
      </c>
      <c r="I39" s="87">
        <f>H39*'FHWAR 2011 Adjustments'!$E$13</f>
        <v>33.079216926767984</v>
      </c>
    </row>
    <row r="40" spans="1:9" x14ac:dyDescent="0.25">
      <c r="A40" s="56" t="s">
        <v>200</v>
      </c>
      <c r="B40" s="36"/>
      <c r="C40" s="11">
        <v>7905101.7641852964</v>
      </c>
      <c r="D40" s="11">
        <v>351</v>
      </c>
      <c r="E40" s="11">
        <v>0</v>
      </c>
      <c r="F40" s="35">
        <v>0</v>
      </c>
      <c r="H40" s="79">
        <f t="shared" si="0"/>
        <v>0</v>
      </c>
      <c r="I40" s="87">
        <f>H40*'FHWAR 2011 Adjustments'!$E$13</f>
        <v>0</v>
      </c>
    </row>
    <row r="41" spans="1:9" x14ac:dyDescent="0.25">
      <c r="A41" s="56" t="s">
        <v>201</v>
      </c>
      <c r="B41" s="36">
        <v>693596484.96309447</v>
      </c>
      <c r="C41" s="11">
        <v>7905101.7641852964</v>
      </c>
      <c r="D41" s="11">
        <v>351</v>
      </c>
      <c r="E41" s="11">
        <v>163846.99543540002</v>
      </c>
      <c r="F41" s="35">
        <v>7</v>
      </c>
      <c r="H41" s="79">
        <f t="shared" si="0"/>
        <v>6.0290482598706312</v>
      </c>
      <c r="I41" s="87">
        <f>H41*'FHWAR 2011 Adjustments'!$E$13</f>
        <v>9.4512585277274024</v>
      </c>
    </row>
    <row r="42" spans="1:9" x14ac:dyDescent="0.25">
      <c r="A42" s="56" t="s">
        <v>202</v>
      </c>
      <c r="B42" s="36">
        <v>21944392.255942587</v>
      </c>
      <c r="C42" s="11">
        <v>7905101.7641852964</v>
      </c>
      <c r="D42" s="11">
        <v>351</v>
      </c>
      <c r="E42" s="11">
        <v>98534.718264299998</v>
      </c>
      <c r="F42" s="35">
        <v>8</v>
      </c>
      <c r="H42" s="79">
        <f t="shared" si="0"/>
        <v>0.19075038990667456</v>
      </c>
      <c r="I42" s="87">
        <f>H42*'FHWAR 2011 Adjustments'!$E$13</f>
        <v>0.29902418616756421</v>
      </c>
    </row>
    <row r="43" spans="1:9" x14ac:dyDescent="0.25">
      <c r="A43" s="56" t="s">
        <v>203</v>
      </c>
      <c r="B43" s="36">
        <v>596016034.21108162</v>
      </c>
      <c r="C43" s="11">
        <v>7905101.7641852964</v>
      </c>
      <c r="D43" s="11">
        <v>351</v>
      </c>
      <c r="E43" s="11">
        <v>766768.53161940014</v>
      </c>
      <c r="F43" s="35">
        <v>34</v>
      </c>
      <c r="H43" s="79">
        <f t="shared" si="0"/>
        <v>5.1808357046482403</v>
      </c>
      <c r="I43" s="87">
        <f>H43*'FHWAR 2011 Adjustments'!$E$13</f>
        <v>8.1215832953644274</v>
      </c>
    </row>
    <row r="44" spans="1:9" x14ac:dyDescent="0.25">
      <c r="A44" s="56" t="s">
        <v>204</v>
      </c>
      <c r="B44" s="36">
        <v>1111542534.0734303</v>
      </c>
      <c r="C44" s="11">
        <v>7905101.7641852964</v>
      </c>
      <c r="D44" s="11">
        <v>351</v>
      </c>
      <c r="E44" s="11">
        <v>855826.79022369999</v>
      </c>
      <c r="F44" s="35">
        <v>28</v>
      </c>
      <c r="H44" s="79">
        <f t="shared" si="0"/>
        <v>9.6620206793351731</v>
      </c>
      <c r="I44" s="87">
        <f>H44*'FHWAR 2011 Adjustments'!$E$13</f>
        <v>15.146379893566239</v>
      </c>
    </row>
    <row r="45" spans="1:9" x14ac:dyDescent="0.25">
      <c r="A45" s="56" t="s">
        <v>205</v>
      </c>
      <c r="B45" s="36">
        <v>331661925.79403895</v>
      </c>
      <c r="C45" s="11">
        <v>7905101.7641852964</v>
      </c>
      <c r="D45" s="11">
        <v>351</v>
      </c>
      <c r="E45" s="11">
        <v>6149512.4197467975</v>
      </c>
      <c r="F45" s="35">
        <v>247</v>
      </c>
      <c r="H45" s="79">
        <f t="shared" si="0"/>
        <v>2.8829525522758233</v>
      </c>
      <c r="I45" s="87">
        <f>H45*'FHWAR 2011 Adjustments'!$E$13</f>
        <v>4.5193749859476195</v>
      </c>
    </row>
    <row r="46" spans="1:9" x14ac:dyDescent="0.25">
      <c r="A46" s="56" t="s">
        <v>206</v>
      </c>
      <c r="B46" s="36">
        <v>44238653.375390798</v>
      </c>
      <c r="C46" s="11">
        <v>7905101.7641852964</v>
      </c>
      <c r="D46" s="11">
        <v>351</v>
      </c>
      <c r="E46" s="11">
        <v>1536493.510238901</v>
      </c>
      <c r="F46" s="35">
        <v>65</v>
      </c>
      <c r="H46" s="79">
        <f t="shared" si="0"/>
        <v>0.38454199514305731</v>
      </c>
      <c r="I46" s="87">
        <f>H46*'FHWAR 2011 Adjustments'!$E$13</f>
        <v>0.60281584326596771</v>
      </c>
    </row>
    <row r="47" spans="1:9" ht="15.75" thickBot="1" x14ac:dyDescent="0.3">
      <c r="A47" s="56" t="s">
        <v>207</v>
      </c>
      <c r="B47" s="36">
        <v>94698519.161201209</v>
      </c>
      <c r="C47" s="11">
        <v>7905101.7641852964</v>
      </c>
      <c r="D47" s="11">
        <v>351</v>
      </c>
      <c r="E47" s="11">
        <v>859627.08493170014</v>
      </c>
      <c r="F47" s="35">
        <v>21</v>
      </c>
      <c r="H47" s="79">
        <f t="shared" si="0"/>
        <v>0.82316152768788176</v>
      </c>
      <c r="I47" s="87">
        <f>H47*'FHWAR 2011 Adjustments'!$E$13</f>
        <v>1.2904047327072061</v>
      </c>
    </row>
    <row r="48" spans="1:9" x14ac:dyDescent="0.25">
      <c r="A48" s="57" t="s">
        <v>208</v>
      </c>
      <c r="B48" s="40">
        <v>4812719094.736578</v>
      </c>
      <c r="C48" s="39">
        <v>7905101.7641852964</v>
      </c>
      <c r="D48" s="39">
        <v>351</v>
      </c>
      <c r="E48" s="39">
        <v>6883080.9322768962</v>
      </c>
      <c r="F48" s="58">
        <v>304</v>
      </c>
    </row>
    <row r="49" spans="1:9" x14ac:dyDescent="0.25">
      <c r="A49" s="59" t="s">
        <v>209</v>
      </c>
      <c r="B49" s="36">
        <v>4019768611.5233917</v>
      </c>
      <c r="C49" s="11">
        <v>7905101.7641852964</v>
      </c>
      <c r="D49" s="11">
        <v>351</v>
      </c>
      <c r="E49" s="11">
        <v>5150623.5548712965</v>
      </c>
      <c r="F49" s="12">
        <v>234</v>
      </c>
    </row>
    <row r="50" spans="1:9" x14ac:dyDescent="0.25">
      <c r="A50" s="59" t="s">
        <v>210</v>
      </c>
      <c r="B50" s="36">
        <v>1386864117.5517678</v>
      </c>
      <c r="C50" s="11"/>
      <c r="D50" s="11"/>
      <c r="E50" s="11">
        <v>3380636.977829901</v>
      </c>
      <c r="F50" s="12"/>
    </row>
    <row r="51" spans="1:9" x14ac:dyDescent="0.25">
      <c r="A51" s="59" t="s">
        <v>211</v>
      </c>
      <c r="B51" s="36">
        <v>3143443169.5805016</v>
      </c>
      <c r="C51" s="11">
        <v>7905101.7641852964</v>
      </c>
      <c r="D51" s="11">
        <v>351</v>
      </c>
      <c r="E51" s="11">
        <v>465179.34877409996</v>
      </c>
      <c r="F51" s="12">
        <v>24</v>
      </c>
    </row>
    <row r="52" spans="1:9" ht="15.75" thickBot="1" x14ac:dyDescent="0.3">
      <c r="A52" s="60" t="s">
        <v>212</v>
      </c>
      <c r="B52" s="33">
        <v>2359032846.4626837</v>
      </c>
      <c r="C52" s="16">
        <v>7905101.7641852964</v>
      </c>
      <c r="D52" s="16">
        <v>351</v>
      </c>
      <c r="E52" s="16">
        <v>6736067.1244316958</v>
      </c>
      <c r="F52" s="17">
        <v>282</v>
      </c>
    </row>
    <row r="53" spans="1:9" ht="15.75" thickBot="1" x14ac:dyDescent="0.3">
      <c r="A53" s="61" t="s">
        <v>213</v>
      </c>
      <c r="B53" s="62">
        <v>15721827839.854927</v>
      </c>
      <c r="C53" s="63">
        <v>7905101.7641852964</v>
      </c>
      <c r="D53" s="63">
        <v>351</v>
      </c>
      <c r="E53" s="63">
        <v>7672573.458218595</v>
      </c>
      <c r="F53" s="64">
        <v>343</v>
      </c>
      <c r="H53" s="79">
        <f>SUM(H4:H47)</f>
        <v>136.66110027202129</v>
      </c>
      <c r="I53" s="88">
        <f>SUM(I4:I47)</f>
        <v>214.23271695328341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8F87-8B08-4BFC-A412-8CE29B693935}">
  <sheetPr>
    <tabColor theme="9" tint="0.39997558519241921"/>
  </sheetPr>
  <dimension ref="A1:I53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6.140625" style="19" customWidth="1"/>
    <col min="3" max="3" width="12.42578125" style="18" bestFit="1" customWidth="1"/>
    <col min="4" max="4" width="9.28515625" style="18" bestFit="1" customWidth="1"/>
    <col min="5" max="5" width="12.42578125" style="18" bestFit="1" customWidth="1"/>
    <col min="6" max="6" width="9.28515625" style="18" bestFit="1" customWidth="1"/>
    <col min="7" max="7" width="5" customWidth="1"/>
    <col min="8" max="8" width="18" style="79" customWidth="1"/>
    <col min="9" max="9" width="19.140625" customWidth="1"/>
  </cols>
  <sheetData>
    <row r="1" spans="1:9" ht="38.25" thickTop="1" thickBot="1" x14ac:dyDescent="0.3">
      <c r="A1" s="47" t="s">
        <v>97</v>
      </c>
      <c r="B1" s="46" t="s">
        <v>0</v>
      </c>
      <c r="C1" s="45" t="s">
        <v>1</v>
      </c>
      <c r="D1" s="45" t="s">
        <v>2</v>
      </c>
      <c r="E1" s="45" t="s">
        <v>3</v>
      </c>
      <c r="F1" s="44" t="s">
        <v>4</v>
      </c>
      <c r="H1" s="80" t="s">
        <v>448</v>
      </c>
      <c r="I1" s="106" t="s">
        <v>518</v>
      </c>
    </row>
    <row r="2" spans="1:9" ht="18.75" customHeight="1" x14ac:dyDescent="0.25">
      <c r="A2" s="41" t="s">
        <v>214</v>
      </c>
      <c r="B2" s="43">
        <v>14548402.681923511</v>
      </c>
      <c r="C2" s="39">
        <v>2617597.5461962014</v>
      </c>
      <c r="D2" s="39">
        <v>94</v>
      </c>
      <c r="E2" s="39">
        <v>2212327.3264323003</v>
      </c>
      <c r="F2" s="38">
        <v>77</v>
      </c>
    </row>
    <row r="3" spans="1:9" ht="18.75" customHeight="1" x14ac:dyDescent="0.25">
      <c r="A3" s="37" t="s">
        <v>215</v>
      </c>
      <c r="B3" s="42">
        <v>15621192.106404098</v>
      </c>
      <c r="C3" s="11">
        <v>2617597.5461962014</v>
      </c>
      <c r="D3" s="11">
        <v>94</v>
      </c>
      <c r="E3" s="11">
        <v>2215204.2837991002</v>
      </c>
      <c r="F3" s="35">
        <v>78</v>
      </c>
    </row>
    <row r="4" spans="1:9" ht="18.75" customHeight="1" x14ac:dyDescent="0.25">
      <c r="A4" s="37" t="s">
        <v>216</v>
      </c>
      <c r="B4" s="36">
        <v>313083379.47495294</v>
      </c>
      <c r="C4" s="11">
        <v>2617597.5461962014</v>
      </c>
      <c r="D4" s="11">
        <v>94</v>
      </c>
      <c r="E4" s="11">
        <v>2068888.6171143001</v>
      </c>
      <c r="F4" s="35">
        <v>60</v>
      </c>
      <c r="H4" s="79">
        <f t="shared" ref="H4:H47" si="0">B4/$B$3</f>
        <v>20.042220679598493</v>
      </c>
      <c r="I4">
        <f>H4*'FHWAR 2011 Adjustments'!$E$13</f>
        <v>31.418592279889019</v>
      </c>
    </row>
    <row r="5" spans="1:9" ht="18.75" customHeight="1" x14ac:dyDescent="0.25">
      <c r="A5" s="37" t="s">
        <v>217</v>
      </c>
      <c r="B5" s="36">
        <v>215260206.41070741</v>
      </c>
      <c r="C5" s="11">
        <v>2617597.5461962014</v>
      </c>
      <c r="D5" s="11">
        <v>94</v>
      </c>
      <c r="E5" s="11">
        <v>433577.76511350001</v>
      </c>
      <c r="F5" s="35">
        <v>11</v>
      </c>
      <c r="H5" s="79">
        <f t="shared" si="0"/>
        <v>13.780011470600817</v>
      </c>
      <c r="I5" s="87">
        <f>H5*'FHWAR 2011 Adjustments'!$E$13</f>
        <v>21.601825911821773</v>
      </c>
    </row>
    <row r="6" spans="1:9" ht="18.75" customHeight="1" x14ac:dyDescent="0.25">
      <c r="A6" s="37" t="s">
        <v>218</v>
      </c>
      <c r="B6" s="36">
        <v>4681167.8808876006</v>
      </c>
      <c r="C6" s="11">
        <v>2617597.5461962014</v>
      </c>
      <c r="D6" s="11">
        <v>94</v>
      </c>
      <c r="E6" s="11">
        <v>68840.704130700004</v>
      </c>
      <c r="F6" s="35">
        <v>3</v>
      </c>
      <c r="H6" s="79">
        <f t="shared" si="0"/>
        <v>0.29966777496888336</v>
      </c>
      <c r="I6" s="87">
        <f>H6*'FHWAR 2011 Adjustments'!$E$13</f>
        <v>0.46976529156536023</v>
      </c>
    </row>
    <row r="7" spans="1:9" ht="18.75" customHeight="1" x14ac:dyDescent="0.25">
      <c r="A7" s="37" t="s">
        <v>219</v>
      </c>
      <c r="B7" s="36">
        <v>31246150.299102601</v>
      </c>
      <c r="C7" s="11">
        <v>2617597.5461962014</v>
      </c>
      <c r="D7" s="11">
        <v>94</v>
      </c>
      <c r="E7" s="11">
        <v>264797.8838907</v>
      </c>
      <c r="F7" s="35">
        <v>4</v>
      </c>
      <c r="H7" s="79">
        <f t="shared" si="0"/>
        <v>2.0002410882773063</v>
      </c>
      <c r="I7" s="87">
        <f>H7*'FHWAR 2011 Adjustments'!$E$13</f>
        <v>3.1356185633679567</v>
      </c>
    </row>
    <row r="8" spans="1:9" ht="18.75" customHeight="1" x14ac:dyDescent="0.25">
      <c r="A8" s="37" t="s">
        <v>220</v>
      </c>
      <c r="B8" s="36">
        <v>447653829.13640153</v>
      </c>
      <c r="C8" s="11">
        <v>2617597.5461962014</v>
      </c>
      <c r="D8" s="11">
        <v>94</v>
      </c>
      <c r="E8" s="11">
        <v>1592611.7976649001</v>
      </c>
      <c r="F8" s="35">
        <v>56</v>
      </c>
      <c r="H8" s="79">
        <f t="shared" si="0"/>
        <v>28.656828882661291</v>
      </c>
      <c r="I8" s="87">
        <f>H8*'FHWAR 2011 Adjustments'!$E$13</f>
        <v>44.923027098258636</v>
      </c>
    </row>
    <row r="9" spans="1:9" ht="18.75" customHeight="1" x14ac:dyDescent="0.25">
      <c r="A9" s="37" t="s">
        <v>221</v>
      </c>
      <c r="B9" s="36">
        <v>31424066.210059803</v>
      </c>
      <c r="C9" s="11">
        <v>2617597.5461962014</v>
      </c>
      <c r="D9" s="11">
        <v>94</v>
      </c>
      <c r="E9" s="11">
        <v>93917.310971100014</v>
      </c>
      <c r="F9" s="35">
        <v>7</v>
      </c>
      <c r="H9" s="79">
        <f t="shared" si="0"/>
        <v>2.0116304822329867</v>
      </c>
      <c r="I9" s="87">
        <f>H9*'FHWAR 2011 Adjustments'!$E$13</f>
        <v>3.1534728086998034</v>
      </c>
    </row>
    <row r="10" spans="1:9" ht="18.75" customHeight="1" x14ac:dyDescent="0.25">
      <c r="A10" s="37" t="s">
        <v>222</v>
      </c>
      <c r="B10" s="36">
        <v>10423152.630428597</v>
      </c>
      <c r="C10" s="11">
        <v>2617597.5461962014</v>
      </c>
      <c r="D10" s="11">
        <v>94</v>
      </c>
      <c r="E10" s="11">
        <v>232282.20496089998</v>
      </c>
      <c r="F10" s="35">
        <v>7</v>
      </c>
      <c r="H10" s="79">
        <f t="shared" si="0"/>
        <v>0.66724437926574753</v>
      </c>
      <c r="I10" s="87">
        <f>H10*'FHWAR 2011 Adjustments'!$E$13</f>
        <v>1.0459858435017555</v>
      </c>
    </row>
    <row r="11" spans="1:9" ht="18.75" customHeight="1" x14ac:dyDescent="0.25">
      <c r="A11" s="37" t="s">
        <v>223</v>
      </c>
      <c r="B11" s="36">
        <v>132889309.50592481</v>
      </c>
      <c r="C11" s="11">
        <v>2617597.5461962014</v>
      </c>
      <c r="D11" s="11">
        <v>94</v>
      </c>
      <c r="E11" s="11">
        <v>291887.1489498</v>
      </c>
      <c r="F11" s="35">
        <v>8</v>
      </c>
      <c r="H11" s="79">
        <f t="shared" si="0"/>
        <v>8.5069890057523345</v>
      </c>
      <c r="I11" s="87">
        <f>H11*'FHWAR 2011 Adjustments'!$E$13</f>
        <v>13.335728778463158</v>
      </c>
    </row>
    <row r="12" spans="1:9" ht="18.75" customHeight="1" x14ac:dyDescent="0.25">
      <c r="A12" s="37" t="s">
        <v>224</v>
      </c>
      <c r="B12" s="36">
        <v>6678719.8761347989</v>
      </c>
      <c r="C12" s="11">
        <v>2617597.5461962014</v>
      </c>
      <c r="D12" s="11">
        <v>94</v>
      </c>
      <c r="E12" s="11">
        <v>132364.77901679999</v>
      </c>
      <c r="F12" s="35">
        <v>8</v>
      </c>
      <c r="H12" s="79">
        <f t="shared" si="0"/>
        <v>0.42754226634193793</v>
      </c>
      <c r="I12" s="87">
        <f>H12*'FHWAR 2011 Adjustments'!$E$13</f>
        <v>0.67022394191531098</v>
      </c>
    </row>
    <row r="13" spans="1:9" ht="18.75" customHeight="1" x14ac:dyDescent="0.25">
      <c r="A13" s="37" t="s">
        <v>225</v>
      </c>
      <c r="B13" s="36">
        <v>1020611.1847578001</v>
      </c>
      <c r="C13" s="11">
        <v>2617597.5461962014</v>
      </c>
      <c r="D13" s="11">
        <v>94</v>
      </c>
      <c r="E13" s="11">
        <v>24892.955725800002</v>
      </c>
      <c r="F13" s="35">
        <v>4</v>
      </c>
      <c r="H13" s="79">
        <f t="shared" si="0"/>
        <v>6.5335038312433799E-2</v>
      </c>
      <c r="I13" s="87">
        <f>H13*'FHWAR 2011 Adjustments'!$E$13</f>
        <v>0.10242053329044616</v>
      </c>
    </row>
    <row r="14" spans="1:9" ht="18.75" customHeight="1" x14ac:dyDescent="0.25">
      <c r="A14" s="37" t="s">
        <v>226</v>
      </c>
      <c r="B14" s="36">
        <v>7170710.2457587002</v>
      </c>
      <c r="C14" s="11">
        <v>2617597.5461962014</v>
      </c>
      <c r="D14" s="11">
        <v>94</v>
      </c>
      <c r="E14" s="11">
        <v>145028.59193590001</v>
      </c>
      <c r="F14" s="35">
        <v>6</v>
      </c>
      <c r="H14" s="79">
        <f t="shared" si="0"/>
        <v>0.4590373255072499</v>
      </c>
      <c r="I14" s="87">
        <f>H14*'FHWAR 2011 Adjustments'!$E$13</f>
        <v>0.71959623646115378</v>
      </c>
    </row>
    <row r="15" spans="1:9" ht="18.75" customHeight="1" x14ac:dyDescent="0.25">
      <c r="A15" s="37" t="s">
        <v>227</v>
      </c>
      <c r="B15" s="36">
        <v>1055936.2971119999</v>
      </c>
      <c r="C15" s="11">
        <v>2617597.5461962014</v>
      </c>
      <c r="D15" s="11">
        <v>94</v>
      </c>
      <c r="E15" s="11">
        <v>52796.814855600001</v>
      </c>
      <c r="F15" s="35">
        <v>2</v>
      </c>
      <c r="H15" s="79">
        <f t="shared" si="0"/>
        <v>6.7596396607855935E-2</v>
      </c>
      <c r="I15" s="87">
        <f>H15*'FHWAR 2011 Adjustments'!$E$13</f>
        <v>0.10596548449213286</v>
      </c>
    </row>
    <row r="16" spans="1:9" ht="18.75" customHeight="1" thickBot="1" x14ac:dyDescent="0.3">
      <c r="A16" s="34" t="s">
        <v>228</v>
      </c>
      <c r="B16" s="33">
        <v>81763793.537651986</v>
      </c>
      <c r="C16" s="16">
        <v>2617597.5461962014</v>
      </c>
      <c r="D16" s="16">
        <v>94</v>
      </c>
      <c r="E16" s="16">
        <v>221582.09630799998</v>
      </c>
      <c r="F16" s="32">
        <v>3</v>
      </c>
      <c r="H16" s="79">
        <f t="shared" si="0"/>
        <v>5.2341583779724417</v>
      </c>
      <c r="I16" s="87">
        <f>H16*'FHWAR 2011 Adjustments'!$E$13</f>
        <v>8.2051730012772133</v>
      </c>
    </row>
    <row r="17" spans="1:9" ht="18.75" customHeight="1" x14ac:dyDescent="0.25">
      <c r="A17" s="41" t="s">
        <v>229</v>
      </c>
      <c r="B17" s="40">
        <v>22046799.148699995</v>
      </c>
      <c r="C17" s="39">
        <v>2617597.5461962014</v>
      </c>
      <c r="D17" s="39">
        <v>94</v>
      </c>
      <c r="E17" s="39">
        <v>65767.484438999993</v>
      </c>
      <c r="F17" s="38">
        <v>2</v>
      </c>
      <c r="H17" s="79">
        <f t="shared" si="0"/>
        <v>1.4113390961795829</v>
      </c>
      <c r="I17" s="87">
        <f>H17*'FHWAR 2011 Adjustments'!$E$13</f>
        <v>2.2124438374571227</v>
      </c>
    </row>
    <row r="18" spans="1:9" ht="18.75" customHeight="1" x14ac:dyDescent="0.25">
      <c r="A18" s="37" t="s">
        <v>230</v>
      </c>
      <c r="B18" s="36">
        <v>214892098.0215269</v>
      </c>
      <c r="C18" s="11">
        <v>2617597.5461962014</v>
      </c>
      <c r="D18" s="11">
        <v>94</v>
      </c>
      <c r="E18" s="11">
        <v>314478.54288840003</v>
      </c>
      <c r="F18" s="35">
        <v>10</v>
      </c>
      <c r="H18" s="79">
        <f t="shared" si="0"/>
        <v>13.756446790858508</v>
      </c>
      <c r="I18" s="87">
        <f>H18*'FHWAR 2011 Adjustments'!$E$13</f>
        <v>21.564885441159088</v>
      </c>
    </row>
    <row r="19" spans="1:9" ht="18.75" customHeight="1" x14ac:dyDescent="0.25">
      <c r="A19" s="37" t="s">
        <v>231</v>
      </c>
      <c r="B19" s="36"/>
      <c r="C19" s="11">
        <v>2617597.5461962014</v>
      </c>
      <c r="D19" s="11">
        <v>94</v>
      </c>
      <c r="E19" s="11">
        <v>0</v>
      </c>
      <c r="F19" s="35">
        <v>0</v>
      </c>
      <c r="H19" s="79">
        <f t="shared" si="0"/>
        <v>0</v>
      </c>
      <c r="I19" s="87">
        <f>H19*'FHWAR 2011 Adjustments'!$E$13</f>
        <v>0</v>
      </c>
    </row>
    <row r="20" spans="1:9" ht="18.75" customHeight="1" x14ac:dyDescent="0.25">
      <c r="A20" s="37" t="s">
        <v>232</v>
      </c>
      <c r="B20" s="36">
        <v>80301736.335532561</v>
      </c>
      <c r="C20" s="11">
        <v>2617597.5461962014</v>
      </c>
      <c r="D20" s="11">
        <v>94</v>
      </c>
      <c r="E20" s="11">
        <v>340690.32459520001</v>
      </c>
      <c r="F20" s="35">
        <v>7</v>
      </c>
      <c r="H20" s="79">
        <f t="shared" si="0"/>
        <v>5.1405639075785956</v>
      </c>
      <c r="I20" s="87">
        <f>H20*'FHWAR 2011 Adjustments'!$E$13</f>
        <v>8.0584524081869606</v>
      </c>
    </row>
    <row r="21" spans="1:9" ht="18.75" customHeight="1" x14ac:dyDescent="0.25">
      <c r="A21" s="37" t="s">
        <v>233</v>
      </c>
      <c r="B21" s="36"/>
      <c r="C21" s="11">
        <v>2617597.5461962014</v>
      </c>
      <c r="D21" s="11">
        <v>94</v>
      </c>
      <c r="E21" s="11">
        <v>0</v>
      </c>
      <c r="F21" s="35">
        <v>0</v>
      </c>
      <c r="H21" s="79">
        <f t="shared" si="0"/>
        <v>0</v>
      </c>
      <c r="I21" s="87">
        <f>H21*'FHWAR 2011 Adjustments'!$E$13</f>
        <v>0</v>
      </c>
    </row>
    <row r="22" spans="1:9" ht="18.75" customHeight="1" x14ac:dyDescent="0.25">
      <c r="A22" s="37" t="s">
        <v>234</v>
      </c>
      <c r="B22" s="36"/>
      <c r="C22" s="11">
        <v>2617597.5461962014</v>
      </c>
      <c r="D22" s="11">
        <v>94</v>
      </c>
      <c r="E22" s="11">
        <v>0</v>
      </c>
      <c r="F22" s="35">
        <v>0</v>
      </c>
      <c r="H22" s="79">
        <f t="shared" si="0"/>
        <v>0</v>
      </c>
      <c r="I22" s="87">
        <f>H22*'FHWAR 2011 Adjustments'!$E$13</f>
        <v>0</v>
      </c>
    </row>
    <row r="23" spans="1:9" ht="18.75" customHeight="1" x14ac:dyDescent="0.25">
      <c r="A23" s="37" t="s">
        <v>235</v>
      </c>
      <c r="B23" s="36">
        <v>55398378.919026993</v>
      </c>
      <c r="C23" s="11">
        <v>2617597.5461962014</v>
      </c>
      <c r="D23" s="11">
        <v>94</v>
      </c>
      <c r="E23" s="11">
        <v>246900.31324049999</v>
      </c>
      <c r="F23" s="35">
        <v>16</v>
      </c>
      <c r="H23" s="79">
        <f t="shared" si="0"/>
        <v>3.5463605172818888</v>
      </c>
      <c r="I23" s="87">
        <f>H23*'FHWAR 2011 Adjustments'!$E$13</f>
        <v>5.5593467885220438</v>
      </c>
    </row>
    <row r="24" spans="1:9" ht="18.75" customHeight="1" x14ac:dyDescent="0.25">
      <c r="A24" s="37" t="s">
        <v>236</v>
      </c>
      <c r="B24" s="36">
        <v>533887211.91533542</v>
      </c>
      <c r="C24" s="11">
        <v>2617597.5461962014</v>
      </c>
      <c r="D24" s="11">
        <v>94</v>
      </c>
      <c r="E24" s="11">
        <v>1390941.6729675001</v>
      </c>
      <c r="F24" s="35">
        <v>41</v>
      </c>
      <c r="H24" s="79">
        <f t="shared" si="0"/>
        <v>34.177110701843418</v>
      </c>
      <c r="I24" s="87">
        <f>H24*'FHWAR 2011 Adjustments'!$E$13</f>
        <v>53.576733018357395</v>
      </c>
    </row>
    <row r="25" spans="1:9" ht="18.75" customHeight="1" x14ac:dyDescent="0.25">
      <c r="A25" s="37" t="s">
        <v>237</v>
      </c>
      <c r="B25" s="36">
        <v>9672435.4386700001</v>
      </c>
      <c r="C25" s="11">
        <v>2617597.5461962014</v>
      </c>
      <c r="D25" s="11">
        <v>94</v>
      </c>
      <c r="E25" s="11">
        <v>57048.218347999995</v>
      </c>
      <c r="F25" s="35">
        <v>3</v>
      </c>
      <c r="H25" s="79">
        <f t="shared" si="0"/>
        <v>0.61918676710368781</v>
      </c>
      <c r="I25" s="87">
        <f>H25*'FHWAR 2011 Adjustments'!$E$13</f>
        <v>0.97064975442247692</v>
      </c>
    </row>
    <row r="26" spans="1:9" ht="18.75" customHeight="1" x14ac:dyDescent="0.25">
      <c r="A26" s="37" t="s">
        <v>238</v>
      </c>
      <c r="B26" s="36">
        <v>157490162.31822002</v>
      </c>
      <c r="C26" s="11">
        <v>2617597.5461962014</v>
      </c>
      <c r="D26" s="11">
        <v>94</v>
      </c>
      <c r="E26" s="11">
        <v>206503.01712600002</v>
      </c>
      <c r="F26" s="35">
        <v>9</v>
      </c>
      <c r="H26" s="79">
        <f t="shared" si="0"/>
        <v>10.081827382025153</v>
      </c>
      <c r="I26" s="87">
        <f>H26*'FHWAR 2011 Adjustments'!$E$13</f>
        <v>15.804477408758618</v>
      </c>
    </row>
    <row r="27" spans="1:9" ht="18.75" customHeight="1" x14ac:dyDescent="0.25">
      <c r="A27" s="37" t="s">
        <v>239</v>
      </c>
      <c r="B27" s="36">
        <v>30082487.071624499</v>
      </c>
      <c r="C27" s="11">
        <v>2617597.5461962014</v>
      </c>
      <c r="D27" s="11">
        <v>94</v>
      </c>
      <c r="E27" s="11">
        <v>186290.73621070001</v>
      </c>
      <c r="F27" s="35">
        <v>10</v>
      </c>
      <c r="H27" s="79">
        <f t="shared" si="0"/>
        <v>1.9257484874852679</v>
      </c>
      <c r="I27" s="87">
        <f>H27*'FHWAR 2011 Adjustments'!$E$13</f>
        <v>3.018842449105529</v>
      </c>
    </row>
    <row r="28" spans="1:9" ht="18.75" customHeight="1" x14ac:dyDescent="0.25">
      <c r="A28" s="37" t="s">
        <v>240</v>
      </c>
      <c r="B28" s="36">
        <v>18360794.801740866</v>
      </c>
      <c r="C28" s="11">
        <v>2617597.5461962014</v>
      </c>
      <c r="D28" s="11">
        <v>94</v>
      </c>
      <c r="E28" s="11">
        <v>99027.489222699995</v>
      </c>
      <c r="F28" s="35">
        <v>6</v>
      </c>
      <c r="H28" s="79">
        <f t="shared" si="0"/>
        <v>1.1753773128629303</v>
      </c>
      <c r="I28" s="87">
        <f>H28*'FHWAR 2011 Adjustments'!$E$13</f>
        <v>1.8425453525448239</v>
      </c>
    </row>
    <row r="29" spans="1:9" ht="18.75" customHeight="1" x14ac:dyDescent="0.25">
      <c r="A29" s="37" t="s">
        <v>241</v>
      </c>
      <c r="B29" s="36">
        <v>1531600.1461499999</v>
      </c>
      <c r="C29" s="11">
        <v>2617597.5461962014</v>
      </c>
      <c r="D29" s="11">
        <v>94</v>
      </c>
      <c r="E29" s="11">
        <v>14497.0534462</v>
      </c>
      <c r="F29" s="35">
        <v>2</v>
      </c>
      <c r="H29" s="79">
        <f t="shared" si="0"/>
        <v>9.8046303746696886E-2</v>
      </c>
      <c r="I29" s="87">
        <f>H29*'FHWAR 2011 Adjustments'!$E$13</f>
        <v>0.15369937748980697</v>
      </c>
    </row>
    <row r="30" spans="1:9" ht="18.75" customHeight="1" x14ac:dyDescent="0.25">
      <c r="A30" s="37" t="s">
        <v>242</v>
      </c>
      <c r="B30" s="36">
        <v>133831703.21056511</v>
      </c>
      <c r="C30" s="11">
        <v>2617597.5461962014</v>
      </c>
      <c r="D30" s="11">
        <v>94</v>
      </c>
      <c r="E30" s="11">
        <v>425105.74718610011</v>
      </c>
      <c r="F30" s="35">
        <v>17</v>
      </c>
      <c r="H30" s="79">
        <f t="shared" si="0"/>
        <v>8.5673169050714879</v>
      </c>
      <c r="I30" s="87">
        <f>H30*'FHWAR 2011 Adjustments'!$E$13</f>
        <v>13.430300018951497</v>
      </c>
    </row>
    <row r="31" spans="1:9" ht="18.75" customHeight="1" x14ac:dyDescent="0.25">
      <c r="A31" s="37" t="s">
        <v>243</v>
      </c>
      <c r="B31" s="36"/>
      <c r="C31" s="11">
        <v>2617597.5461962014</v>
      </c>
      <c r="D31" s="11">
        <v>94</v>
      </c>
      <c r="E31" s="11">
        <v>0</v>
      </c>
      <c r="F31" s="35">
        <v>0</v>
      </c>
      <c r="H31" s="79">
        <f t="shared" si="0"/>
        <v>0</v>
      </c>
      <c r="I31" s="87">
        <f>H31*'FHWAR 2011 Adjustments'!$E$13</f>
        <v>0</v>
      </c>
    </row>
    <row r="32" spans="1:9" ht="18.75" customHeight="1" x14ac:dyDescent="0.25">
      <c r="A32" s="37" t="s">
        <v>244</v>
      </c>
      <c r="B32" s="36">
        <v>36231440.389582552</v>
      </c>
      <c r="C32" s="11">
        <v>2617597.5461962014</v>
      </c>
      <c r="D32" s="11">
        <v>94</v>
      </c>
      <c r="E32" s="11">
        <v>297761.24032149999</v>
      </c>
      <c r="F32" s="35">
        <v>14</v>
      </c>
      <c r="H32" s="79">
        <f t="shared" si="0"/>
        <v>2.3193774292506801</v>
      </c>
      <c r="I32" s="87">
        <f>H32*'FHWAR 2011 Adjustments'!$E$13</f>
        <v>3.6359031744911463</v>
      </c>
    </row>
    <row r="33" spans="1:9" ht="18.75" customHeight="1" x14ac:dyDescent="0.25">
      <c r="A33" s="37" t="s">
        <v>245</v>
      </c>
      <c r="B33" s="36">
        <v>43177926.126040198</v>
      </c>
      <c r="C33" s="11">
        <v>2617597.5461962014</v>
      </c>
      <c r="D33" s="11">
        <v>94</v>
      </c>
      <c r="E33" s="11">
        <v>268801.53159750003</v>
      </c>
      <c r="F33" s="35">
        <v>13</v>
      </c>
      <c r="H33" s="79">
        <f t="shared" si="0"/>
        <v>2.7640608880508473</v>
      </c>
      <c r="I33" s="87">
        <f>H33*'FHWAR 2011 Adjustments'!$E$13</f>
        <v>4.332997997914334</v>
      </c>
    </row>
    <row r="34" spans="1:9" ht="18.75" customHeight="1" x14ac:dyDescent="0.25">
      <c r="A34" s="37" t="s">
        <v>246</v>
      </c>
      <c r="B34" s="36">
        <v>13343407.302012002</v>
      </c>
      <c r="C34" s="11">
        <v>2617597.5461962014</v>
      </c>
      <c r="D34" s="11">
        <v>94</v>
      </c>
      <c r="E34" s="11">
        <v>48988.918176200008</v>
      </c>
      <c r="F34" s="35">
        <v>3</v>
      </c>
      <c r="H34" s="79">
        <f t="shared" si="0"/>
        <v>0.85418623694805662</v>
      </c>
      <c r="I34" s="87">
        <f>H34*'FHWAR 2011 Adjustments'!$E$13</f>
        <v>1.3390396971869536</v>
      </c>
    </row>
    <row r="35" spans="1:9" ht="18.75" customHeight="1" x14ac:dyDescent="0.25">
      <c r="A35" s="37" t="s">
        <v>247</v>
      </c>
      <c r="B35" s="36"/>
      <c r="C35" s="11">
        <v>2617597.5461962014</v>
      </c>
      <c r="D35" s="11">
        <v>94</v>
      </c>
      <c r="E35" s="11">
        <v>0</v>
      </c>
      <c r="F35" s="35">
        <v>0</v>
      </c>
      <c r="H35" s="79">
        <f t="shared" si="0"/>
        <v>0</v>
      </c>
      <c r="I35" s="87">
        <f>H35*'FHWAR 2011 Adjustments'!$E$13</f>
        <v>0</v>
      </c>
    </row>
    <row r="36" spans="1:9" ht="18.75" customHeight="1" x14ac:dyDescent="0.25">
      <c r="A36" s="37" t="s">
        <v>248</v>
      </c>
      <c r="B36" s="36">
        <v>418521.1409605263</v>
      </c>
      <c r="C36" s="11">
        <v>2617597.5461962014</v>
      </c>
      <c r="D36" s="11">
        <v>94</v>
      </c>
      <c r="E36" s="11">
        <v>31807.606713000001</v>
      </c>
      <c r="F36" s="35">
        <v>1</v>
      </c>
      <c r="H36" s="79">
        <f t="shared" si="0"/>
        <v>2.6791882342254051E-2</v>
      </c>
      <c r="I36" s="87">
        <f>H36*'FHWAR 2011 Adjustments'!$E$13</f>
        <v>4.1999499016538176E-2</v>
      </c>
    </row>
    <row r="37" spans="1:9" ht="18.75" customHeight="1" x14ac:dyDescent="0.25">
      <c r="A37" s="37" t="s">
        <v>249</v>
      </c>
      <c r="B37" s="36">
        <v>418521.1409605263</v>
      </c>
      <c r="C37" s="11">
        <v>2617597.5461962014</v>
      </c>
      <c r="D37" s="11">
        <v>94</v>
      </c>
      <c r="E37" s="11">
        <v>31807.606713000001</v>
      </c>
      <c r="F37" s="35">
        <v>1</v>
      </c>
      <c r="H37" s="79">
        <f t="shared" si="0"/>
        <v>2.6791882342254051E-2</v>
      </c>
      <c r="I37" s="87">
        <f>H37*'FHWAR 2011 Adjustments'!$E$13</f>
        <v>4.1999499016538176E-2</v>
      </c>
    </row>
    <row r="38" spans="1:9" ht="18.75" customHeight="1" x14ac:dyDescent="0.25">
      <c r="A38" s="37" t="s">
        <v>250</v>
      </c>
      <c r="B38" s="36"/>
      <c r="C38" s="11">
        <v>2617597.5461962014</v>
      </c>
      <c r="D38" s="11">
        <v>94</v>
      </c>
      <c r="E38" s="11">
        <v>0</v>
      </c>
      <c r="F38" s="35">
        <v>0</v>
      </c>
      <c r="H38" s="79">
        <f t="shared" si="0"/>
        <v>0</v>
      </c>
      <c r="I38" s="87">
        <f>H38*'FHWAR 2011 Adjustments'!$E$13</f>
        <v>0</v>
      </c>
    </row>
    <row r="39" spans="1:9" ht="18.75" customHeight="1" x14ac:dyDescent="0.25">
      <c r="A39" s="37" t="s">
        <v>251</v>
      </c>
      <c r="B39" s="36">
        <v>28288136.022153851</v>
      </c>
      <c r="C39" s="11">
        <v>2617597.5461962014</v>
      </c>
      <c r="D39" s="11">
        <v>94</v>
      </c>
      <c r="E39" s="11">
        <v>11492.055259000001</v>
      </c>
      <c r="F39" s="35">
        <v>1</v>
      </c>
      <c r="H39" s="79">
        <f t="shared" si="0"/>
        <v>1.8108820267664967</v>
      </c>
      <c r="I39" s="87">
        <f>H39*'FHWAR 2011 Adjustments'!$E$13</f>
        <v>2.8387754518575345</v>
      </c>
    </row>
    <row r="40" spans="1:9" ht="18.75" customHeight="1" x14ac:dyDescent="0.25">
      <c r="A40" s="37" t="s">
        <v>252</v>
      </c>
      <c r="B40" s="36"/>
      <c r="C40" s="11">
        <v>2617597.5461962014</v>
      </c>
      <c r="D40" s="11">
        <v>94</v>
      </c>
      <c r="E40" s="11">
        <v>0</v>
      </c>
      <c r="F40" s="35">
        <v>0</v>
      </c>
      <c r="H40" s="79">
        <f t="shared" si="0"/>
        <v>0</v>
      </c>
      <c r="I40" s="87">
        <f>H40*'FHWAR 2011 Adjustments'!$E$13</f>
        <v>0</v>
      </c>
    </row>
    <row r="41" spans="1:9" ht="18.75" customHeight="1" x14ac:dyDescent="0.25">
      <c r="A41" s="37" t="s">
        <v>253</v>
      </c>
      <c r="B41" s="36">
        <v>67620535.90110445</v>
      </c>
      <c r="C41" s="11">
        <v>2617597.5461962014</v>
      </c>
      <c r="D41" s="11">
        <v>94</v>
      </c>
      <c r="E41" s="11">
        <v>29083.926483300002</v>
      </c>
      <c r="F41" s="35">
        <v>3</v>
      </c>
      <c r="H41" s="79">
        <f t="shared" si="0"/>
        <v>4.3287692412016741</v>
      </c>
      <c r="I41" s="87">
        <f>H41*'FHWAR 2011 Adjustments'!$E$13</f>
        <v>6.7858665981800046</v>
      </c>
    </row>
    <row r="42" spans="1:9" ht="18.75" customHeight="1" x14ac:dyDescent="0.25">
      <c r="A42" s="37" t="s">
        <v>254</v>
      </c>
      <c r="B42" s="36">
        <v>9421848.6336000003</v>
      </c>
      <c r="C42" s="11">
        <v>2617597.5461962014</v>
      </c>
      <c r="D42" s="11">
        <v>94</v>
      </c>
      <c r="E42" s="11">
        <v>11777.310792</v>
      </c>
      <c r="F42" s="35">
        <v>1</v>
      </c>
      <c r="H42" s="79">
        <f t="shared" si="0"/>
        <v>0.60314530219095119</v>
      </c>
      <c r="I42" s="87">
        <f>H42*'FHWAR 2011 Adjustments'!$E$13</f>
        <v>0.94550282815504727</v>
      </c>
    </row>
    <row r="43" spans="1:9" ht="18.75" customHeight="1" x14ac:dyDescent="0.25">
      <c r="A43" s="37" t="s">
        <v>255</v>
      </c>
      <c r="B43" s="36">
        <v>91390064.779756814</v>
      </c>
      <c r="C43" s="11">
        <v>2617597.5461962014</v>
      </c>
      <c r="D43" s="11">
        <v>94</v>
      </c>
      <c r="E43" s="11">
        <v>208065.76592309997</v>
      </c>
      <c r="F43" s="35">
        <v>6</v>
      </c>
      <c r="H43" s="79">
        <f t="shared" si="0"/>
        <v>5.8503899162913662</v>
      </c>
      <c r="I43" s="87">
        <f>H43*'FHWAR 2011 Adjustments'!$E$13</f>
        <v>9.1711900790234573</v>
      </c>
    </row>
    <row r="44" spans="1:9" ht="18.75" customHeight="1" x14ac:dyDescent="0.25">
      <c r="A44" s="37" t="s">
        <v>256</v>
      </c>
      <c r="B44" s="36">
        <v>24657409.184407912</v>
      </c>
      <c r="C44" s="11">
        <v>2617597.5461962014</v>
      </c>
      <c r="D44" s="11">
        <v>94</v>
      </c>
      <c r="E44" s="11">
        <v>145705.07031029998</v>
      </c>
      <c r="F44" s="35">
        <v>6</v>
      </c>
      <c r="H44" s="79">
        <f t="shared" si="0"/>
        <v>1.5784588664202719</v>
      </c>
      <c r="I44" s="87">
        <f>H44*'FHWAR 2011 Adjustments'!$E$13</f>
        <v>2.4744241841981269</v>
      </c>
    </row>
    <row r="45" spans="1:9" ht="18.75" customHeight="1" x14ac:dyDescent="0.25">
      <c r="A45" s="37" t="s">
        <v>257</v>
      </c>
      <c r="B45" s="36">
        <v>46414513.501414947</v>
      </c>
      <c r="C45" s="11">
        <v>2617597.5461962014</v>
      </c>
      <c r="D45" s="11">
        <v>94</v>
      </c>
      <c r="E45" s="11">
        <v>1538734.9709301</v>
      </c>
      <c r="F45" s="35">
        <v>56</v>
      </c>
      <c r="H45" s="79">
        <f t="shared" si="0"/>
        <v>2.9712529738614988</v>
      </c>
      <c r="I45" s="87">
        <f>H45*'FHWAR 2011 Adjustments'!$E$13</f>
        <v>4.6577965205815861</v>
      </c>
    </row>
    <row r="46" spans="1:9" ht="18.75" customHeight="1" x14ac:dyDescent="0.25">
      <c r="A46" s="37" t="s">
        <v>258</v>
      </c>
      <c r="B46" s="36">
        <v>14916674.680803956</v>
      </c>
      <c r="C46" s="11">
        <v>2617597.5461962014</v>
      </c>
      <c r="D46" s="11">
        <v>94</v>
      </c>
      <c r="E46" s="11">
        <v>554051.52980060002</v>
      </c>
      <c r="F46" s="35">
        <v>34</v>
      </c>
      <c r="H46" s="79">
        <f t="shared" si="0"/>
        <v>0.95489989363159322</v>
      </c>
      <c r="I46" s="87">
        <f>H46*'FHWAR 2011 Adjustments'!$E$13</f>
        <v>1.4969204713258073</v>
      </c>
    </row>
    <row r="47" spans="1:9" ht="18.75" customHeight="1" thickBot="1" x14ac:dyDescent="0.3">
      <c r="A47" s="34" t="s">
        <v>259</v>
      </c>
      <c r="B47" s="33">
        <v>5451698.0541577721</v>
      </c>
      <c r="C47" s="16">
        <v>2617597.5461962014</v>
      </c>
      <c r="D47" s="16">
        <v>94</v>
      </c>
      <c r="E47" s="16">
        <v>329922.08209169999</v>
      </c>
      <c r="F47" s="32">
        <v>6</v>
      </c>
      <c r="H47" s="79">
        <f t="shared" si="0"/>
        <v>0.34899372704870468</v>
      </c>
      <c r="I47" s="87">
        <f>H47*'FHWAR 2011 Adjustments'!$E$13</f>
        <v>0.54708965606508775</v>
      </c>
    </row>
    <row r="48" spans="1:9" ht="18.75" customHeight="1" x14ac:dyDescent="0.25">
      <c r="A48" s="31" t="s">
        <v>260</v>
      </c>
      <c r="B48" s="30">
        <v>1284351032.6898808</v>
      </c>
      <c r="C48" s="29">
        <v>2617597.5461962014</v>
      </c>
      <c r="D48" s="29">
        <v>94</v>
      </c>
      <c r="E48" s="29">
        <v>2156530.7298921999</v>
      </c>
      <c r="F48" s="28">
        <v>66</v>
      </c>
    </row>
    <row r="49" spans="1:9" ht="18.75" customHeight="1" x14ac:dyDescent="0.25">
      <c r="A49" s="27" t="s">
        <v>261</v>
      </c>
      <c r="B49" s="26">
        <v>1103771309.1686356</v>
      </c>
      <c r="C49" s="25">
        <v>2617597.5461962014</v>
      </c>
      <c r="D49" s="25">
        <v>94</v>
      </c>
      <c r="E49" s="25">
        <v>1957848.3449247999</v>
      </c>
      <c r="F49" s="24">
        <v>58</v>
      </c>
    </row>
    <row r="50" spans="1:9" ht="18.75" customHeight="1" x14ac:dyDescent="0.25">
      <c r="A50" s="27" t="s">
        <v>262</v>
      </c>
      <c r="B50" s="26">
        <v>167067505.46046793</v>
      </c>
      <c r="C50" s="25"/>
      <c r="D50" s="25"/>
      <c r="E50" s="25">
        <v>467285.78751279996</v>
      </c>
      <c r="F50" s="24"/>
    </row>
    <row r="51" spans="1:9" ht="18.75" customHeight="1" x14ac:dyDescent="0.25">
      <c r="A51" s="27" t="s">
        <v>263</v>
      </c>
      <c r="B51" s="26">
        <v>106167562.83877935</v>
      </c>
      <c r="C51" s="25">
        <v>2617597.5461962014</v>
      </c>
      <c r="D51" s="25">
        <v>94</v>
      </c>
      <c r="E51" s="25">
        <v>84160.899247299996</v>
      </c>
      <c r="F51" s="24">
        <v>6</v>
      </c>
    </row>
    <row r="52" spans="1:9" ht="18.75" customHeight="1" x14ac:dyDescent="0.25">
      <c r="A52" s="27" t="s">
        <v>264</v>
      </c>
      <c r="B52" s="26">
        <v>262239726.7161642</v>
      </c>
      <c r="C52" s="25">
        <v>2617597.5461962014</v>
      </c>
      <c r="D52" s="25">
        <v>94</v>
      </c>
      <c r="E52" s="25">
        <v>1639204.3171875002</v>
      </c>
      <c r="F52" s="24">
        <v>64</v>
      </c>
    </row>
    <row r="53" spans="1:9" ht="18.75" customHeight="1" thickBot="1" x14ac:dyDescent="0.3">
      <c r="A53" s="23" t="s">
        <v>265</v>
      </c>
      <c r="B53" s="22">
        <v>2923597136.8739281</v>
      </c>
      <c r="C53" s="21">
        <v>2617597.5461962014</v>
      </c>
      <c r="D53" s="21">
        <v>94</v>
      </c>
      <c r="E53" s="21">
        <v>2539677.6360202008</v>
      </c>
      <c r="F53" s="20">
        <v>90</v>
      </c>
      <c r="H53" s="79">
        <f>SUM(H4:H47)</f>
        <v>187.15582760648368</v>
      </c>
      <c r="I53" s="88">
        <f>SUM(I4:I47)</f>
        <v>293.38927728497123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27DE-3819-4055-BC1E-52D34CC528F3}">
  <sheetPr>
    <tabColor theme="9" tint="0.39997558519241921"/>
  </sheetPr>
  <dimension ref="A1:I53"/>
  <sheetViews>
    <sheetView workbookViewId="0">
      <selection activeCell="I1" sqref="I1"/>
    </sheetView>
  </sheetViews>
  <sheetFormatPr defaultRowHeight="15" x14ac:dyDescent="0.25"/>
  <cols>
    <col min="1" max="1" width="15.85546875" customWidth="1"/>
    <col min="2" max="2" width="15.42578125" customWidth="1"/>
    <col min="3" max="3" width="10.28515625" customWidth="1"/>
    <col min="5" max="5" width="10.85546875" customWidth="1"/>
    <col min="7" max="7" width="5" customWidth="1"/>
    <col min="8" max="8" width="18" style="79" customWidth="1"/>
    <col min="9" max="9" width="19.140625" customWidth="1"/>
  </cols>
  <sheetData>
    <row r="1" spans="1:9" ht="26.25" thickTop="1" thickBot="1" x14ac:dyDescent="0.3">
      <c r="A1" s="48" t="s">
        <v>97</v>
      </c>
      <c r="B1" s="49" t="s">
        <v>0</v>
      </c>
      <c r="C1" s="50" t="s">
        <v>1</v>
      </c>
      <c r="D1" s="50" t="s">
        <v>2</v>
      </c>
      <c r="E1" s="50" t="s">
        <v>3</v>
      </c>
      <c r="F1" s="51" t="s">
        <v>4</v>
      </c>
      <c r="H1" s="80" t="s">
        <v>448</v>
      </c>
      <c r="I1" s="106" t="s">
        <v>518</v>
      </c>
    </row>
    <row r="2" spans="1:9" ht="15.75" thickTop="1" x14ac:dyDescent="0.25">
      <c r="A2" s="53" t="s">
        <v>266</v>
      </c>
      <c r="B2" s="54">
        <v>31772250.269289281</v>
      </c>
      <c r="C2" s="7">
        <v>4386394.5776527952</v>
      </c>
      <c r="D2" s="7">
        <v>194</v>
      </c>
      <c r="E2" s="7">
        <v>3352468.4968704004</v>
      </c>
      <c r="F2" s="55">
        <v>152</v>
      </c>
    </row>
    <row r="3" spans="1:9" x14ac:dyDescent="0.25">
      <c r="A3" s="56" t="s">
        <v>267</v>
      </c>
      <c r="B3" s="42">
        <v>38305746.445320383</v>
      </c>
      <c r="C3" s="11">
        <v>4386394.5776527952</v>
      </c>
      <c r="D3" s="11">
        <v>194</v>
      </c>
      <c r="E3" s="11">
        <v>3504603.6959388005</v>
      </c>
      <c r="F3" s="35">
        <v>162</v>
      </c>
    </row>
    <row r="4" spans="1:9" x14ac:dyDescent="0.25">
      <c r="A4" s="56" t="s">
        <v>268</v>
      </c>
      <c r="B4" s="36">
        <v>378661552.2458275</v>
      </c>
      <c r="C4" s="11">
        <v>4386394.5776527952</v>
      </c>
      <c r="D4" s="11">
        <v>194</v>
      </c>
      <c r="E4" s="11">
        <v>2364903.8771072016</v>
      </c>
      <c r="F4" s="35">
        <v>120</v>
      </c>
      <c r="H4" s="79">
        <f t="shared" ref="H4:H47" si="0">B4/$B$3</f>
        <v>9.885241442464741</v>
      </c>
      <c r="I4">
        <f>H4*'FHWAR 2011 Adjustments'!$E$13</f>
        <v>15.496305296409078</v>
      </c>
    </row>
    <row r="5" spans="1:9" x14ac:dyDescent="0.25">
      <c r="A5" s="56" t="s">
        <v>269</v>
      </c>
      <c r="B5" s="36">
        <v>79840241.329084814</v>
      </c>
      <c r="C5" s="11">
        <v>4386394.5776527952</v>
      </c>
      <c r="D5" s="11">
        <v>194</v>
      </c>
      <c r="E5" s="11">
        <v>303969.36869290005</v>
      </c>
      <c r="F5" s="35">
        <v>18</v>
      </c>
      <c r="H5" s="79">
        <f t="shared" si="0"/>
        <v>2.0842888792952499</v>
      </c>
      <c r="I5" s="87">
        <f>H5*'FHWAR 2011 Adjustments'!$E$13</f>
        <v>3.2673735879349746</v>
      </c>
    </row>
    <row r="6" spans="1:9" x14ac:dyDescent="0.25">
      <c r="A6" s="56" t="s">
        <v>270</v>
      </c>
      <c r="B6" s="36">
        <v>15795733.700177502</v>
      </c>
      <c r="C6" s="11">
        <v>4386394.5776527952</v>
      </c>
      <c r="D6" s="11">
        <v>194</v>
      </c>
      <c r="E6" s="11">
        <v>27470.841217700003</v>
      </c>
      <c r="F6" s="35">
        <v>4</v>
      </c>
      <c r="H6" s="79">
        <f t="shared" si="0"/>
        <v>0.41235937596791528</v>
      </c>
      <c r="I6" s="87">
        <f>H6*'FHWAR 2011 Adjustments'!$E$13</f>
        <v>0.64642293453606159</v>
      </c>
    </row>
    <row r="7" spans="1:9" x14ac:dyDescent="0.25">
      <c r="A7" s="56" t="s">
        <v>271</v>
      </c>
      <c r="B7" s="36">
        <v>2258731.7228616001</v>
      </c>
      <c r="C7" s="11">
        <v>4386394.5776527952</v>
      </c>
      <c r="D7" s="11">
        <v>194</v>
      </c>
      <c r="E7" s="11">
        <v>13444.8316837</v>
      </c>
      <c r="F7" s="35">
        <v>3</v>
      </c>
      <c r="H7" s="79">
        <f t="shared" si="0"/>
        <v>5.8965871506663665E-2</v>
      </c>
      <c r="I7" s="87">
        <f>H7*'FHWAR 2011 Adjustments'!$E$13</f>
        <v>9.243609802091575E-2</v>
      </c>
    </row>
    <row r="8" spans="1:9" x14ac:dyDescent="0.25">
      <c r="A8" s="56" t="s">
        <v>272</v>
      </c>
      <c r="B8" s="36">
        <v>297107881.95167381</v>
      </c>
      <c r="C8" s="11">
        <v>4386394.5776527952</v>
      </c>
      <c r="D8" s="11">
        <v>194</v>
      </c>
      <c r="E8" s="11">
        <v>2141695.8605595012</v>
      </c>
      <c r="F8" s="35">
        <v>115</v>
      </c>
      <c r="H8" s="79">
        <f t="shared" si="0"/>
        <v>7.7562222257117757</v>
      </c>
      <c r="I8" s="87">
        <f>H8*'FHWAR 2011 Adjustments'!$E$13</f>
        <v>12.158811522812424</v>
      </c>
    </row>
    <row r="9" spans="1:9" x14ac:dyDescent="0.25">
      <c r="A9" s="56" t="s">
        <v>273</v>
      </c>
      <c r="B9" s="36">
        <v>82740225.957443103</v>
      </c>
      <c r="C9" s="11">
        <v>4386394.5776527952</v>
      </c>
      <c r="D9" s="11">
        <v>194</v>
      </c>
      <c r="E9" s="11">
        <v>189116.89472490002</v>
      </c>
      <c r="F9" s="35">
        <v>10</v>
      </c>
      <c r="H9" s="79">
        <f t="shared" si="0"/>
        <v>2.1599951348174566</v>
      </c>
      <c r="I9" s="87">
        <f>H9*'FHWAR 2011 Adjustments'!$E$13</f>
        <v>3.3860522520068921</v>
      </c>
    </row>
    <row r="10" spans="1:9" x14ac:dyDescent="0.25">
      <c r="A10" s="56" t="s">
        <v>274</v>
      </c>
      <c r="B10" s="36">
        <v>2114345.9286083998</v>
      </c>
      <c r="C10" s="11">
        <v>4386394.5776527952</v>
      </c>
      <c r="D10" s="11">
        <v>194</v>
      </c>
      <c r="E10" s="11">
        <v>106499.75904019999</v>
      </c>
      <c r="F10" s="35">
        <v>6</v>
      </c>
      <c r="H10" s="79">
        <f t="shared" si="0"/>
        <v>5.5196572963968404E-2</v>
      </c>
      <c r="I10" s="87">
        <f>H10*'FHWAR 2011 Adjustments'!$E$13</f>
        <v>8.6527269054938377E-2</v>
      </c>
    </row>
    <row r="11" spans="1:9" x14ac:dyDescent="0.25">
      <c r="A11" s="56" t="s">
        <v>275</v>
      </c>
      <c r="B11" s="36">
        <v>177893520.93433917</v>
      </c>
      <c r="C11" s="11">
        <v>4386394.5776527952</v>
      </c>
      <c r="D11" s="11">
        <v>194</v>
      </c>
      <c r="E11" s="11">
        <v>179531.95250349998</v>
      </c>
      <c r="F11" s="35">
        <v>8</v>
      </c>
      <c r="H11" s="79">
        <f t="shared" si="0"/>
        <v>4.6440426683310729</v>
      </c>
      <c r="I11" s="87">
        <f>H11*'FHWAR 2011 Adjustments'!$E$13</f>
        <v>7.2800956270892065</v>
      </c>
    </row>
    <row r="12" spans="1:9" x14ac:dyDescent="0.25">
      <c r="A12" s="56" t="s">
        <v>276</v>
      </c>
      <c r="B12" s="36">
        <v>5950079.9722128008</v>
      </c>
      <c r="C12" s="11">
        <v>4386394.5776527952</v>
      </c>
      <c r="D12" s="11">
        <v>194</v>
      </c>
      <c r="E12" s="11">
        <v>181179.63233810003</v>
      </c>
      <c r="F12" s="35">
        <v>11</v>
      </c>
      <c r="H12" s="79">
        <f t="shared" si="0"/>
        <v>0.15533126291394048</v>
      </c>
      <c r="I12" s="87">
        <f>H12*'FHWAR 2011 Adjustments'!$E$13</f>
        <v>0.24350044318098532</v>
      </c>
    </row>
    <row r="13" spans="1:9" x14ac:dyDescent="0.25">
      <c r="A13" s="56" t="s">
        <v>277</v>
      </c>
      <c r="B13" s="36">
        <v>2841181.8330835998</v>
      </c>
      <c r="C13" s="11">
        <v>4386394.5776527952</v>
      </c>
      <c r="D13" s="11">
        <v>194</v>
      </c>
      <c r="E13" s="11">
        <v>61229.684406599998</v>
      </c>
      <c r="F13" s="35">
        <v>5</v>
      </c>
      <c r="H13" s="79">
        <f t="shared" si="0"/>
        <v>7.4171164818293014E-2</v>
      </c>
      <c r="I13" s="87">
        <f>H13*'FHWAR 2011 Adjustments'!$E$13</f>
        <v>0.11627222470025617</v>
      </c>
    </row>
    <row r="14" spans="1:9" x14ac:dyDescent="0.25">
      <c r="A14" s="56" t="s">
        <v>278</v>
      </c>
      <c r="B14" s="36">
        <v>4191148.7990259998</v>
      </c>
      <c r="C14" s="11">
        <v>4386394.5776527952</v>
      </c>
      <c r="D14" s="11">
        <v>194</v>
      </c>
      <c r="E14" s="11">
        <v>29936.7771359</v>
      </c>
      <c r="F14" s="35">
        <v>3</v>
      </c>
      <c r="H14" s="79">
        <f t="shared" si="0"/>
        <v>0.10941305647205345</v>
      </c>
      <c r="I14" s="87">
        <f>H14*'FHWAR 2011 Adjustments'!$E$13</f>
        <v>0.17151812996905816</v>
      </c>
    </row>
    <row r="15" spans="1:9" x14ac:dyDescent="0.25">
      <c r="A15" s="56" t="s">
        <v>279</v>
      </c>
      <c r="B15" s="36">
        <v>794864.86415160005</v>
      </c>
      <c r="C15" s="11">
        <v>4386394.5776527952</v>
      </c>
      <c r="D15" s="11">
        <v>194</v>
      </c>
      <c r="E15" s="11">
        <v>23378.378357400001</v>
      </c>
      <c r="F15" s="35">
        <v>2</v>
      </c>
      <c r="H15" s="79">
        <f t="shared" si="0"/>
        <v>2.0750538441699121E-2</v>
      </c>
      <c r="I15" s="87">
        <f>H15*'FHWAR 2011 Adjustments'!$E$13</f>
        <v>3.2528965592697433E-2</v>
      </c>
    </row>
    <row r="16" spans="1:9" x14ac:dyDescent="0.25">
      <c r="A16" s="56" t="s">
        <v>280</v>
      </c>
      <c r="B16" s="36"/>
      <c r="C16" s="11">
        <v>4386394.5776527952</v>
      </c>
      <c r="D16" s="11">
        <v>194</v>
      </c>
      <c r="E16" s="11">
        <v>0</v>
      </c>
      <c r="F16" s="35">
        <v>0</v>
      </c>
      <c r="H16" s="79">
        <f t="shared" si="0"/>
        <v>0</v>
      </c>
      <c r="I16" s="87">
        <f>H16*'FHWAR 2011 Adjustments'!$E$13</f>
        <v>0</v>
      </c>
    </row>
    <row r="17" spans="1:9" x14ac:dyDescent="0.25">
      <c r="A17" s="56" t="s">
        <v>281</v>
      </c>
      <c r="B17" s="36">
        <v>103956473.06626204</v>
      </c>
      <c r="C17" s="11">
        <v>4386394.5776527952</v>
      </c>
      <c r="D17" s="11">
        <v>194</v>
      </c>
      <c r="E17" s="11">
        <v>213656.46059550004</v>
      </c>
      <c r="F17" s="35">
        <v>15</v>
      </c>
      <c r="H17" s="79">
        <f t="shared" si="0"/>
        <v>2.7138610447039562</v>
      </c>
      <c r="I17" s="87">
        <f>H17*'FHWAR 2011 Adjustments'!$E$13</f>
        <v>4.2543037037119085</v>
      </c>
    </row>
    <row r="18" spans="1:9" x14ac:dyDescent="0.25">
      <c r="A18" s="56" t="s">
        <v>282</v>
      </c>
      <c r="B18" s="36">
        <v>168864643.98906496</v>
      </c>
      <c r="C18" s="11">
        <v>4386394.5776527952</v>
      </c>
      <c r="D18" s="11">
        <v>194</v>
      </c>
      <c r="E18" s="11">
        <v>448076.34282439988</v>
      </c>
      <c r="F18" s="35">
        <v>14</v>
      </c>
      <c r="H18" s="79">
        <f t="shared" si="0"/>
        <v>4.4083371206487554</v>
      </c>
      <c r="I18" s="87">
        <f>H18*'FHWAR 2011 Adjustments'!$E$13</f>
        <v>6.9105988223625241</v>
      </c>
    </row>
    <row r="19" spans="1:9" x14ac:dyDescent="0.25">
      <c r="A19" s="56" t="s">
        <v>283</v>
      </c>
      <c r="B19" s="36"/>
      <c r="C19" s="11">
        <v>4386394.5776527952</v>
      </c>
      <c r="D19" s="11">
        <v>194</v>
      </c>
      <c r="E19" s="11">
        <v>0</v>
      </c>
      <c r="F19" s="35">
        <v>0</v>
      </c>
      <c r="H19" s="79">
        <f t="shared" si="0"/>
        <v>0</v>
      </c>
      <c r="I19" s="87">
        <f>H19*'FHWAR 2011 Adjustments'!$E$13</f>
        <v>0</v>
      </c>
    </row>
    <row r="20" spans="1:9" x14ac:dyDescent="0.25">
      <c r="A20" s="56" t="s">
        <v>284</v>
      </c>
      <c r="B20" s="36">
        <v>236080940.61242357</v>
      </c>
      <c r="C20" s="11">
        <v>4386394.5776527952</v>
      </c>
      <c r="D20" s="11">
        <v>194</v>
      </c>
      <c r="E20" s="11">
        <v>588900.42669379991</v>
      </c>
      <c r="F20" s="35">
        <v>15</v>
      </c>
      <c r="H20" s="79">
        <f t="shared" si="0"/>
        <v>6.1630685346235925</v>
      </c>
      <c r="I20" s="87">
        <f>H20*'FHWAR 2011 Adjustments'!$E$13</f>
        <v>9.6613514329506334</v>
      </c>
    </row>
    <row r="21" spans="1:9" x14ac:dyDescent="0.25">
      <c r="A21" s="56" t="s">
        <v>285</v>
      </c>
      <c r="B21" s="36">
        <v>5251382.1500145132</v>
      </c>
      <c r="C21" s="11">
        <v>4386394.5776527952</v>
      </c>
      <c r="D21" s="11">
        <v>194</v>
      </c>
      <c r="E21" s="11">
        <v>96641.76470520001</v>
      </c>
      <c r="F21" s="35">
        <v>6</v>
      </c>
      <c r="H21" s="79">
        <f t="shared" si="0"/>
        <v>0.13709123662452602</v>
      </c>
      <c r="I21" s="87">
        <f>H21*'FHWAR 2011 Adjustments'!$E$13</f>
        <v>0.21490700743736441</v>
      </c>
    </row>
    <row r="22" spans="1:9" x14ac:dyDescent="0.25">
      <c r="A22" s="56" t="s">
        <v>286</v>
      </c>
      <c r="B22" s="36">
        <v>39450967.037485801</v>
      </c>
      <c r="C22" s="11">
        <v>4386394.5776527952</v>
      </c>
      <c r="D22" s="11">
        <v>194</v>
      </c>
      <c r="E22" s="11">
        <v>104499.5899674</v>
      </c>
      <c r="F22" s="35">
        <v>7</v>
      </c>
      <c r="H22" s="79">
        <f t="shared" si="0"/>
        <v>1.0298968352907616</v>
      </c>
      <c r="I22" s="87">
        <f>H22*'FHWAR 2011 Adjustments'!$E$13</f>
        <v>1.6144872005768516</v>
      </c>
    </row>
    <row r="23" spans="1:9" x14ac:dyDescent="0.25">
      <c r="A23" s="56" t="s">
        <v>287</v>
      </c>
      <c r="B23" s="36">
        <v>55249588.480935484</v>
      </c>
      <c r="C23" s="11">
        <v>4386394.5776527952</v>
      </c>
      <c r="D23" s="11">
        <v>194</v>
      </c>
      <c r="E23" s="11">
        <v>474215.39139569993</v>
      </c>
      <c r="F23" s="35">
        <v>12</v>
      </c>
      <c r="H23" s="79">
        <f t="shared" si="0"/>
        <v>1.4423315979444917</v>
      </c>
      <c r="I23" s="87">
        <f>H23*'FHWAR 2011 Adjustments'!$E$13</f>
        <v>2.26102831281302</v>
      </c>
    </row>
    <row r="24" spans="1:9" x14ac:dyDescent="0.25">
      <c r="A24" s="56" t="s">
        <v>288</v>
      </c>
      <c r="B24" s="36">
        <v>142763742.50673324</v>
      </c>
      <c r="C24" s="11">
        <v>4386394.5776527952</v>
      </c>
      <c r="D24" s="11">
        <v>194</v>
      </c>
      <c r="E24" s="11">
        <v>1656589.9347295999</v>
      </c>
      <c r="F24" s="35">
        <v>83</v>
      </c>
      <c r="H24" s="79">
        <f t="shared" si="0"/>
        <v>3.726953675488915</v>
      </c>
      <c r="I24" s="87">
        <f>H24*'FHWAR 2011 Adjustments'!$E$13</f>
        <v>5.8424482919407614</v>
      </c>
    </row>
    <row r="25" spans="1:9" x14ac:dyDescent="0.25">
      <c r="A25" s="56" t="s">
        <v>289</v>
      </c>
      <c r="B25" s="36">
        <v>53050082.966449238</v>
      </c>
      <c r="C25" s="11">
        <v>4386394.5776527952</v>
      </c>
      <c r="D25" s="11">
        <v>194</v>
      </c>
      <c r="E25" s="11">
        <v>98394.358342499996</v>
      </c>
      <c r="F25" s="35">
        <v>8</v>
      </c>
      <c r="H25" s="79">
        <f t="shared" si="0"/>
        <v>1.3849118706556389</v>
      </c>
      <c r="I25" s="87">
        <f>H25*'FHWAR 2011 Adjustments'!$E$13</f>
        <v>2.1710159818766948</v>
      </c>
    </row>
    <row r="26" spans="1:9" x14ac:dyDescent="0.25">
      <c r="A26" s="56" t="s">
        <v>290</v>
      </c>
      <c r="B26" s="36">
        <v>175670140.23045883</v>
      </c>
      <c r="C26" s="11">
        <v>4386394.5776527952</v>
      </c>
      <c r="D26" s="11">
        <v>194</v>
      </c>
      <c r="E26" s="11">
        <v>250788.87189630003</v>
      </c>
      <c r="F26" s="35">
        <v>18</v>
      </c>
      <c r="H26" s="79">
        <f t="shared" si="0"/>
        <v>4.5859996614664471</v>
      </c>
      <c r="I26" s="87">
        <f>H26*'FHWAR 2011 Adjustments'!$E$13</f>
        <v>7.1891062304284459</v>
      </c>
    </row>
    <row r="27" spans="1:9" x14ac:dyDescent="0.25">
      <c r="A27" s="56" t="s">
        <v>291</v>
      </c>
      <c r="B27" s="36">
        <v>57655779.31890028</v>
      </c>
      <c r="C27" s="11">
        <v>4386394.5776527952</v>
      </c>
      <c r="D27" s="11">
        <v>194</v>
      </c>
      <c r="E27" s="11">
        <v>542695.37064179988</v>
      </c>
      <c r="F27" s="35">
        <v>13</v>
      </c>
      <c r="H27" s="79">
        <f t="shared" si="0"/>
        <v>1.5051469993203537</v>
      </c>
      <c r="I27" s="87">
        <f>H27*'FHWAR 2011 Adjustments'!$E$13</f>
        <v>2.3594990120571779</v>
      </c>
    </row>
    <row r="28" spans="1:9" x14ac:dyDescent="0.25">
      <c r="A28" s="56" t="s">
        <v>292</v>
      </c>
      <c r="B28" s="36">
        <v>30333114.357655406</v>
      </c>
      <c r="C28" s="11">
        <v>4386394.5776527952</v>
      </c>
      <c r="D28" s="11">
        <v>194</v>
      </c>
      <c r="E28" s="11">
        <v>189715.8154504</v>
      </c>
      <c r="F28" s="35">
        <v>10</v>
      </c>
      <c r="H28" s="79">
        <f t="shared" si="0"/>
        <v>0.79186850988413637</v>
      </c>
      <c r="I28" s="87">
        <f>H28*'FHWAR 2011 Adjustments'!$E$13</f>
        <v>1.2413491623040724</v>
      </c>
    </row>
    <row r="29" spans="1:9" x14ac:dyDescent="0.25">
      <c r="A29" s="56" t="s">
        <v>293</v>
      </c>
      <c r="B29" s="36">
        <v>3412603.4553559995</v>
      </c>
      <c r="C29" s="11">
        <v>4386394.5776527952</v>
      </c>
      <c r="D29" s="11">
        <v>194</v>
      </c>
      <c r="E29" s="11">
        <v>36724.024188999996</v>
      </c>
      <c r="F29" s="35">
        <v>4</v>
      </c>
      <c r="H29" s="79">
        <f t="shared" si="0"/>
        <v>8.9088551249806011E-2</v>
      </c>
      <c r="I29" s="87">
        <f>H29*'FHWAR 2011 Adjustments'!$E$13</f>
        <v>0.13965702270571576</v>
      </c>
    </row>
    <row r="30" spans="1:9" x14ac:dyDescent="0.25">
      <c r="A30" s="56" t="s">
        <v>294</v>
      </c>
      <c r="B30" s="36">
        <v>119291115.20740685</v>
      </c>
      <c r="C30" s="11">
        <v>4386394.5776527952</v>
      </c>
      <c r="D30" s="11">
        <v>194</v>
      </c>
      <c r="E30" s="11">
        <v>527525.8487653</v>
      </c>
      <c r="F30" s="35">
        <v>21</v>
      </c>
      <c r="H30" s="79">
        <f t="shared" si="0"/>
        <v>3.1141832825967559</v>
      </c>
      <c r="I30" s="87">
        <f>H30*'FHWAR 2011 Adjustments'!$E$13</f>
        <v>4.8818569760760653</v>
      </c>
    </row>
    <row r="31" spans="1:9" x14ac:dyDescent="0.25">
      <c r="A31" s="56" t="s">
        <v>295</v>
      </c>
      <c r="B31" s="36">
        <v>5247264.5833799997</v>
      </c>
      <c r="C31" s="11">
        <v>4386394.5776527952</v>
      </c>
      <c r="D31" s="11">
        <v>194</v>
      </c>
      <c r="E31" s="11">
        <v>15363.616203</v>
      </c>
      <c r="F31" s="35">
        <v>2</v>
      </c>
      <c r="H31" s="79">
        <f t="shared" si="0"/>
        <v>0.13698374448518366</v>
      </c>
      <c r="I31" s="87">
        <f>H31*'FHWAR 2011 Adjustments'!$E$13</f>
        <v>0.21473850057610983</v>
      </c>
    </row>
    <row r="32" spans="1:9" x14ac:dyDescent="0.25">
      <c r="A32" s="56" t="s">
        <v>296</v>
      </c>
      <c r="B32" s="36">
        <v>25618909.164278537</v>
      </c>
      <c r="C32" s="11">
        <v>4386394.5776527952</v>
      </c>
      <c r="D32" s="11">
        <v>194</v>
      </c>
      <c r="E32" s="11">
        <v>432252.487548</v>
      </c>
      <c r="F32" s="35">
        <v>23</v>
      </c>
      <c r="H32" s="79">
        <f t="shared" si="0"/>
        <v>0.66880067722602143</v>
      </c>
      <c r="I32" s="87">
        <f>H32*'FHWAR 2011 Adjustments'!$E$13</f>
        <v>1.0484255277992964</v>
      </c>
    </row>
    <row r="33" spans="1:9" x14ac:dyDescent="0.25">
      <c r="A33" s="56" t="s">
        <v>297</v>
      </c>
      <c r="B33" s="36">
        <v>55388461.098591059</v>
      </c>
      <c r="C33" s="11">
        <v>4386394.5776527952</v>
      </c>
      <c r="D33" s="11">
        <v>194</v>
      </c>
      <c r="E33" s="11">
        <v>510434.33354720002</v>
      </c>
      <c r="F33" s="35">
        <v>30</v>
      </c>
      <c r="H33" s="79">
        <f t="shared" si="0"/>
        <v>1.4459569709118039</v>
      </c>
      <c r="I33" s="87">
        <f>H33*'FHWAR 2011 Adjustments'!$E$13</f>
        <v>2.2667115211232876</v>
      </c>
    </row>
    <row r="34" spans="1:9" x14ac:dyDescent="0.25">
      <c r="A34" s="56" t="s">
        <v>298</v>
      </c>
      <c r="B34" s="36">
        <v>11636701.412665002</v>
      </c>
      <c r="C34" s="11">
        <v>4386394.5776527952</v>
      </c>
      <c r="D34" s="11">
        <v>194</v>
      </c>
      <c r="E34" s="11">
        <v>162284.55369600002</v>
      </c>
      <c r="F34" s="35">
        <v>6</v>
      </c>
      <c r="H34" s="79">
        <f t="shared" si="0"/>
        <v>0.30378474491486118</v>
      </c>
      <c r="I34" s="87">
        <f>H34*'FHWAR 2011 Adjustments'!$E$13</f>
        <v>0.47621913728580489</v>
      </c>
    </row>
    <row r="35" spans="1:9" x14ac:dyDescent="0.25">
      <c r="A35" s="56" t="s">
        <v>299</v>
      </c>
      <c r="B35" s="36"/>
      <c r="C35" s="11">
        <v>4386394.5776527952</v>
      </c>
      <c r="D35" s="11">
        <v>194</v>
      </c>
      <c r="E35" s="11">
        <v>0</v>
      </c>
      <c r="F35" s="35">
        <v>0</v>
      </c>
      <c r="H35" s="79">
        <f t="shared" si="0"/>
        <v>0</v>
      </c>
      <c r="I35" s="87">
        <f>H35*'FHWAR 2011 Adjustments'!$E$13</f>
        <v>0</v>
      </c>
    </row>
    <row r="36" spans="1:9" x14ac:dyDescent="0.25">
      <c r="A36" s="56" t="s">
        <v>300</v>
      </c>
      <c r="B36" s="36">
        <v>251112.68457631578</v>
      </c>
      <c r="C36" s="11">
        <v>4386394.5776527952</v>
      </c>
      <c r="D36" s="11">
        <v>194</v>
      </c>
      <c r="E36" s="11">
        <v>31807.606713000001</v>
      </c>
      <c r="F36" s="35">
        <v>1</v>
      </c>
      <c r="H36" s="79">
        <f t="shared" si="0"/>
        <v>6.5554833903254464E-3</v>
      </c>
      <c r="I36" s="87">
        <f>H36*'FHWAR 2011 Adjustments'!$E$13</f>
        <v>1.0276508932359778E-2</v>
      </c>
    </row>
    <row r="37" spans="1:9" x14ac:dyDescent="0.25">
      <c r="A37" s="56" t="s">
        <v>301</v>
      </c>
      <c r="B37" s="36">
        <v>251112.68457631578</v>
      </c>
      <c r="C37" s="11">
        <v>4386394.5776527952</v>
      </c>
      <c r="D37" s="11">
        <v>194</v>
      </c>
      <c r="E37" s="11">
        <v>31807.606713000001</v>
      </c>
      <c r="F37" s="35">
        <v>1</v>
      </c>
      <c r="H37" s="79">
        <f t="shared" si="0"/>
        <v>6.5554833903254464E-3</v>
      </c>
      <c r="I37" s="87">
        <f>H37*'FHWAR 2011 Adjustments'!$E$13</f>
        <v>1.0276508932359778E-2</v>
      </c>
    </row>
    <row r="38" spans="1:9" x14ac:dyDescent="0.25">
      <c r="A38" s="56" t="s">
        <v>302</v>
      </c>
      <c r="B38" s="36">
        <v>60714.618921785717</v>
      </c>
      <c r="C38" s="11">
        <v>4386394.5776527952</v>
      </c>
      <c r="D38" s="11">
        <v>194</v>
      </c>
      <c r="E38" s="11">
        <v>1545.4630271000001</v>
      </c>
      <c r="F38" s="35">
        <v>1</v>
      </c>
      <c r="H38" s="79">
        <f t="shared" si="0"/>
        <v>1.5850002820974375E-3</v>
      </c>
      <c r="I38" s="87">
        <f>H38*'FHWAR 2011 Adjustments'!$E$13</f>
        <v>2.4846786402975621E-3</v>
      </c>
    </row>
    <row r="39" spans="1:9" x14ac:dyDescent="0.25">
      <c r="A39" s="56" t="s">
        <v>303</v>
      </c>
      <c r="B39" s="36">
        <v>227182831.45774484</v>
      </c>
      <c r="C39" s="11">
        <v>4386394.5776527952</v>
      </c>
      <c r="D39" s="11">
        <v>194</v>
      </c>
      <c r="E39" s="11">
        <v>78080.622395100014</v>
      </c>
      <c r="F39" s="35">
        <v>5</v>
      </c>
      <c r="H39" s="79">
        <f t="shared" si="0"/>
        <v>5.930776777370399</v>
      </c>
      <c r="I39" s="87">
        <f>H39*'FHWAR 2011 Adjustments'!$E$13</f>
        <v>9.2972061554492171</v>
      </c>
    </row>
    <row r="40" spans="1:9" x14ac:dyDescent="0.25">
      <c r="A40" s="56" t="s">
        <v>304</v>
      </c>
      <c r="B40" s="36"/>
      <c r="C40" s="11">
        <v>4386394.5776527952</v>
      </c>
      <c r="D40" s="11">
        <v>194</v>
      </c>
      <c r="E40" s="11">
        <v>0</v>
      </c>
      <c r="F40" s="35">
        <v>0</v>
      </c>
      <c r="H40" s="79">
        <f t="shared" si="0"/>
        <v>0</v>
      </c>
      <c r="I40" s="87">
        <f>H40*'FHWAR 2011 Adjustments'!$E$13</f>
        <v>0</v>
      </c>
    </row>
    <row r="41" spans="1:9" x14ac:dyDescent="0.25">
      <c r="A41" s="56" t="s">
        <v>305</v>
      </c>
      <c r="B41" s="36">
        <v>70891588.24222222</v>
      </c>
      <c r="C41" s="11">
        <v>4386394.5776527952</v>
      </c>
      <c r="D41" s="11">
        <v>194</v>
      </c>
      <c r="E41" s="11">
        <v>13671.949161</v>
      </c>
      <c r="F41" s="35">
        <v>1</v>
      </c>
      <c r="H41" s="79">
        <f t="shared" si="0"/>
        <v>1.850677635101474</v>
      </c>
      <c r="I41" s="87">
        <f>H41*'FHWAR 2011 Adjustments'!$E$13</f>
        <v>2.9011598559011214</v>
      </c>
    </row>
    <row r="42" spans="1:9" x14ac:dyDescent="0.25">
      <c r="A42" s="56" t="s">
        <v>306</v>
      </c>
      <c r="B42" s="36"/>
      <c r="C42" s="11">
        <v>4386394.5776527952</v>
      </c>
      <c r="D42" s="11">
        <v>194</v>
      </c>
      <c r="E42" s="11">
        <v>0</v>
      </c>
      <c r="F42" s="35">
        <v>0</v>
      </c>
      <c r="H42" s="79">
        <f t="shared" si="0"/>
        <v>0</v>
      </c>
      <c r="I42" s="87">
        <f>H42*'FHWAR 2011 Adjustments'!$E$13</f>
        <v>0</v>
      </c>
    </row>
    <row r="43" spans="1:9" x14ac:dyDescent="0.25">
      <c r="A43" s="56" t="s">
        <v>307</v>
      </c>
      <c r="B43" s="36">
        <v>739663172.66151059</v>
      </c>
      <c r="C43" s="11">
        <v>4386394.5776527952</v>
      </c>
      <c r="D43" s="11">
        <v>194</v>
      </c>
      <c r="E43" s="11">
        <v>423002.29335760005</v>
      </c>
      <c r="F43" s="35">
        <v>14</v>
      </c>
      <c r="H43" s="79">
        <f t="shared" si="0"/>
        <v>19.309457230322984</v>
      </c>
      <c r="I43" s="87">
        <f>H43*'FHWAR 2011 Adjustments'!$E$13</f>
        <v>30.269897411269621</v>
      </c>
    </row>
    <row r="44" spans="1:9" x14ac:dyDescent="0.25">
      <c r="A44" s="56" t="s">
        <v>308</v>
      </c>
      <c r="B44" s="36">
        <v>24722936.077806607</v>
      </c>
      <c r="C44" s="11">
        <v>4386394.5776527952</v>
      </c>
      <c r="D44" s="11">
        <v>194</v>
      </c>
      <c r="E44" s="11">
        <v>226617.10398719998</v>
      </c>
      <c r="F44" s="35">
        <v>8</v>
      </c>
      <c r="H44" s="79">
        <f t="shared" si="0"/>
        <v>0.64541063344366401</v>
      </c>
      <c r="I44" s="87">
        <f>H44*'FHWAR 2011 Adjustments'!$E$13</f>
        <v>1.0117588200150289</v>
      </c>
    </row>
    <row r="45" spans="1:9" x14ac:dyDescent="0.25">
      <c r="A45" s="56" t="s">
        <v>309</v>
      </c>
      <c r="B45" s="36">
        <v>49770247.731284313</v>
      </c>
      <c r="C45" s="11">
        <v>4386394.5776527952</v>
      </c>
      <c r="D45" s="11">
        <v>194</v>
      </c>
      <c r="E45" s="11">
        <v>2523055.4363793009</v>
      </c>
      <c r="F45" s="35">
        <v>111</v>
      </c>
      <c r="H45" s="79">
        <f t="shared" si="0"/>
        <v>1.2992893325373245</v>
      </c>
      <c r="I45" s="87">
        <f>H45*'FHWAR 2011 Adjustments'!$E$13</f>
        <v>2.0367923517653397</v>
      </c>
    </row>
    <row r="46" spans="1:9" x14ac:dyDescent="0.25">
      <c r="A46" s="56" t="s">
        <v>310</v>
      </c>
      <c r="B46" s="36">
        <v>11361796.951845257</v>
      </c>
      <c r="C46" s="11">
        <v>4386394.5776527952</v>
      </c>
      <c r="D46" s="11">
        <v>194</v>
      </c>
      <c r="E46" s="11">
        <v>704914.03612379974</v>
      </c>
      <c r="F46" s="35">
        <v>40</v>
      </c>
      <c r="H46" s="79">
        <f t="shared" si="0"/>
        <v>0.29660815951109781</v>
      </c>
      <c r="I46" s="87">
        <f>H46*'FHWAR 2011 Adjustments'!$E$13</f>
        <v>0.4649689762199623</v>
      </c>
    </row>
    <row r="47" spans="1:9" ht="15.75" thickBot="1" x14ac:dyDescent="0.3">
      <c r="A47" s="56" t="s">
        <v>311</v>
      </c>
      <c r="B47" s="36">
        <v>30875380.809778925</v>
      </c>
      <c r="C47" s="11">
        <v>4386394.5776527952</v>
      </c>
      <c r="D47" s="11">
        <v>194</v>
      </c>
      <c r="E47" s="11">
        <v>433819.30072030006</v>
      </c>
      <c r="F47" s="35">
        <v>9</v>
      </c>
      <c r="H47" s="79">
        <f t="shared" si="0"/>
        <v>0.80602477891540503</v>
      </c>
      <c r="I47" s="87">
        <f>H47*'FHWAR 2011 Adjustments'!$E$13</f>
        <v>1.2635408172113849</v>
      </c>
    </row>
    <row r="48" spans="1:9" x14ac:dyDescent="0.25">
      <c r="A48" s="57" t="s">
        <v>312</v>
      </c>
      <c r="B48" s="40">
        <v>1050189509.2384897</v>
      </c>
      <c r="C48" s="39">
        <v>4386394.5776527952</v>
      </c>
      <c r="D48" s="39">
        <v>194</v>
      </c>
      <c r="E48" s="39">
        <v>2778313.9207422002</v>
      </c>
      <c r="F48" s="58">
        <v>133</v>
      </c>
    </row>
    <row r="49" spans="1:9" x14ac:dyDescent="0.25">
      <c r="A49" s="59" t="s">
        <v>313</v>
      </c>
      <c r="B49" s="36">
        <v>1037993740.3587282</v>
      </c>
      <c r="C49" s="11">
        <v>4386394.5776527952</v>
      </c>
      <c r="D49" s="11">
        <v>194</v>
      </c>
      <c r="E49" s="11">
        <v>2744477.2344845007</v>
      </c>
      <c r="F49" s="12">
        <v>120</v>
      </c>
    </row>
    <row r="50" spans="1:9" x14ac:dyDescent="0.25">
      <c r="A50" s="59" t="s">
        <v>314</v>
      </c>
      <c r="B50" s="36">
        <v>169920799.01646325</v>
      </c>
      <c r="C50" s="11"/>
      <c r="D50" s="11"/>
      <c r="E50" s="11">
        <v>796370.39655049972</v>
      </c>
      <c r="F50" s="12"/>
    </row>
    <row r="51" spans="1:9" x14ac:dyDescent="0.25">
      <c r="A51" s="59" t="s">
        <v>315</v>
      </c>
      <c r="B51" s="36">
        <v>298637359.68804151</v>
      </c>
      <c r="C51" s="11">
        <v>4386394.5776527952</v>
      </c>
      <c r="D51" s="11">
        <v>194</v>
      </c>
      <c r="E51" s="11">
        <v>125105.64129620002</v>
      </c>
      <c r="F51" s="12">
        <v>8</v>
      </c>
    </row>
    <row r="52" spans="1:9" ht="15.75" thickBot="1" x14ac:dyDescent="0.3">
      <c r="A52" s="60" t="s">
        <v>316</v>
      </c>
      <c r="B52" s="33">
        <v>937400904.49509597</v>
      </c>
      <c r="C52" s="16">
        <v>4386394.5776527952</v>
      </c>
      <c r="D52" s="16">
        <v>194</v>
      </c>
      <c r="E52" s="16">
        <v>2766967.2541596014</v>
      </c>
      <c r="F52" s="17">
        <v>129</v>
      </c>
    </row>
    <row r="53" spans="1:9" ht="15.75" thickBot="1" x14ac:dyDescent="0.3">
      <c r="A53" s="61" t="s">
        <v>317</v>
      </c>
      <c r="B53" s="62">
        <v>3494142312.7968163</v>
      </c>
      <c r="C53" s="63">
        <v>4386394.5776527952</v>
      </c>
      <c r="D53" s="63">
        <v>194</v>
      </c>
      <c r="E53" s="63">
        <v>4296375.472248395</v>
      </c>
      <c r="F53" s="64">
        <v>189</v>
      </c>
      <c r="H53" s="79">
        <f>SUM(H4:H47)</f>
        <v>91.217183766005917</v>
      </c>
      <c r="I53" s="88">
        <f>SUM(I4:I47)</f>
        <v>142.99391027966988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682B-C8CC-4748-986C-A146A537F330}">
  <sheetPr>
    <tabColor theme="9" tint="0.39997558519241921"/>
  </sheetPr>
  <dimension ref="A1:I53"/>
  <sheetViews>
    <sheetView workbookViewId="0">
      <selection activeCell="I1" sqref="I1"/>
    </sheetView>
  </sheetViews>
  <sheetFormatPr defaultRowHeight="15" x14ac:dyDescent="0.25"/>
  <cols>
    <col min="1" max="1" width="15.85546875" customWidth="1"/>
    <col min="2" max="2" width="15.42578125" customWidth="1"/>
    <col min="3" max="3" width="10.28515625" customWidth="1"/>
    <col min="5" max="5" width="10.85546875" customWidth="1"/>
    <col min="7" max="7" width="4.5703125" customWidth="1"/>
    <col min="8" max="8" width="21.140625" customWidth="1"/>
    <col min="9" max="9" width="19.140625" customWidth="1"/>
  </cols>
  <sheetData>
    <row r="1" spans="1:9" ht="26.25" thickTop="1" thickBot="1" x14ac:dyDescent="0.3">
      <c r="A1" s="48" t="s">
        <v>97</v>
      </c>
      <c r="B1" s="49" t="s">
        <v>0</v>
      </c>
      <c r="C1" s="50" t="s">
        <v>1</v>
      </c>
      <c r="D1" s="50" t="s">
        <v>2</v>
      </c>
      <c r="E1" s="50" t="s">
        <v>3</v>
      </c>
      <c r="F1" s="51" t="s">
        <v>4</v>
      </c>
      <c r="H1" s="85" t="s">
        <v>449</v>
      </c>
      <c r="I1" s="106" t="s">
        <v>518</v>
      </c>
    </row>
    <row r="2" spans="1:9" ht="15.75" thickTop="1" x14ac:dyDescent="0.25">
      <c r="A2" s="53" t="s">
        <v>318</v>
      </c>
      <c r="B2" s="54">
        <v>10467417.894405592</v>
      </c>
      <c r="C2" s="7">
        <v>1918948.7052734005</v>
      </c>
      <c r="D2" s="7">
        <v>96</v>
      </c>
      <c r="E2" s="7">
        <v>1893987.7382109005</v>
      </c>
      <c r="F2" s="55">
        <v>93</v>
      </c>
    </row>
    <row r="3" spans="1:9" x14ac:dyDescent="0.25">
      <c r="A3" s="56" t="s">
        <v>319</v>
      </c>
      <c r="B3" s="42">
        <v>12983404.03425557</v>
      </c>
      <c r="C3" s="11">
        <v>1918948.7052734005</v>
      </c>
      <c r="D3" s="11">
        <v>96</v>
      </c>
      <c r="E3" s="11">
        <v>1918948.7052734005</v>
      </c>
      <c r="F3" s="35">
        <v>96</v>
      </c>
    </row>
    <row r="4" spans="1:9" x14ac:dyDescent="0.25">
      <c r="A4" s="56" t="s">
        <v>320</v>
      </c>
      <c r="B4" s="36">
        <v>313888059.20955795</v>
      </c>
      <c r="C4" s="11">
        <v>1918948.7052734005</v>
      </c>
      <c r="D4" s="11">
        <v>96</v>
      </c>
      <c r="E4" s="11">
        <v>1722106.5053684008</v>
      </c>
      <c r="F4" s="35">
        <v>84</v>
      </c>
      <c r="H4" s="79">
        <f>B4/$B$3</f>
        <v>24.176098839825976</v>
      </c>
      <c r="I4">
        <f>H4*'FHWAR 2011 Adjustments'!$E$13</f>
        <v>37.898943660469016</v>
      </c>
    </row>
    <row r="5" spans="1:9" x14ac:dyDescent="0.25">
      <c r="A5" s="56" t="s">
        <v>321</v>
      </c>
      <c r="B5" s="36">
        <v>64980308.966322526</v>
      </c>
      <c r="C5" s="11">
        <v>1918948.7052734005</v>
      </c>
      <c r="D5" s="11">
        <v>96</v>
      </c>
      <c r="E5" s="11">
        <v>235812.72128370003</v>
      </c>
      <c r="F5" s="35">
        <v>13</v>
      </c>
      <c r="H5" s="79">
        <f t="shared" ref="H5:H47" si="0">B5/$B$3</f>
        <v>5.0048745918156516</v>
      </c>
      <c r="I5" s="87">
        <f>H5*'FHWAR 2011 Adjustments'!$E$13</f>
        <v>7.8457430803711743</v>
      </c>
    </row>
    <row r="6" spans="1:9" x14ac:dyDescent="0.25">
      <c r="A6" s="56" t="s">
        <v>322</v>
      </c>
      <c r="B6" s="36">
        <v>15795733.700177502</v>
      </c>
      <c r="C6" s="11">
        <v>1918948.7052734005</v>
      </c>
      <c r="D6" s="11">
        <v>96</v>
      </c>
      <c r="E6" s="11">
        <v>27470.841217700003</v>
      </c>
      <c r="F6" s="35">
        <v>4</v>
      </c>
      <c r="H6" s="79">
        <f t="shared" si="0"/>
        <v>1.2166095777734289</v>
      </c>
      <c r="I6" s="87">
        <f>H6*'FHWAR 2011 Adjustments'!$E$13</f>
        <v>1.9071818886207892</v>
      </c>
    </row>
    <row r="7" spans="1:9" x14ac:dyDescent="0.25">
      <c r="A7" s="56" t="s">
        <v>323</v>
      </c>
      <c r="B7" s="36">
        <v>2258731.7228616001</v>
      </c>
      <c r="C7" s="11">
        <v>1918948.7052734005</v>
      </c>
      <c r="D7" s="11">
        <v>96</v>
      </c>
      <c r="E7" s="11">
        <v>13444.8316837</v>
      </c>
      <c r="F7" s="35">
        <v>3</v>
      </c>
      <c r="H7" s="79">
        <f t="shared" si="0"/>
        <v>0.17397068726368947</v>
      </c>
      <c r="I7" s="87">
        <f>H7*'FHWAR 2011 Adjustments'!$E$13</f>
        <v>0.27271998343745607</v>
      </c>
    </row>
    <row r="8" spans="1:9" x14ac:dyDescent="0.25">
      <c r="A8" s="56" t="s">
        <v>324</v>
      </c>
      <c r="B8" s="36">
        <v>215717851.74558729</v>
      </c>
      <c r="C8" s="11">
        <v>1918948.7052734005</v>
      </c>
      <c r="D8" s="11">
        <v>96</v>
      </c>
      <c r="E8" s="11">
        <v>1323454.4135069</v>
      </c>
      <c r="F8" s="35">
        <v>76</v>
      </c>
      <c r="H8" s="79">
        <f t="shared" si="0"/>
        <v>16.614891686065896</v>
      </c>
      <c r="I8" s="87">
        <f>H8*'FHWAR 2011 Adjustments'!$E$13</f>
        <v>26.045841726031718</v>
      </c>
    </row>
    <row r="9" spans="1:9" x14ac:dyDescent="0.25">
      <c r="A9" s="56" t="s">
        <v>325</v>
      </c>
      <c r="B9" s="36">
        <v>81892035.871325612</v>
      </c>
      <c r="C9" s="11">
        <v>1918948.7052734005</v>
      </c>
      <c r="D9" s="11">
        <v>96</v>
      </c>
      <c r="E9" s="11">
        <v>189116.89472490002</v>
      </c>
      <c r="F9" s="35">
        <v>10</v>
      </c>
      <c r="H9" s="79">
        <f t="shared" si="0"/>
        <v>6.307439532441621</v>
      </c>
      <c r="I9" s="87">
        <f>H9*'FHWAR 2011 Adjustments'!$E$13</f>
        <v>9.8876703419177741</v>
      </c>
    </row>
    <row r="10" spans="1:9" x14ac:dyDescent="0.25">
      <c r="A10" s="56" t="s">
        <v>326</v>
      </c>
      <c r="B10" s="36">
        <v>951209.77363339986</v>
      </c>
      <c r="C10" s="11">
        <v>1918948.7052734005</v>
      </c>
      <c r="D10" s="11">
        <v>96</v>
      </c>
      <c r="E10" s="11">
        <v>72825.720324199996</v>
      </c>
      <c r="F10" s="35">
        <v>5</v>
      </c>
      <c r="H10" s="79">
        <f t="shared" si="0"/>
        <v>7.326351172032515E-2</v>
      </c>
      <c r="I10" s="87">
        <f>H10*'FHWAR 2011 Adjustments'!$E$13</f>
        <v>0.11484936926559573</v>
      </c>
    </row>
    <row r="11" spans="1:9" x14ac:dyDescent="0.25">
      <c r="A11" s="56" t="s">
        <v>327</v>
      </c>
      <c r="B11" s="36">
        <v>177367298.05051968</v>
      </c>
      <c r="C11" s="11">
        <v>1918948.7052734005</v>
      </c>
      <c r="D11" s="11">
        <v>96</v>
      </c>
      <c r="E11" s="11">
        <v>171682.87879469999</v>
      </c>
      <c r="F11" s="35">
        <v>7</v>
      </c>
      <c r="H11" s="79">
        <f t="shared" si="0"/>
        <v>13.661078218204691</v>
      </c>
      <c r="I11" s="87">
        <f>H11*'FHWAR 2011 Adjustments'!$E$13</f>
        <v>21.415383729326564</v>
      </c>
    </row>
    <row r="12" spans="1:9" x14ac:dyDescent="0.25">
      <c r="A12" s="56" t="s">
        <v>328</v>
      </c>
      <c r="B12" s="36">
        <v>3517593.7101099999</v>
      </c>
      <c r="C12" s="11">
        <v>1918948.7052734005</v>
      </c>
      <c r="D12" s="11">
        <v>96</v>
      </c>
      <c r="E12" s="11">
        <v>123253.0223982</v>
      </c>
      <c r="F12" s="35">
        <v>7</v>
      </c>
      <c r="H12" s="79">
        <f t="shared" si="0"/>
        <v>0.27093000424458319</v>
      </c>
      <c r="I12" s="87">
        <f>H12*'FHWAR 2011 Adjustments'!$E$13</f>
        <v>0.42471537839187623</v>
      </c>
    </row>
    <row r="13" spans="1:9" x14ac:dyDescent="0.25">
      <c r="A13" s="56" t="s">
        <v>329</v>
      </c>
      <c r="B13" s="36">
        <v>2461401.4092244003</v>
      </c>
      <c r="C13" s="11">
        <v>1918948.7052734005</v>
      </c>
      <c r="D13" s="11">
        <v>96</v>
      </c>
      <c r="E13" s="11">
        <v>54681.746064200001</v>
      </c>
      <c r="F13" s="35">
        <v>4</v>
      </c>
      <c r="H13" s="79">
        <f t="shared" si="0"/>
        <v>0.18958059093980353</v>
      </c>
      <c r="I13" s="87">
        <f>H13*'FHWAR 2011 Adjustments'!$E$13</f>
        <v>0.29719038554351618</v>
      </c>
    </row>
    <row r="14" spans="1:9" x14ac:dyDescent="0.25">
      <c r="A14" s="56" t="s">
        <v>330</v>
      </c>
      <c r="B14" s="36">
        <v>1801773.9297775</v>
      </c>
      <c r="C14" s="11">
        <v>1918948.7052734005</v>
      </c>
      <c r="D14" s="11">
        <v>96</v>
      </c>
      <c r="E14" s="11">
        <v>23388.838793499999</v>
      </c>
      <c r="F14" s="35">
        <v>2</v>
      </c>
      <c r="H14" s="79">
        <f t="shared" si="0"/>
        <v>0.13877515673267796</v>
      </c>
      <c r="I14" s="87">
        <f>H14*'FHWAR 2011 Adjustments'!$E$13</f>
        <v>0.21754675480646643</v>
      </c>
    </row>
    <row r="15" spans="1:9" x14ac:dyDescent="0.25">
      <c r="A15" s="56" t="s">
        <v>331</v>
      </c>
      <c r="B15" s="36">
        <v>214588.11019124999</v>
      </c>
      <c r="C15" s="11">
        <v>1918948.7052734005</v>
      </c>
      <c r="D15" s="11">
        <v>96</v>
      </c>
      <c r="E15" s="11">
        <v>16830.440015</v>
      </c>
      <c r="F15" s="35">
        <v>1</v>
      </c>
      <c r="H15" s="79">
        <f t="shared" si="0"/>
        <v>1.6527877406039136E-2</v>
      </c>
      <c r="I15" s="87">
        <f>H15*'FHWAR 2011 Adjustments'!$E$13</f>
        <v>2.5909436373032498E-2</v>
      </c>
    </row>
    <row r="16" spans="1:9" x14ac:dyDescent="0.25">
      <c r="A16" s="56" t="s">
        <v>332</v>
      </c>
      <c r="B16" s="36"/>
      <c r="C16" s="11">
        <v>1918948.7052734005</v>
      </c>
      <c r="D16" s="11">
        <v>96</v>
      </c>
      <c r="E16" s="11">
        <v>0</v>
      </c>
      <c r="F16" s="35">
        <v>0</v>
      </c>
      <c r="H16" s="79">
        <f t="shared" si="0"/>
        <v>0</v>
      </c>
      <c r="I16" s="87">
        <f>H16*'FHWAR 2011 Adjustments'!$E$13</f>
        <v>0</v>
      </c>
    </row>
    <row r="17" spans="1:9" x14ac:dyDescent="0.25">
      <c r="A17" s="56" t="s">
        <v>333</v>
      </c>
      <c r="B17" s="36">
        <v>22579579.0485125</v>
      </c>
      <c r="C17" s="11">
        <v>1918948.7052734005</v>
      </c>
      <c r="D17" s="11">
        <v>96</v>
      </c>
      <c r="E17" s="11">
        <v>56416.264402000001</v>
      </c>
      <c r="F17" s="35">
        <v>3</v>
      </c>
      <c r="H17" s="79">
        <f t="shared" si="0"/>
        <v>1.7391108671453392</v>
      </c>
      <c r="I17" s="87">
        <f>H17*'FHWAR 2011 Adjustments'!$E$13</f>
        <v>2.726265524058598</v>
      </c>
    </row>
    <row r="18" spans="1:9" x14ac:dyDescent="0.25">
      <c r="A18" s="56" t="s">
        <v>334</v>
      </c>
      <c r="B18" s="36">
        <v>5182017.9366483334</v>
      </c>
      <c r="C18" s="11">
        <v>1918948.7052734005</v>
      </c>
      <c r="D18" s="11">
        <v>96</v>
      </c>
      <c r="E18" s="11">
        <v>22778.661990000001</v>
      </c>
      <c r="F18" s="35">
        <v>2</v>
      </c>
      <c r="H18" s="79">
        <f t="shared" si="0"/>
        <v>0.39912629407326727</v>
      </c>
      <c r="I18" s="87">
        <f>H18*'FHWAR 2011 Adjustments'!$E$13</f>
        <v>0.62567848653796398</v>
      </c>
    </row>
    <row r="19" spans="1:9" x14ac:dyDescent="0.25">
      <c r="A19" s="56" t="s">
        <v>335</v>
      </c>
      <c r="B19" s="36"/>
      <c r="C19" s="11">
        <v>1918948.7052734005</v>
      </c>
      <c r="D19" s="11">
        <v>96</v>
      </c>
      <c r="E19" s="11">
        <v>0</v>
      </c>
      <c r="F19" s="35">
        <v>0</v>
      </c>
      <c r="H19" s="79">
        <f t="shared" si="0"/>
        <v>0</v>
      </c>
      <c r="I19" s="87">
        <f>H19*'FHWAR 2011 Adjustments'!$E$13</f>
        <v>0</v>
      </c>
    </row>
    <row r="20" spans="1:9" x14ac:dyDescent="0.25">
      <c r="A20" s="56" t="s">
        <v>336</v>
      </c>
      <c r="B20" s="36">
        <v>59353273.526545458</v>
      </c>
      <c r="C20" s="11">
        <v>1918948.7052734005</v>
      </c>
      <c r="D20" s="11">
        <v>96</v>
      </c>
      <c r="E20" s="11">
        <v>195394.67184740002</v>
      </c>
      <c r="F20" s="35">
        <v>7</v>
      </c>
      <c r="H20" s="79">
        <f t="shared" si="0"/>
        <v>4.5714724251010805</v>
      </c>
      <c r="I20" s="87">
        <f>H20*'FHWAR 2011 Adjustments'!$E$13</f>
        <v>7.1663330395922813</v>
      </c>
    </row>
    <row r="21" spans="1:9" x14ac:dyDescent="0.25">
      <c r="A21" s="56" t="s">
        <v>337</v>
      </c>
      <c r="B21" s="36">
        <v>1202160.5351766208</v>
      </c>
      <c r="C21" s="11">
        <v>1918948.7052734005</v>
      </c>
      <c r="D21" s="11">
        <v>96</v>
      </c>
      <c r="E21" s="11">
        <v>47827.097944000001</v>
      </c>
      <c r="F21" s="35">
        <v>2</v>
      </c>
      <c r="H21" s="79">
        <f t="shared" si="0"/>
        <v>9.2592091565881024E-2</v>
      </c>
      <c r="I21" s="87">
        <f>H21*'FHWAR 2011 Adjustments'!$E$13</f>
        <v>0.14514924367696588</v>
      </c>
    </row>
    <row r="22" spans="1:9" x14ac:dyDescent="0.25">
      <c r="A22" s="56" t="s">
        <v>338</v>
      </c>
      <c r="B22" s="36"/>
      <c r="C22" s="11">
        <v>1918948.7052734005</v>
      </c>
      <c r="D22" s="11">
        <v>96</v>
      </c>
      <c r="E22" s="11">
        <v>0</v>
      </c>
      <c r="F22" s="35">
        <v>0</v>
      </c>
      <c r="H22" s="79">
        <f t="shared" si="0"/>
        <v>0</v>
      </c>
      <c r="I22" s="87">
        <f>H22*'FHWAR 2011 Adjustments'!$E$13</f>
        <v>0</v>
      </c>
    </row>
    <row r="23" spans="1:9" x14ac:dyDescent="0.25">
      <c r="A23" s="56" t="s">
        <v>339</v>
      </c>
      <c r="B23" s="36">
        <v>374057.86849025002</v>
      </c>
      <c r="C23" s="11">
        <v>1918948.7052734005</v>
      </c>
      <c r="D23" s="11">
        <v>96</v>
      </c>
      <c r="E23" s="11">
        <v>15136.5456901</v>
      </c>
      <c r="F23" s="35">
        <v>3</v>
      </c>
      <c r="H23" s="79">
        <f t="shared" si="0"/>
        <v>2.8810461994661127E-2</v>
      </c>
      <c r="I23" s="87">
        <f>H23*'FHWAR 2011 Adjustments'!$E$13</f>
        <v>4.5163865485570019E-2</v>
      </c>
    </row>
    <row r="24" spans="1:9" x14ac:dyDescent="0.25">
      <c r="A24" s="56" t="s">
        <v>340</v>
      </c>
      <c r="B24" s="36">
        <v>62136682.86457248</v>
      </c>
      <c r="C24" s="11">
        <v>1918948.7052734005</v>
      </c>
      <c r="D24" s="11">
        <v>96</v>
      </c>
      <c r="E24" s="11">
        <v>882339.30569569976</v>
      </c>
      <c r="F24" s="35">
        <v>44</v>
      </c>
      <c r="H24" s="79">
        <f t="shared" si="0"/>
        <v>4.7858545186324255</v>
      </c>
      <c r="I24" s="87">
        <f>H24*'FHWAR 2011 Adjustments'!$E$13</f>
        <v>7.502402764422059</v>
      </c>
    </row>
    <row r="25" spans="1:9" x14ac:dyDescent="0.25">
      <c r="A25" s="56" t="s">
        <v>341</v>
      </c>
      <c r="B25" s="36">
        <v>51413911.480292283</v>
      </c>
      <c r="C25" s="11">
        <v>1918948.7052734005</v>
      </c>
      <c r="D25" s="11">
        <v>96</v>
      </c>
      <c r="E25" s="11">
        <v>70907.643851000001</v>
      </c>
      <c r="F25" s="35">
        <v>4</v>
      </c>
      <c r="H25" s="79">
        <f t="shared" si="0"/>
        <v>3.9599716179702331</v>
      </c>
      <c r="I25" s="87">
        <f>H25*'FHWAR 2011 Adjustments'!$E$13</f>
        <v>6.2077319521576904</v>
      </c>
    </row>
    <row r="26" spans="1:9" x14ac:dyDescent="0.25">
      <c r="A26" s="56" t="s">
        <v>342</v>
      </c>
      <c r="B26" s="36">
        <v>132249143.79216686</v>
      </c>
      <c r="C26" s="11">
        <v>1918948.7052734005</v>
      </c>
      <c r="D26" s="11">
        <v>96</v>
      </c>
      <c r="E26" s="11">
        <v>98456.816740899987</v>
      </c>
      <c r="F26" s="35">
        <v>8</v>
      </c>
      <c r="H26" s="79">
        <f t="shared" si="0"/>
        <v>10.186014657114507</v>
      </c>
      <c r="I26" s="87">
        <f>H26*'FHWAR 2011 Adjustments'!$E$13</f>
        <v>15.967803497674362</v>
      </c>
    </row>
    <row r="27" spans="1:9" x14ac:dyDescent="0.25">
      <c r="A27" s="56" t="s">
        <v>343</v>
      </c>
      <c r="B27" s="36">
        <v>9888989.8071329314</v>
      </c>
      <c r="C27" s="11">
        <v>1918948.7052734005</v>
      </c>
      <c r="D27" s="11">
        <v>96</v>
      </c>
      <c r="E27" s="11">
        <v>90256.772463100016</v>
      </c>
      <c r="F27" s="35">
        <v>6</v>
      </c>
      <c r="H27" s="79">
        <f t="shared" si="0"/>
        <v>0.76166387343732822</v>
      </c>
      <c r="I27" s="87">
        <f>H27*'FHWAR 2011 Adjustments'!$E$13</f>
        <v>1.1939997606257176</v>
      </c>
    </row>
    <row r="28" spans="1:9" x14ac:dyDescent="0.25">
      <c r="A28" s="56" t="s">
        <v>344</v>
      </c>
      <c r="B28" s="36">
        <v>25306931.92257433</v>
      </c>
      <c r="C28" s="11">
        <v>1918948.7052734005</v>
      </c>
      <c r="D28" s="11">
        <v>96</v>
      </c>
      <c r="E28" s="11">
        <v>108486.8439373</v>
      </c>
      <c r="F28" s="35">
        <v>6</v>
      </c>
      <c r="H28" s="79">
        <f t="shared" si="0"/>
        <v>1.9491754131508359</v>
      </c>
      <c r="I28" s="87">
        <f>H28*'FHWAR 2011 Adjustments'!$E$13</f>
        <v>3.0555669736791446</v>
      </c>
    </row>
    <row r="29" spans="1:9" x14ac:dyDescent="0.25">
      <c r="A29" s="56" t="s">
        <v>345</v>
      </c>
      <c r="B29" s="36">
        <v>2862915.6357322857</v>
      </c>
      <c r="C29" s="11">
        <v>1918948.7052734005</v>
      </c>
      <c r="D29" s="11">
        <v>96</v>
      </c>
      <c r="E29" s="11">
        <v>34898.935237899997</v>
      </c>
      <c r="F29" s="35">
        <v>3</v>
      </c>
      <c r="H29" s="79">
        <f t="shared" si="0"/>
        <v>0.22050578016202335</v>
      </c>
      <c r="I29" s="87">
        <f>H29*'FHWAR 2011 Adjustments'!$E$13</f>
        <v>0.34566934039009095</v>
      </c>
    </row>
    <row r="30" spans="1:9" x14ac:dyDescent="0.25">
      <c r="A30" s="56" t="s">
        <v>346</v>
      </c>
      <c r="B30" s="36">
        <v>30053999.902122155</v>
      </c>
      <c r="C30" s="11">
        <v>1918948.7052734005</v>
      </c>
      <c r="D30" s="11">
        <v>96</v>
      </c>
      <c r="E30" s="11">
        <v>277214.81743930001</v>
      </c>
      <c r="F30" s="35">
        <v>15</v>
      </c>
      <c r="H30" s="79">
        <f t="shared" si="0"/>
        <v>2.3148012511069762</v>
      </c>
      <c r="I30" s="87">
        <f>H30*'FHWAR 2011 Adjustments'!$E$13</f>
        <v>3.6287294646714789</v>
      </c>
    </row>
    <row r="31" spans="1:9" x14ac:dyDescent="0.25">
      <c r="A31" s="56" t="s">
        <v>347</v>
      </c>
      <c r="B31" s="36">
        <v>191428.25472999999</v>
      </c>
      <c r="C31" s="11">
        <v>1918948.7052734005</v>
      </c>
      <c r="D31" s="11">
        <v>96</v>
      </c>
      <c r="E31" s="11">
        <v>2036.470795</v>
      </c>
      <c r="F31" s="35">
        <v>1</v>
      </c>
      <c r="H31" s="79">
        <f t="shared" si="0"/>
        <v>1.4744072835208191E-2</v>
      </c>
      <c r="I31" s="87">
        <f>H31*'FHWAR 2011 Adjustments'!$E$13</f>
        <v>2.3113108091157568E-2</v>
      </c>
    </row>
    <row r="32" spans="1:9" x14ac:dyDescent="0.25">
      <c r="A32" s="56" t="s">
        <v>348</v>
      </c>
      <c r="B32" s="36">
        <v>9922192.8617415261</v>
      </c>
      <c r="C32" s="11">
        <v>1918948.7052734005</v>
      </c>
      <c r="D32" s="11">
        <v>96</v>
      </c>
      <c r="E32" s="11">
        <v>304814.81580150005</v>
      </c>
      <c r="F32" s="35">
        <v>14</v>
      </c>
      <c r="H32" s="79">
        <f t="shared" si="0"/>
        <v>0.76422121930140141</v>
      </c>
      <c r="I32" s="87">
        <f>H32*'FHWAR 2011 Adjustments'!$E$13</f>
        <v>1.1980087079527852</v>
      </c>
    </row>
    <row r="33" spans="1:9" x14ac:dyDescent="0.25">
      <c r="A33" s="56" t="s">
        <v>349</v>
      </c>
      <c r="B33" s="36">
        <v>33390135.653546587</v>
      </c>
      <c r="C33" s="11">
        <v>1918948.7052734005</v>
      </c>
      <c r="D33" s="11">
        <v>96</v>
      </c>
      <c r="E33" s="11">
        <v>368807.26556070009</v>
      </c>
      <c r="F33" s="35">
        <v>22</v>
      </c>
      <c r="H33" s="79">
        <f t="shared" si="0"/>
        <v>2.5717551087102928</v>
      </c>
      <c r="I33" s="87">
        <f>H33*'FHWAR 2011 Adjustments'!$E$13</f>
        <v>4.0315355516736604</v>
      </c>
    </row>
    <row r="34" spans="1:9" x14ac:dyDescent="0.25">
      <c r="A34" s="56" t="s">
        <v>350</v>
      </c>
      <c r="B34" s="36">
        <v>5924482.0232864292</v>
      </c>
      <c r="C34" s="11">
        <v>1918948.7052734005</v>
      </c>
      <c r="D34" s="11">
        <v>96</v>
      </c>
      <c r="E34" s="11">
        <v>63828.691639900004</v>
      </c>
      <c r="F34" s="35">
        <v>3</v>
      </c>
      <c r="H34" s="79">
        <f t="shared" si="0"/>
        <v>0.45631192002152937</v>
      </c>
      <c r="I34" s="87">
        <f>H34*'FHWAR 2011 Adjustments'!$E$13</f>
        <v>0.7153238354571877</v>
      </c>
    </row>
    <row r="35" spans="1:9" x14ac:dyDescent="0.25">
      <c r="A35" s="56" t="s">
        <v>351</v>
      </c>
      <c r="B35" s="36"/>
      <c r="C35" s="11">
        <v>1918948.7052734005</v>
      </c>
      <c r="D35" s="11">
        <v>96</v>
      </c>
      <c r="E35" s="11">
        <v>0</v>
      </c>
      <c r="F35" s="35">
        <v>0</v>
      </c>
      <c r="H35" s="79">
        <f t="shared" si="0"/>
        <v>0</v>
      </c>
      <c r="I35" s="87">
        <f>H35*'FHWAR 2011 Adjustments'!$E$13</f>
        <v>0</v>
      </c>
    </row>
    <row r="36" spans="1:9" x14ac:dyDescent="0.25">
      <c r="A36" s="56" t="s">
        <v>352</v>
      </c>
      <c r="B36" s="36"/>
      <c r="C36" s="11">
        <v>1918948.7052734005</v>
      </c>
      <c r="D36" s="11">
        <v>96</v>
      </c>
      <c r="E36" s="11">
        <v>0</v>
      </c>
      <c r="F36" s="35">
        <v>0</v>
      </c>
      <c r="H36" s="79">
        <f t="shared" si="0"/>
        <v>0</v>
      </c>
      <c r="I36" s="87">
        <f>H36*'FHWAR 2011 Adjustments'!$E$13</f>
        <v>0</v>
      </c>
    </row>
    <row r="37" spans="1:9" x14ac:dyDescent="0.25">
      <c r="A37" s="56" t="s">
        <v>353</v>
      </c>
      <c r="B37" s="36"/>
      <c r="C37" s="11">
        <v>1918948.7052734005</v>
      </c>
      <c r="D37" s="11">
        <v>96</v>
      </c>
      <c r="E37" s="11">
        <v>0</v>
      </c>
      <c r="F37" s="35">
        <v>0</v>
      </c>
      <c r="H37" s="79">
        <f t="shared" si="0"/>
        <v>0</v>
      </c>
      <c r="I37" s="87">
        <f>H37*'FHWAR 2011 Adjustments'!$E$13</f>
        <v>0</v>
      </c>
    </row>
    <row r="38" spans="1:9" x14ac:dyDescent="0.25">
      <c r="A38" s="56" t="s">
        <v>354</v>
      </c>
      <c r="B38" s="36">
        <v>23611.240691805557</v>
      </c>
      <c r="C38" s="11">
        <v>1918948.7052734005</v>
      </c>
      <c r="D38" s="11">
        <v>96</v>
      </c>
      <c r="E38" s="11">
        <v>1545.4630271000001</v>
      </c>
      <c r="F38" s="35">
        <v>1</v>
      </c>
      <c r="H38" s="79">
        <f t="shared" si="0"/>
        <v>1.8185708947753127E-3</v>
      </c>
      <c r="I38" s="87">
        <f>H38*'FHWAR 2011 Adjustments'!$E$13</f>
        <v>2.8508286775416909E-3</v>
      </c>
    </row>
    <row r="39" spans="1:9" x14ac:dyDescent="0.25">
      <c r="A39" s="56" t="s">
        <v>355</v>
      </c>
      <c r="B39" s="36">
        <v>14144068.011076925</v>
      </c>
      <c r="C39" s="11">
        <v>1918948.7052734005</v>
      </c>
      <c r="D39" s="11">
        <v>96</v>
      </c>
      <c r="E39" s="11">
        <v>11492.055259000001</v>
      </c>
      <c r="F39" s="35">
        <v>1</v>
      </c>
      <c r="H39" s="79">
        <f t="shared" si="0"/>
        <v>1.0893959684038983</v>
      </c>
      <c r="I39" s="87">
        <f>H39*'FHWAR 2011 Adjustments'!$E$13</f>
        <v>1.7077592503248806</v>
      </c>
    </row>
    <row r="40" spans="1:9" x14ac:dyDescent="0.25">
      <c r="A40" s="56" t="s">
        <v>356</v>
      </c>
      <c r="B40" s="36"/>
      <c r="C40" s="11">
        <v>1918948.7052734005</v>
      </c>
      <c r="D40" s="11">
        <v>96</v>
      </c>
      <c r="E40" s="11">
        <v>0</v>
      </c>
      <c r="F40" s="35">
        <v>0</v>
      </c>
      <c r="H40" s="79">
        <f t="shared" si="0"/>
        <v>0</v>
      </c>
      <c r="I40" s="87">
        <f>H40*'FHWAR 2011 Adjustments'!$E$13</f>
        <v>0</v>
      </c>
    </row>
    <row r="41" spans="1:9" x14ac:dyDescent="0.25">
      <c r="A41" s="56" t="s">
        <v>357</v>
      </c>
      <c r="B41" s="36">
        <v>70891588.24222222</v>
      </c>
      <c r="C41" s="11">
        <v>1918948.7052734005</v>
      </c>
      <c r="D41" s="11">
        <v>96</v>
      </c>
      <c r="E41" s="11">
        <v>13671.949161</v>
      </c>
      <c r="F41" s="35">
        <v>1</v>
      </c>
      <c r="H41" s="79">
        <f t="shared" si="0"/>
        <v>5.4601696177043397</v>
      </c>
      <c r="I41" s="87">
        <f>H41*'FHWAR 2011 Adjustments'!$E$13</f>
        <v>8.5594728119282859</v>
      </c>
    </row>
    <row r="42" spans="1:9" x14ac:dyDescent="0.25">
      <c r="A42" s="56" t="s">
        <v>358</v>
      </c>
      <c r="B42" s="36"/>
      <c r="C42" s="11">
        <v>1918948.7052734005</v>
      </c>
      <c r="D42" s="11">
        <v>96</v>
      </c>
      <c r="E42" s="11">
        <v>0</v>
      </c>
      <c r="F42" s="35">
        <v>0</v>
      </c>
      <c r="H42" s="79">
        <f t="shared" si="0"/>
        <v>0</v>
      </c>
      <c r="I42" s="87">
        <f>H42*'FHWAR 2011 Adjustments'!$E$13</f>
        <v>0</v>
      </c>
    </row>
    <row r="43" spans="1:9" x14ac:dyDescent="0.25">
      <c r="A43" s="56" t="s">
        <v>359</v>
      </c>
      <c r="B43" s="36">
        <v>325602707.73308188</v>
      </c>
      <c r="C43" s="11">
        <v>1918948.7052734005</v>
      </c>
      <c r="D43" s="11">
        <v>96</v>
      </c>
      <c r="E43" s="11">
        <v>233360.1378421</v>
      </c>
      <c r="F43" s="35">
        <v>8</v>
      </c>
      <c r="H43" s="79">
        <f t="shared" si="0"/>
        <v>25.078377509781546</v>
      </c>
      <c r="I43" s="87">
        <f>H43*'FHWAR 2011 Adjustments'!$E$13</f>
        <v>39.313374032599938</v>
      </c>
    </row>
    <row r="44" spans="1:9" x14ac:dyDescent="0.25">
      <c r="A44" s="56" t="s">
        <v>360</v>
      </c>
      <c r="B44" s="36">
        <v>10223664.223864865</v>
      </c>
      <c r="C44" s="11">
        <v>1918948.7052734005</v>
      </c>
      <c r="D44" s="11">
        <v>96</v>
      </c>
      <c r="E44" s="11">
        <v>114628.96251</v>
      </c>
      <c r="F44" s="35">
        <v>1</v>
      </c>
      <c r="H44" s="79">
        <f t="shared" si="0"/>
        <v>0.78744096670569796</v>
      </c>
      <c r="I44" s="87">
        <f>H44*'FHWAR 2011 Adjustments'!$E$13</f>
        <v>1.2344084556753623</v>
      </c>
    </row>
    <row r="45" spans="1:9" x14ac:dyDescent="0.25">
      <c r="A45" s="56" t="s">
        <v>361</v>
      </c>
      <c r="B45" s="36">
        <v>32547816.883322153</v>
      </c>
      <c r="C45" s="11">
        <v>1918948.7052734005</v>
      </c>
      <c r="D45" s="11">
        <v>96</v>
      </c>
      <c r="E45" s="11">
        <v>1550616.9305206004</v>
      </c>
      <c r="F45" s="35">
        <v>75</v>
      </c>
      <c r="H45" s="79">
        <f t="shared" si="0"/>
        <v>2.5068785348932838</v>
      </c>
      <c r="I45" s="87">
        <f>H45*'FHWAR 2011 Adjustments'!$E$13</f>
        <v>3.9298337166396013</v>
      </c>
    </row>
    <row r="46" spans="1:9" x14ac:dyDescent="0.25">
      <c r="A46" s="56" t="s">
        <v>362</v>
      </c>
      <c r="B46" s="36">
        <v>8531652.6980417818</v>
      </c>
      <c r="C46" s="11">
        <v>1918948.7052734005</v>
      </c>
      <c r="D46" s="11">
        <v>96</v>
      </c>
      <c r="E46" s="11">
        <v>492814.19143320009</v>
      </c>
      <c r="F46" s="35">
        <v>28</v>
      </c>
      <c r="H46" s="79">
        <f t="shared" si="0"/>
        <v>0.65711986436929537</v>
      </c>
      <c r="I46" s="87">
        <f>H46*'FHWAR 2011 Adjustments'!$E$13</f>
        <v>1.0301144482782165</v>
      </c>
    </row>
    <row r="47" spans="1:9" ht="15.75" thickBot="1" x14ac:dyDescent="0.3">
      <c r="A47" s="56" t="s">
        <v>363</v>
      </c>
      <c r="B47" s="36">
        <v>5728959.8886079742</v>
      </c>
      <c r="C47" s="11">
        <v>1918948.7052734005</v>
      </c>
      <c r="D47" s="11">
        <v>96</v>
      </c>
      <c r="E47" s="11">
        <v>326455.68040990003</v>
      </c>
      <c r="F47" s="35">
        <v>6</v>
      </c>
      <c r="H47" s="79">
        <f t="shared" si="0"/>
        <v>0.4412525308072226</v>
      </c>
      <c r="I47" s="87">
        <f>H47*'FHWAR 2011 Adjustments'!$E$13</f>
        <v>0.69171643100474156</v>
      </c>
    </row>
    <row r="48" spans="1:9" x14ac:dyDescent="0.25">
      <c r="A48" s="57" t="s">
        <v>364</v>
      </c>
      <c r="B48" s="40">
        <v>880846586.19928849</v>
      </c>
      <c r="C48" s="39">
        <v>1918948.7052734005</v>
      </c>
      <c r="D48" s="39">
        <v>96</v>
      </c>
      <c r="E48" s="39">
        <v>1802623.2521747004</v>
      </c>
      <c r="F48" s="58">
        <v>89</v>
      </c>
      <c r="H48" s="79"/>
    </row>
    <row r="49" spans="1:9" x14ac:dyDescent="0.25">
      <c r="A49" s="59" t="s">
        <v>365</v>
      </c>
      <c r="B49" s="36">
        <v>344379816.8595376</v>
      </c>
      <c r="C49" s="11">
        <v>1918948.7052734005</v>
      </c>
      <c r="D49" s="11">
        <v>96</v>
      </c>
      <c r="E49" s="11">
        <v>952102.07075709966</v>
      </c>
      <c r="F49" s="12">
        <v>53</v>
      </c>
      <c r="H49" s="79"/>
    </row>
    <row r="50" spans="1:9" x14ac:dyDescent="0.25">
      <c r="A50" s="59" t="s">
        <v>366</v>
      </c>
      <c r="B50" s="36">
        <v>64339757.7384452</v>
      </c>
      <c r="C50" s="11"/>
      <c r="D50" s="11"/>
      <c r="E50" s="11">
        <v>356697.56414949999</v>
      </c>
      <c r="F50" s="12"/>
      <c r="H50" s="79"/>
    </row>
    <row r="51" spans="1:9" x14ac:dyDescent="0.25">
      <c r="A51" s="59" t="s">
        <v>367</v>
      </c>
      <c r="B51" s="36">
        <v>85059267.493990973</v>
      </c>
      <c r="C51" s="11">
        <v>1918948.7052734005</v>
      </c>
      <c r="D51" s="11">
        <v>96</v>
      </c>
      <c r="E51" s="11">
        <v>26709.467447100003</v>
      </c>
      <c r="F51" s="12">
        <v>3</v>
      </c>
      <c r="H51" s="79"/>
    </row>
    <row r="52" spans="1:9" ht="15.75" thickBot="1" x14ac:dyDescent="0.3">
      <c r="A52" s="60" t="s">
        <v>368</v>
      </c>
      <c r="B52" s="33">
        <v>425947129.9422068</v>
      </c>
      <c r="C52" s="16">
        <v>1918948.7052734005</v>
      </c>
      <c r="D52" s="16">
        <v>96</v>
      </c>
      <c r="E52" s="16">
        <v>1599535.9237144005</v>
      </c>
      <c r="F52" s="17">
        <v>80</v>
      </c>
    </row>
    <row r="53" spans="1:9" ht="15.75" thickBot="1" x14ac:dyDescent="0.3">
      <c r="A53" s="61" t="s">
        <v>369</v>
      </c>
      <c r="B53" s="62">
        <v>1800572558.2334695</v>
      </c>
      <c r="C53" s="63">
        <v>1918948.7052734005</v>
      </c>
      <c r="D53" s="63">
        <v>96</v>
      </c>
      <c r="E53" s="63">
        <v>1906031.6141754005</v>
      </c>
      <c r="F53" s="64">
        <v>95</v>
      </c>
      <c r="H53" s="79">
        <f>SUM(H4:H47)</f>
        <v>138.68262541031743</v>
      </c>
      <c r="I53" s="88">
        <f>SUM(I4:I47)</f>
        <v>217.40170082583029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AF36-E827-4A68-9AB0-488E9D4E476D}">
  <sheetPr>
    <tabColor theme="9" tint="0.39997558519241921"/>
  </sheetPr>
  <dimension ref="A1:I53"/>
  <sheetViews>
    <sheetView workbookViewId="0">
      <selection activeCell="I1" sqref="I1"/>
    </sheetView>
  </sheetViews>
  <sheetFormatPr defaultRowHeight="15" x14ac:dyDescent="0.25"/>
  <cols>
    <col min="1" max="1" width="15.85546875" customWidth="1"/>
    <col min="2" max="2" width="15.42578125" customWidth="1"/>
    <col min="3" max="3" width="10.28515625" customWidth="1"/>
    <col min="5" max="5" width="10.85546875" customWidth="1"/>
    <col min="7" max="7" width="4.5703125" customWidth="1"/>
    <col min="8" max="8" width="21.140625" customWidth="1"/>
    <col min="9" max="9" width="19.140625" customWidth="1"/>
  </cols>
  <sheetData>
    <row r="1" spans="1:9" ht="26.25" thickTop="1" thickBot="1" x14ac:dyDescent="0.3">
      <c r="A1" s="48" t="s">
        <v>97</v>
      </c>
      <c r="B1" s="49" t="s">
        <v>0</v>
      </c>
      <c r="C1" s="50" t="s">
        <v>1</v>
      </c>
      <c r="D1" s="50" t="s">
        <v>2</v>
      </c>
      <c r="E1" s="50" t="s">
        <v>3</v>
      </c>
      <c r="F1" s="51" t="s">
        <v>4</v>
      </c>
      <c r="H1" s="85" t="s">
        <v>449</v>
      </c>
      <c r="I1" s="106" t="s">
        <v>518</v>
      </c>
    </row>
    <row r="2" spans="1:9" ht="15.75" thickTop="1" x14ac:dyDescent="0.25">
      <c r="A2" s="53" t="s">
        <v>370</v>
      </c>
      <c r="B2" s="54">
        <v>11988782.348574596</v>
      </c>
      <c r="C2" s="7">
        <v>1735019.9847577999</v>
      </c>
      <c r="D2" s="7">
        <v>68</v>
      </c>
      <c r="E2" s="7">
        <v>1149094.8096921993</v>
      </c>
      <c r="F2" s="55">
        <v>48</v>
      </c>
    </row>
    <row r="3" spans="1:9" x14ac:dyDescent="0.25">
      <c r="A3" s="56" t="s">
        <v>371</v>
      </c>
      <c r="B3" s="42">
        <v>13274512.460602991</v>
      </c>
      <c r="C3" s="11">
        <v>1735019.9847577999</v>
      </c>
      <c r="D3" s="11">
        <v>68</v>
      </c>
      <c r="E3" s="11">
        <v>1315174.1612703998</v>
      </c>
      <c r="F3" s="35">
        <v>52</v>
      </c>
    </row>
    <row r="4" spans="1:9" x14ac:dyDescent="0.25">
      <c r="A4" s="56" t="s">
        <v>372</v>
      </c>
      <c r="B4" s="36">
        <v>150078429.44085202</v>
      </c>
      <c r="C4" s="11">
        <v>1735019.9847577999</v>
      </c>
      <c r="D4" s="11">
        <v>68</v>
      </c>
      <c r="E4" s="11">
        <v>927843.14233940002</v>
      </c>
      <c r="F4" s="35">
        <v>32</v>
      </c>
      <c r="H4" s="79">
        <f>B4/$B$3</f>
        <v>11.305758300823859</v>
      </c>
      <c r="I4">
        <f>H4*'FHWAR 2011 Adjustments'!$E$13</f>
        <v>17.723136380298136</v>
      </c>
    </row>
    <row r="5" spans="1:9" x14ac:dyDescent="0.25">
      <c r="A5" s="56" t="s">
        <v>373</v>
      </c>
      <c r="B5" s="36">
        <v>113854116.837744</v>
      </c>
      <c r="C5" s="11">
        <v>1735019.9847577999</v>
      </c>
      <c r="D5" s="11">
        <v>68</v>
      </c>
      <c r="E5" s="11">
        <v>192321.14330699999</v>
      </c>
      <c r="F5" s="35">
        <v>3</v>
      </c>
      <c r="H5" s="79">
        <f t="shared" ref="H5:H47" si="0">B5/$B$3</f>
        <v>8.576896302267075</v>
      </c>
      <c r="I5" s="87">
        <f>H5*'FHWAR 2011 Adjustments'!$E$13</f>
        <v>13.445316876593507</v>
      </c>
    </row>
    <row r="6" spans="1:9" x14ac:dyDescent="0.25">
      <c r="A6" s="56" t="s">
        <v>374</v>
      </c>
      <c r="B6" s="36"/>
      <c r="C6" s="11">
        <v>1735019.9847577999</v>
      </c>
      <c r="D6" s="11">
        <v>68</v>
      </c>
      <c r="E6" s="11">
        <v>0</v>
      </c>
      <c r="F6" s="35">
        <v>0</v>
      </c>
      <c r="H6" s="79">
        <f t="shared" si="0"/>
        <v>0</v>
      </c>
      <c r="I6" s="87">
        <f>H6*'FHWAR 2011 Adjustments'!$E$13</f>
        <v>0</v>
      </c>
    </row>
    <row r="7" spans="1:9" x14ac:dyDescent="0.25">
      <c r="A7" s="56" t="s">
        <v>375</v>
      </c>
      <c r="B7" s="36"/>
      <c r="C7" s="11">
        <v>1735019.9847577999</v>
      </c>
      <c r="D7" s="11">
        <v>68</v>
      </c>
      <c r="E7" s="11">
        <v>0</v>
      </c>
      <c r="F7" s="35">
        <v>0</v>
      </c>
      <c r="H7" s="79">
        <f t="shared" si="0"/>
        <v>0</v>
      </c>
      <c r="I7" s="87">
        <f>H7*'FHWAR 2011 Adjustments'!$E$13</f>
        <v>0</v>
      </c>
    </row>
    <row r="8" spans="1:9" x14ac:dyDescent="0.25">
      <c r="A8" s="56" t="s">
        <v>376</v>
      </c>
      <c r="B8" s="36">
        <v>97078476.949534968</v>
      </c>
      <c r="C8" s="11">
        <v>1735019.9847577999</v>
      </c>
      <c r="D8" s="11">
        <v>68</v>
      </c>
      <c r="E8" s="11">
        <v>682709.7144543</v>
      </c>
      <c r="F8" s="35">
        <v>27</v>
      </c>
      <c r="H8" s="79">
        <f t="shared" si="0"/>
        <v>7.3131482031939878</v>
      </c>
      <c r="I8" s="87">
        <f>H8*'FHWAR 2011 Adjustments'!$E$13</f>
        <v>11.464239684399974</v>
      </c>
    </row>
    <row r="9" spans="1:9" x14ac:dyDescent="0.25">
      <c r="A9" s="56" t="s">
        <v>377</v>
      </c>
      <c r="B9" s="36">
        <v>34316162.114352003</v>
      </c>
      <c r="C9" s="11">
        <v>1735019.9847577999</v>
      </c>
      <c r="D9" s="11">
        <v>68</v>
      </c>
      <c r="E9" s="11">
        <v>60844.259067999999</v>
      </c>
      <c r="F9" s="35">
        <v>3</v>
      </c>
      <c r="H9" s="79">
        <f t="shared" si="0"/>
        <v>2.5851165695311118</v>
      </c>
      <c r="I9" s="87">
        <f>H9*'FHWAR 2011 Adjustments'!$E$13</f>
        <v>4.0524812490843445</v>
      </c>
    </row>
    <row r="10" spans="1:9" x14ac:dyDescent="0.25">
      <c r="A10" s="56" t="s">
        <v>378</v>
      </c>
      <c r="B10" s="36"/>
      <c r="C10" s="11">
        <v>1735019.9847577999</v>
      </c>
      <c r="D10" s="11">
        <v>68</v>
      </c>
      <c r="E10" s="11">
        <v>0</v>
      </c>
      <c r="F10" s="35">
        <v>0</v>
      </c>
      <c r="H10" s="79">
        <f t="shared" si="0"/>
        <v>0</v>
      </c>
      <c r="I10" s="87">
        <f>H10*'FHWAR 2011 Adjustments'!$E$13</f>
        <v>0</v>
      </c>
    </row>
    <row r="11" spans="1:9" x14ac:dyDescent="0.25">
      <c r="A11" s="56" t="s">
        <v>379</v>
      </c>
      <c r="B11" s="36">
        <v>252183717.52199998</v>
      </c>
      <c r="C11" s="11">
        <v>1735019.9847577999</v>
      </c>
      <c r="D11" s="11">
        <v>68</v>
      </c>
      <c r="E11" s="11">
        <v>114628.96251</v>
      </c>
      <c r="F11" s="35">
        <v>1</v>
      </c>
      <c r="H11" s="79">
        <f t="shared" si="0"/>
        <v>18.997587916727497</v>
      </c>
      <c r="I11" s="87">
        <f>H11*'FHWAR 2011 Adjustments'!$E$13</f>
        <v>29.781004739888171</v>
      </c>
    </row>
    <row r="12" spans="1:9" x14ac:dyDescent="0.25">
      <c r="A12" s="56" t="s">
        <v>380</v>
      </c>
      <c r="B12" s="36">
        <v>814401.76451399992</v>
      </c>
      <c r="C12" s="11">
        <v>1735019.9847577999</v>
      </c>
      <c r="D12" s="11">
        <v>68</v>
      </c>
      <c r="E12" s="11">
        <v>12529.257915599999</v>
      </c>
      <c r="F12" s="35">
        <v>2</v>
      </c>
      <c r="H12" s="79">
        <f t="shared" si="0"/>
        <v>6.1350785343796038E-2</v>
      </c>
      <c r="I12" s="87">
        <f>H12*'FHWAR 2011 Adjustments'!$E$13</f>
        <v>9.6174737399724777E-2</v>
      </c>
    </row>
    <row r="13" spans="1:9" x14ac:dyDescent="0.25">
      <c r="A13" s="56" t="s">
        <v>381</v>
      </c>
      <c r="B13" s="36"/>
      <c r="C13" s="11">
        <v>1735019.9847577999</v>
      </c>
      <c r="D13" s="11">
        <v>68</v>
      </c>
      <c r="E13" s="11">
        <v>0</v>
      </c>
      <c r="F13" s="35">
        <v>0</v>
      </c>
      <c r="H13" s="79">
        <f t="shared" si="0"/>
        <v>0</v>
      </c>
      <c r="I13" s="87">
        <f>H13*'FHWAR 2011 Adjustments'!$E$13</f>
        <v>0</v>
      </c>
    </row>
    <row r="14" spans="1:9" x14ac:dyDescent="0.25">
      <c r="A14" s="56" t="s">
        <v>382</v>
      </c>
      <c r="B14" s="36"/>
      <c r="C14" s="11">
        <v>1735019.9847577999</v>
      </c>
      <c r="D14" s="11">
        <v>68</v>
      </c>
      <c r="E14" s="11">
        <v>0</v>
      </c>
      <c r="F14" s="35">
        <v>0</v>
      </c>
      <c r="H14" s="79">
        <f t="shared" si="0"/>
        <v>0</v>
      </c>
      <c r="I14" s="87">
        <f>H14*'FHWAR 2011 Adjustments'!$E$13</f>
        <v>0</v>
      </c>
    </row>
    <row r="15" spans="1:9" x14ac:dyDescent="0.25">
      <c r="A15" s="56" t="s">
        <v>383</v>
      </c>
      <c r="B15" s="36"/>
      <c r="C15" s="11">
        <v>1735019.9847577999</v>
      </c>
      <c r="D15" s="11">
        <v>68</v>
      </c>
      <c r="E15" s="11">
        <v>0</v>
      </c>
      <c r="F15" s="35">
        <v>0</v>
      </c>
      <c r="H15" s="79">
        <f t="shared" si="0"/>
        <v>0</v>
      </c>
      <c r="I15" s="87">
        <f>H15*'FHWAR 2011 Adjustments'!$E$13</f>
        <v>0</v>
      </c>
    </row>
    <row r="16" spans="1:9" x14ac:dyDescent="0.25">
      <c r="A16" s="56" t="s">
        <v>384</v>
      </c>
      <c r="B16" s="36"/>
      <c r="C16" s="11">
        <v>1735019.9847577999</v>
      </c>
      <c r="D16" s="11">
        <v>68</v>
      </c>
      <c r="E16" s="11">
        <v>0</v>
      </c>
      <c r="F16" s="35">
        <v>0</v>
      </c>
      <c r="H16" s="79">
        <f t="shared" si="0"/>
        <v>0</v>
      </c>
      <c r="I16" s="87">
        <f>H16*'FHWAR 2011 Adjustments'!$E$13</f>
        <v>0</v>
      </c>
    </row>
    <row r="17" spans="1:9" x14ac:dyDescent="0.25">
      <c r="A17" s="56" t="s">
        <v>385</v>
      </c>
      <c r="B17" s="36">
        <v>21335291.268859997</v>
      </c>
      <c r="C17" s="11">
        <v>1735019.9847577999</v>
      </c>
      <c r="D17" s="11">
        <v>68</v>
      </c>
      <c r="E17" s="11">
        <v>22381.640672499998</v>
      </c>
      <c r="F17" s="35">
        <v>3</v>
      </c>
      <c r="H17" s="79">
        <f t="shared" si="0"/>
        <v>1.6072372776160584</v>
      </c>
      <c r="I17" s="87">
        <f>H17*'FHWAR 2011 Adjustments'!$E$13</f>
        <v>2.5195378062002933</v>
      </c>
    </row>
    <row r="18" spans="1:9" x14ac:dyDescent="0.25">
      <c r="A18" s="56" t="s">
        <v>386</v>
      </c>
      <c r="B18" s="36">
        <v>14174461.520062</v>
      </c>
      <c r="C18" s="11">
        <v>1735019.9847577999</v>
      </c>
      <c r="D18" s="11">
        <v>68</v>
      </c>
      <c r="E18" s="11">
        <v>56990.257597999997</v>
      </c>
      <c r="F18" s="35">
        <v>2</v>
      </c>
      <c r="H18" s="79">
        <f t="shared" si="0"/>
        <v>1.0677952626983431</v>
      </c>
      <c r="I18" s="87">
        <f>H18*'FHWAR 2011 Adjustments'!$E$13</f>
        <v>1.6738975452588576</v>
      </c>
    </row>
    <row r="19" spans="1:9" x14ac:dyDescent="0.25">
      <c r="A19" s="56" t="s">
        <v>387</v>
      </c>
      <c r="B19" s="36"/>
      <c r="C19" s="11">
        <v>1735019.9847577999</v>
      </c>
      <c r="D19" s="11">
        <v>68</v>
      </c>
      <c r="E19" s="11">
        <v>0</v>
      </c>
      <c r="F19" s="35">
        <v>0</v>
      </c>
      <c r="H19" s="79">
        <f t="shared" si="0"/>
        <v>0</v>
      </c>
      <c r="I19" s="87">
        <f>H19*'FHWAR 2011 Adjustments'!$E$13</f>
        <v>0</v>
      </c>
    </row>
    <row r="20" spans="1:9" x14ac:dyDescent="0.25">
      <c r="A20" s="56" t="s">
        <v>388</v>
      </c>
      <c r="B20" s="36">
        <v>57480565.405519433</v>
      </c>
      <c r="C20" s="11">
        <v>1735019.9847577999</v>
      </c>
      <c r="D20" s="11">
        <v>68</v>
      </c>
      <c r="E20" s="11">
        <v>238661.74993120003</v>
      </c>
      <c r="F20" s="35">
        <v>12</v>
      </c>
      <c r="H20" s="79">
        <f t="shared" si="0"/>
        <v>4.330145124057414</v>
      </c>
      <c r="I20" s="87">
        <f>H20*'FHWAR 2011 Adjustments'!$E$13</f>
        <v>6.7880234600946814</v>
      </c>
    </row>
    <row r="21" spans="1:9" x14ac:dyDescent="0.25">
      <c r="A21" s="56" t="s">
        <v>389</v>
      </c>
      <c r="B21" s="36">
        <v>1033221.9309666666</v>
      </c>
      <c r="C21" s="11">
        <v>1735019.9847577999</v>
      </c>
      <c r="D21" s="11">
        <v>68</v>
      </c>
      <c r="E21" s="11">
        <v>30996.657929000001</v>
      </c>
      <c r="F21" s="35">
        <v>1</v>
      </c>
      <c r="H21" s="79">
        <f t="shared" si="0"/>
        <v>7.7835019103950784E-2</v>
      </c>
      <c r="I21" s="87">
        <f>H21*'FHWAR 2011 Adjustments'!$E$13</f>
        <v>0.12201575710688126</v>
      </c>
    </row>
    <row r="22" spans="1:9" x14ac:dyDescent="0.25">
      <c r="A22" s="56" t="s">
        <v>390</v>
      </c>
      <c r="B22" s="36">
        <v>23011951.875268999</v>
      </c>
      <c r="C22" s="11">
        <v>1735019.9847577999</v>
      </c>
      <c r="D22" s="11">
        <v>68</v>
      </c>
      <c r="E22" s="11">
        <v>54524.471724100003</v>
      </c>
      <c r="F22" s="35">
        <v>4</v>
      </c>
      <c r="H22" s="79">
        <f t="shared" si="0"/>
        <v>1.7335440336182175</v>
      </c>
      <c r="I22" s="87">
        <f>H22*'FHWAR 2011 Adjustments'!$E$13</f>
        <v>2.7175388427354701</v>
      </c>
    </row>
    <row r="23" spans="1:9" x14ac:dyDescent="0.25">
      <c r="A23" s="56" t="s">
        <v>391</v>
      </c>
      <c r="B23" s="36">
        <v>21986198.137095999</v>
      </c>
      <c r="C23" s="11">
        <v>1735019.9847577999</v>
      </c>
      <c r="D23" s="11">
        <v>68</v>
      </c>
      <c r="E23" s="11">
        <v>95653.748613400006</v>
      </c>
      <c r="F23" s="35">
        <v>6</v>
      </c>
      <c r="H23" s="79">
        <f t="shared" si="0"/>
        <v>1.6562716109045923</v>
      </c>
      <c r="I23" s="87">
        <f>H23*'FHWAR 2011 Adjustments'!$E$13</f>
        <v>2.5964050231587832</v>
      </c>
    </row>
    <row r="24" spans="1:9" x14ac:dyDescent="0.25">
      <c r="A24" s="56" t="s">
        <v>392</v>
      </c>
      <c r="B24" s="36">
        <v>61409728.769963048</v>
      </c>
      <c r="C24" s="11">
        <v>1735019.9847577999</v>
      </c>
      <c r="D24" s="11">
        <v>68</v>
      </c>
      <c r="E24" s="11">
        <v>393666.60647190007</v>
      </c>
      <c r="F24" s="35">
        <v>18</v>
      </c>
      <c r="H24" s="79">
        <f t="shared" si="0"/>
        <v>4.6261381690829744</v>
      </c>
      <c r="I24" s="87">
        <f>H24*'FHWAR 2011 Adjustments'!$E$13</f>
        <v>7.2520281703515304</v>
      </c>
    </row>
    <row r="25" spans="1:9" x14ac:dyDescent="0.25">
      <c r="A25" s="56" t="s">
        <v>393</v>
      </c>
      <c r="B25" s="36">
        <v>5306610.4560500002</v>
      </c>
      <c r="C25" s="11">
        <v>1735019.9847577999</v>
      </c>
      <c r="D25" s="11">
        <v>68</v>
      </c>
      <c r="E25" s="11">
        <v>23741.750370000002</v>
      </c>
      <c r="F25" s="35">
        <v>2</v>
      </c>
      <c r="H25" s="79">
        <f t="shared" si="0"/>
        <v>0.39975934873686114</v>
      </c>
      <c r="I25" s="87">
        <f>H25*'FHWAR 2011 Adjustments'!$E$13</f>
        <v>0.62667087588864034</v>
      </c>
    </row>
    <row r="26" spans="1:9" x14ac:dyDescent="0.25">
      <c r="A26" s="56" t="s">
        <v>394</v>
      </c>
      <c r="B26" s="36">
        <v>39539999.165494114</v>
      </c>
      <c r="C26" s="11">
        <v>1735019.9847577999</v>
      </c>
      <c r="D26" s="11">
        <v>68</v>
      </c>
      <c r="E26" s="11">
        <v>115919.73787499999</v>
      </c>
      <c r="F26" s="35">
        <v>3</v>
      </c>
      <c r="H26" s="79">
        <f t="shared" si="0"/>
        <v>2.9786404045228507</v>
      </c>
      <c r="I26" s="87">
        <f>H26*'FHWAR 2011 Adjustments'!$E$13</f>
        <v>4.6693772069563861</v>
      </c>
    </row>
    <row r="27" spans="1:9" x14ac:dyDescent="0.25">
      <c r="A27" s="56" t="s">
        <v>395</v>
      </c>
      <c r="B27" s="36">
        <v>5429495.854197667</v>
      </c>
      <c r="C27" s="11">
        <v>1735019.9847577999</v>
      </c>
      <c r="D27" s="11">
        <v>68</v>
      </c>
      <c r="E27" s="11">
        <v>110784.5803833</v>
      </c>
      <c r="F27" s="35">
        <v>7</v>
      </c>
      <c r="H27" s="79">
        <f t="shared" si="0"/>
        <v>0.40901659253488198</v>
      </c>
      <c r="I27" s="87">
        <f>H27*'FHWAR 2011 Adjustments'!$E$13</f>
        <v>0.64118271932032211</v>
      </c>
    </row>
    <row r="28" spans="1:9" x14ac:dyDescent="0.25">
      <c r="A28" s="56" t="s">
        <v>396</v>
      </c>
      <c r="B28" s="36">
        <v>468772.69100254541</v>
      </c>
      <c r="C28" s="11">
        <v>1735019.9847577999</v>
      </c>
      <c r="D28" s="11">
        <v>68</v>
      </c>
      <c r="E28" s="11">
        <v>36517.534666400003</v>
      </c>
      <c r="F28" s="35">
        <v>2</v>
      </c>
      <c r="H28" s="79">
        <f t="shared" si="0"/>
        <v>3.5313740703758513E-2</v>
      </c>
      <c r="I28" s="87">
        <f>H28*'FHWAR 2011 Adjustments'!$E$13</f>
        <v>5.5358537299138082E-2</v>
      </c>
    </row>
    <row r="29" spans="1:9" x14ac:dyDescent="0.25">
      <c r="A29" s="56" t="s">
        <v>397</v>
      </c>
      <c r="B29" s="36">
        <v>1623404.0552029999</v>
      </c>
      <c r="C29" s="11">
        <v>1735019.9847577999</v>
      </c>
      <c r="D29" s="11">
        <v>68</v>
      </c>
      <c r="E29" s="11">
        <v>23224.533203999999</v>
      </c>
      <c r="F29" s="35">
        <v>2</v>
      </c>
      <c r="H29" s="79">
        <f t="shared" si="0"/>
        <v>0.12229481572457367</v>
      </c>
      <c r="I29" s="87">
        <f>H29*'FHWAR 2011 Adjustments'!$E$13</f>
        <v>0.19171183745650255</v>
      </c>
    </row>
    <row r="30" spans="1:9" x14ac:dyDescent="0.25">
      <c r="A30" s="56" t="s">
        <v>398</v>
      </c>
      <c r="B30" s="36">
        <v>3004076.6040763431</v>
      </c>
      <c r="C30" s="11">
        <v>1735019.9847577999</v>
      </c>
      <c r="D30" s="11">
        <v>68</v>
      </c>
      <c r="E30" s="11">
        <v>134236.49137569999</v>
      </c>
      <c r="F30" s="35">
        <v>5</v>
      </c>
      <c r="H30" s="79">
        <f t="shared" si="0"/>
        <v>0.22630410065846468</v>
      </c>
      <c r="I30" s="87">
        <f>H30*'FHWAR 2011 Adjustments'!$E$13</f>
        <v>0.35475890538880667</v>
      </c>
    </row>
    <row r="31" spans="1:9" x14ac:dyDescent="0.25">
      <c r="A31" s="56" t="s">
        <v>399</v>
      </c>
      <c r="B31" s="36">
        <v>8023560.582799999</v>
      </c>
      <c r="C31" s="11">
        <v>1735019.9847577999</v>
      </c>
      <c r="D31" s="11">
        <v>68</v>
      </c>
      <c r="E31" s="11">
        <v>36627.481231999998</v>
      </c>
      <c r="F31" s="35">
        <v>3</v>
      </c>
      <c r="H31" s="79">
        <f t="shared" si="0"/>
        <v>0.60443354184290177</v>
      </c>
      <c r="I31" s="87">
        <f>H31*'FHWAR 2011 Adjustments'!$E$13</f>
        <v>0.94752229880305894</v>
      </c>
    </row>
    <row r="32" spans="1:9" x14ac:dyDescent="0.25">
      <c r="A32" s="56" t="s">
        <v>400</v>
      </c>
      <c r="B32" s="36">
        <v>8702514.603352271</v>
      </c>
      <c r="C32" s="11">
        <v>1735019.9847577999</v>
      </c>
      <c r="D32" s="11">
        <v>68</v>
      </c>
      <c r="E32" s="11">
        <v>222796.18381789999</v>
      </c>
      <c r="F32" s="35">
        <v>6</v>
      </c>
      <c r="H32" s="79">
        <f t="shared" si="0"/>
        <v>0.65558073256401628</v>
      </c>
      <c r="I32" s="87">
        <f>H32*'FHWAR 2011 Adjustments'!$E$13</f>
        <v>1.0277016739939628</v>
      </c>
    </row>
    <row r="33" spans="1:9" x14ac:dyDescent="0.25">
      <c r="A33" s="56" t="s">
        <v>401</v>
      </c>
      <c r="B33" s="36">
        <v>6264062.8635847662</v>
      </c>
      <c r="C33" s="11">
        <v>1735019.9847577999</v>
      </c>
      <c r="D33" s="11">
        <v>68</v>
      </c>
      <c r="E33" s="11">
        <v>131249.05249830001</v>
      </c>
      <c r="F33" s="35">
        <v>8</v>
      </c>
      <c r="H33" s="79">
        <f t="shared" si="0"/>
        <v>0.47188647283097451</v>
      </c>
      <c r="I33" s="87">
        <f>H33*'FHWAR 2011 Adjustments'!$E$13</f>
        <v>0.73973882082653153</v>
      </c>
    </row>
    <row r="34" spans="1:9" x14ac:dyDescent="0.25">
      <c r="A34" s="56" t="s">
        <v>402</v>
      </c>
      <c r="B34" s="36">
        <v>5051105.8074000003</v>
      </c>
      <c r="C34" s="11">
        <v>1735019.9847577999</v>
      </c>
      <c r="D34" s="11">
        <v>68</v>
      </c>
      <c r="E34" s="11">
        <v>33674.038716000003</v>
      </c>
      <c r="F34" s="35">
        <v>1</v>
      </c>
      <c r="H34" s="79">
        <f t="shared" si="0"/>
        <v>0.38051158732880164</v>
      </c>
      <c r="I34" s="87">
        <f>H34*'FHWAR 2011 Adjustments'!$E$13</f>
        <v>0.59649769410165487</v>
      </c>
    </row>
    <row r="35" spans="1:9" x14ac:dyDescent="0.25">
      <c r="A35" s="56" t="s">
        <v>403</v>
      </c>
      <c r="B35" s="36"/>
      <c r="C35" s="11">
        <v>1735019.9847577999</v>
      </c>
      <c r="D35" s="11">
        <v>68</v>
      </c>
      <c r="E35" s="11">
        <v>0</v>
      </c>
      <c r="F35" s="35">
        <v>0</v>
      </c>
      <c r="H35" s="79">
        <f t="shared" si="0"/>
        <v>0</v>
      </c>
      <c r="I35" s="87">
        <f>H35*'FHWAR 2011 Adjustments'!$E$13</f>
        <v>0</v>
      </c>
    </row>
    <row r="36" spans="1:9" x14ac:dyDescent="0.25">
      <c r="A36" s="56" t="s">
        <v>404</v>
      </c>
      <c r="B36" s="36"/>
      <c r="C36" s="11">
        <v>1735019.9847577999</v>
      </c>
      <c r="D36" s="11">
        <v>68</v>
      </c>
      <c r="E36" s="11">
        <v>0</v>
      </c>
      <c r="F36" s="35">
        <v>0</v>
      </c>
      <c r="H36" s="79">
        <f t="shared" si="0"/>
        <v>0</v>
      </c>
      <c r="I36" s="87">
        <f>H36*'FHWAR 2011 Adjustments'!$E$13</f>
        <v>0</v>
      </c>
    </row>
    <row r="37" spans="1:9" x14ac:dyDescent="0.25">
      <c r="A37" s="56" t="s">
        <v>405</v>
      </c>
      <c r="B37" s="36"/>
      <c r="C37" s="11">
        <v>1735019.9847577999</v>
      </c>
      <c r="D37" s="11">
        <v>68</v>
      </c>
      <c r="E37" s="11">
        <v>0</v>
      </c>
      <c r="F37" s="35">
        <v>0</v>
      </c>
      <c r="H37" s="79">
        <f t="shared" si="0"/>
        <v>0</v>
      </c>
      <c r="I37" s="87">
        <f>H37*'FHWAR 2011 Adjustments'!$E$13</f>
        <v>0</v>
      </c>
    </row>
    <row r="38" spans="1:9" x14ac:dyDescent="0.25">
      <c r="A38" s="56" t="s">
        <v>406</v>
      </c>
      <c r="B38" s="36">
        <v>16558.532433214285</v>
      </c>
      <c r="C38" s="11">
        <v>1735019.9847577999</v>
      </c>
      <c r="D38" s="11">
        <v>68</v>
      </c>
      <c r="E38" s="11">
        <v>1545.4630271000001</v>
      </c>
      <c r="F38" s="35">
        <v>1</v>
      </c>
      <c r="H38" s="79">
        <f t="shared" si="0"/>
        <v>1.2473928878637037E-3</v>
      </c>
      <c r="I38" s="87">
        <f>H38*'FHWAR 2011 Adjustments'!$E$13</f>
        <v>1.9554384308579599E-3</v>
      </c>
    </row>
    <row r="39" spans="1:9" x14ac:dyDescent="0.25">
      <c r="A39" s="56" t="s">
        <v>407</v>
      </c>
      <c r="B39" s="36">
        <v>9386959.4619047623</v>
      </c>
      <c r="C39" s="11">
        <v>1735019.9847577999</v>
      </c>
      <c r="D39" s="11">
        <v>68</v>
      </c>
      <c r="E39" s="11">
        <v>39425.229740000002</v>
      </c>
      <c r="F39" s="35">
        <v>1</v>
      </c>
      <c r="H39" s="79">
        <f t="shared" si="0"/>
        <v>0.70714156092466862</v>
      </c>
      <c r="I39" s="87">
        <f>H39*'FHWAR 2011 Adjustments'!$E$13</f>
        <v>1.1085294759513418</v>
      </c>
    </row>
    <row r="40" spans="1:9" x14ac:dyDescent="0.25">
      <c r="A40" s="56" t="s">
        <v>408</v>
      </c>
      <c r="B40" s="36"/>
      <c r="C40" s="11">
        <v>1735019.9847577999</v>
      </c>
      <c r="D40" s="11">
        <v>68</v>
      </c>
      <c r="E40" s="11">
        <v>0</v>
      </c>
      <c r="F40" s="35">
        <v>0</v>
      </c>
      <c r="H40" s="79">
        <f t="shared" si="0"/>
        <v>0</v>
      </c>
      <c r="I40" s="87">
        <f>H40*'FHWAR 2011 Adjustments'!$E$13</f>
        <v>0</v>
      </c>
    </row>
    <row r="41" spans="1:9" x14ac:dyDescent="0.25">
      <c r="A41" s="56" t="s">
        <v>409</v>
      </c>
      <c r="B41" s="36"/>
      <c r="C41" s="11">
        <v>1735019.9847577999</v>
      </c>
      <c r="D41" s="11">
        <v>68</v>
      </c>
      <c r="E41" s="11">
        <v>0</v>
      </c>
      <c r="F41" s="35">
        <v>0</v>
      </c>
      <c r="H41" s="79">
        <f t="shared" si="0"/>
        <v>0</v>
      </c>
      <c r="I41" s="87">
        <f>H41*'FHWAR 2011 Adjustments'!$E$13</f>
        <v>0</v>
      </c>
    </row>
    <row r="42" spans="1:9" x14ac:dyDescent="0.25">
      <c r="A42" s="56" t="s">
        <v>410</v>
      </c>
      <c r="B42" s="36">
        <v>8977388.9021699987</v>
      </c>
      <c r="C42" s="11">
        <v>1735019.9847577999</v>
      </c>
      <c r="D42" s="11">
        <v>68</v>
      </c>
      <c r="E42" s="11">
        <v>170044.87645099999</v>
      </c>
      <c r="F42" s="35">
        <v>2</v>
      </c>
      <c r="H42" s="79">
        <f t="shared" si="0"/>
        <v>0.67628765491868037</v>
      </c>
      <c r="I42" s="87">
        <f>H42*'FHWAR 2011 Adjustments'!$E$13</f>
        <v>1.0601622661225962</v>
      </c>
    </row>
    <row r="43" spans="1:9" x14ac:dyDescent="0.25">
      <c r="A43" s="56" t="s">
        <v>411</v>
      </c>
      <c r="B43" s="36">
        <v>36384952.322558828</v>
      </c>
      <c r="C43" s="11">
        <v>1735019.9847577999</v>
      </c>
      <c r="D43" s="11">
        <v>68</v>
      </c>
      <c r="E43" s="11">
        <v>180959.72368219998</v>
      </c>
      <c r="F43" s="35">
        <v>4</v>
      </c>
      <c r="H43" s="79">
        <f t="shared" si="0"/>
        <v>2.7409633634790418</v>
      </c>
      <c r="I43" s="87">
        <f>H43*'FHWAR 2011 Adjustments'!$E$13</f>
        <v>4.2967898491868342</v>
      </c>
    </row>
    <row r="44" spans="1:9" x14ac:dyDescent="0.25">
      <c r="A44" s="56" t="s">
        <v>412</v>
      </c>
      <c r="B44" s="36">
        <v>69056546.439512268</v>
      </c>
      <c r="C44" s="11">
        <v>1735019.9847577999</v>
      </c>
      <c r="D44" s="11">
        <v>68</v>
      </c>
      <c r="E44" s="11">
        <v>143761.78279819997</v>
      </c>
      <c r="F44" s="35">
        <v>4</v>
      </c>
      <c r="H44" s="79">
        <f t="shared" si="0"/>
        <v>5.2021907881335023</v>
      </c>
      <c r="I44" s="87">
        <f>H44*'FHWAR 2011 Adjustments'!$E$13</f>
        <v>8.1550599580482892</v>
      </c>
    </row>
    <row r="45" spans="1:9" x14ac:dyDescent="0.25">
      <c r="A45" s="56" t="s">
        <v>413</v>
      </c>
      <c r="B45" s="36">
        <v>15902697.188059015</v>
      </c>
      <c r="C45" s="11">
        <v>1735019.9847577999</v>
      </c>
      <c r="D45" s="11">
        <v>68</v>
      </c>
      <c r="E45" s="11">
        <v>1071309.7379637996</v>
      </c>
      <c r="F45" s="35">
        <v>35</v>
      </c>
      <c r="H45" s="79">
        <f t="shared" si="0"/>
        <v>1.1979872884413745</v>
      </c>
      <c r="I45" s="87">
        <f>H45*'FHWAR 2011 Adjustments'!$E$13</f>
        <v>1.8779892095661415</v>
      </c>
    </row>
    <row r="46" spans="1:9" x14ac:dyDescent="0.25">
      <c r="A46" s="56" t="s">
        <v>414</v>
      </c>
      <c r="B46" s="36">
        <v>2869400.986729641</v>
      </c>
      <c r="C46" s="11">
        <v>1735019.9847577999</v>
      </c>
      <c r="D46" s="11">
        <v>68</v>
      </c>
      <c r="E46" s="11">
        <v>285220.28048280004</v>
      </c>
      <c r="F46" s="35">
        <v>13</v>
      </c>
      <c r="H46" s="79">
        <f t="shared" si="0"/>
        <v>0.21615867213546608</v>
      </c>
      <c r="I46" s="87">
        <f>H46*'FHWAR 2011 Adjustments'!$E$13</f>
        <v>0.33885472553944901</v>
      </c>
    </row>
    <row r="47" spans="1:9" ht="15.75" thickBot="1" x14ac:dyDescent="0.3">
      <c r="A47" s="56" t="s">
        <v>415</v>
      </c>
      <c r="B47" s="36">
        <v>4772526.6440289635</v>
      </c>
      <c r="C47" s="11">
        <v>1735019.9847577999</v>
      </c>
      <c r="D47" s="11">
        <v>68</v>
      </c>
      <c r="E47" s="11">
        <v>314946.42625330004</v>
      </c>
      <c r="F47" s="35">
        <v>5</v>
      </c>
      <c r="H47" s="79">
        <f t="shared" si="0"/>
        <v>0.35952556888196047</v>
      </c>
      <c r="I47" s="87">
        <f>H47*'FHWAR 2011 Adjustments'!$E$13</f>
        <v>0.56359958526929865</v>
      </c>
    </row>
    <row r="48" spans="1:9" x14ac:dyDescent="0.25">
      <c r="A48" s="57" t="s">
        <v>416</v>
      </c>
      <c r="B48" s="40">
        <v>648325304.62899685</v>
      </c>
      <c r="C48" s="39">
        <v>1735019.9847577999</v>
      </c>
      <c r="D48" s="39">
        <v>68</v>
      </c>
      <c r="E48" s="39">
        <v>1051550.1325383999</v>
      </c>
      <c r="F48" s="58">
        <v>38</v>
      </c>
      <c r="H48" s="79"/>
    </row>
    <row r="49" spans="1:9" x14ac:dyDescent="0.25">
      <c r="A49" s="59" t="s">
        <v>417</v>
      </c>
      <c r="B49" s="36">
        <v>250707524.38347781</v>
      </c>
      <c r="C49" s="11">
        <v>1735019.9847577999</v>
      </c>
      <c r="D49" s="11">
        <v>68</v>
      </c>
      <c r="E49" s="11">
        <v>889259.56565309979</v>
      </c>
      <c r="F49" s="12">
        <v>36</v>
      </c>
      <c r="H49" s="79"/>
    </row>
    <row r="50" spans="1:9" x14ac:dyDescent="0.25">
      <c r="A50" s="59" t="s">
        <v>418</v>
      </c>
      <c r="B50" s="36">
        <v>18170919.740481887</v>
      </c>
      <c r="C50" s="11"/>
      <c r="D50" s="11"/>
      <c r="E50" s="11">
        <v>219081.0765661</v>
      </c>
      <c r="F50" s="12"/>
      <c r="H50" s="79"/>
    </row>
    <row r="51" spans="1:9" x14ac:dyDescent="0.25">
      <c r="A51" s="59" t="s">
        <v>419</v>
      </c>
      <c r="B51" s="36">
        <v>18380906.896507978</v>
      </c>
      <c r="C51" s="11">
        <v>1735019.9847577999</v>
      </c>
      <c r="D51" s="11">
        <v>68</v>
      </c>
      <c r="E51" s="11">
        <v>211015.56921810002</v>
      </c>
      <c r="F51" s="12">
        <v>4</v>
      </c>
      <c r="H51" s="79"/>
    </row>
    <row r="52" spans="1:9" ht="15.75" thickBot="1" x14ac:dyDescent="0.3">
      <c r="A52" s="60" t="s">
        <v>420</v>
      </c>
      <c r="B52" s="33">
        <v>143952701.04782572</v>
      </c>
      <c r="C52" s="16">
        <v>1735019.9847577999</v>
      </c>
      <c r="D52" s="16">
        <v>68</v>
      </c>
      <c r="E52" s="16">
        <v>1183693.9563377996</v>
      </c>
      <c r="F52" s="17">
        <v>41</v>
      </c>
    </row>
    <row r="53" spans="1:9" ht="15.75" thickBot="1" x14ac:dyDescent="0.3">
      <c r="A53" s="61" t="s">
        <v>421</v>
      </c>
      <c r="B53" s="62">
        <v>1079537356.6972907</v>
      </c>
      <c r="C53" s="63">
        <v>1735019.9847577999</v>
      </c>
      <c r="D53" s="63">
        <v>68</v>
      </c>
      <c r="E53" s="63">
        <v>1681486.4273221998</v>
      </c>
      <c r="F53" s="64">
        <v>65</v>
      </c>
      <c r="H53" s="79">
        <f>SUM(H4:H47)</f>
        <v>81.324068202219522</v>
      </c>
      <c r="I53" s="88">
        <f>SUM(I4:I47)</f>
        <v>127.48526135072017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3B8F-1603-4DFB-BC3D-ED779C1B96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92AF-59F2-45A3-BE46-F16ABDC8AED9}">
  <sheetPr>
    <tabColor rgb="FF00B0F0"/>
  </sheetPr>
  <dimension ref="A1:J26"/>
  <sheetViews>
    <sheetView tabSelected="1" workbookViewId="0">
      <selection activeCell="N14" sqref="N14"/>
    </sheetView>
  </sheetViews>
  <sheetFormatPr defaultRowHeight="15" x14ac:dyDescent="0.25"/>
  <cols>
    <col min="1" max="1" width="21.5703125" customWidth="1"/>
    <col min="2" max="5" width="18.42578125" customWidth="1"/>
    <col min="6" max="6" width="18.42578125" style="102" customWidth="1"/>
    <col min="7" max="7" width="11.28515625" style="108" customWidth="1"/>
  </cols>
  <sheetData>
    <row r="1" spans="1:10" x14ac:dyDescent="0.25">
      <c r="A1" t="s">
        <v>514</v>
      </c>
    </row>
    <row r="2" spans="1:10" s="87" customFormat="1" x14ac:dyDescent="0.25">
      <c r="A2" s="87" t="s">
        <v>515</v>
      </c>
      <c r="F2" s="102"/>
      <c r="G2" s="108"/>
    </row>
    <row r="4" spans="1:10" x14ac:dyDescent="0.25">
      <c r="G4" s="109" t="s">
        <v>528</v>
      </c>
      <c r="H4" s="110"/>
      <c r="I4" s="110"/>
      <c r="J4" s="110"/>
    </row>
    <row r="5" spans="1:10" x14ac:dyDescent="0.25">
      <c r="A5" s="91" t="s">
        <v>503</v>
      </c>
      <c r="B5" s="86" t="s">
        <v>504</v>
      </c>
      <c r="C5" s="86" t="s">
        <v>505</v>
      </c>
      <c r="D5" s="86" t="s">
        <v>449</v>
      </c>
      <c r="E5" s="86" t="s">
        <v>513</v>
      </c>
      <c r="G5" s="86" t="s">
        <v>449</v>
      </c>
      <c r="H5" s="87"/>
      <c r="I5" s="87"/>
      <c r="J5" s="87"/>
    </row>
    <row r="6" spans="1:10" x14ac:dyDescent="0.25">
      <c r="A6" s="87" t="s">
        <v>506</v>
      </c>
      <c r="B6" s="98">
        <v>8433019.0499999989</v>
      </c>
      <c r="C6" s="99">
        <v>857405955.15000021</v>
      </c>
      <c r="D6" s="88">
        <f>C6/B6</f>
        <v>101.67247934178452</v>
      </c>
      <c r="E6" s="101">
        <f>D6/D9</f>
        <v>0.9345954459508542</v>
      </c>
      <c r="F6" s="102" t="s">
        <v>520</v>
      </c>
      <c r="G6" s="108">
        <f>C7/B7</f>
        <v>112.03235618427222</v>
      </c>
    </row>
    <row r="7" spans="1:10" x14ac:dyDescent="0.25">
      <c r="A7" s="90" t="s">
        <v>507</v>
      </c>
      <c r="B7" s="89">
        <v>37834030.109999999</v>
      </c>
      <c r="C7" s="89">
        <v>4238635537.1699996</v>
      </c>
      <c r="D7" s="87"/>
      <c r="E7" s="101"/>
      <c r="F7" s="102" t="s">
        <v>521</v>
      </c>
      <c r="G7" s="108">
        <f>C14/B14</f>
        <v>187.75108773710352</v>
      </c>
    </row>
    <row r="8" spans="1:10" x14ac:dyDescent="0.25">
      <c r="A8" s="90" t="s">
        <v>508</v>
      </c>
      <c r="B8" s="97">
        <v>49102967.839999996</v>
      </c>
      <c r="C8" s="97">
        <v>5219039616.7199993</v>
      </c>
      <c r="D8" s="87"/>
      <c r="E8" s="87"/>
      <c r="F8" s="102" t="s">
        <v>522</v>
      </c>
      <c r="G8" s="108">
        <f>C21/B21</f>
        <v>12.008283844261497</v>
      </c>
    </row>
    <row r="9" spans="1:10" x14ac:dyDescent="0.25">
      <c r="A9" s="90" t="s">
        <v>509</v>
      </c>
      <c r="B9" s="105">
        <f>B8+B7</f>
        <v>86936997.949999988</v>
      </c>
      <c r="C9" s="105">
        <f>C8+C7</f>
        <v>9457675153.8899994</v>
      </c>
      <c r="D9" s="88">
        <f>C9/B9</f>
        <v>108.78768967073587</v>
      </c>
      <c r="E9" s="87"/>
    </row>
    <row r="10" spans="1:10" x14ac:dyDescent="0.25">
      <c r="A10" s="87" t="s">
        <v>510</v>
      </c>
      <c r="B10" s="94">
        <v>559523335.66999996</v>
      </c>
      <c r="C10" s="93">
        <v>47697532293.12999</v>
      </c>
      <c r="D10" s="87"/>
      <c r="E10" s="101"/>
    </row>
    <row r="11" spans="1:10" x14ac:dyDescent="0.25">
      <c r="A11" s="87"/>
      <c r="B11" s="87"/>
      <c r="C11" s="87"/>
      <c r="D11" s="87"/>
      <c r="E11" s="101"/>
    </row>
    <row r="12" spans="1:10" x14ac:dyDescent="0.25">
      <c r="A12" s="91" t="s">
        <v>511</v>
      </c>
      <c r="B12" s="87"/>
      <c r="C12" s="87"/>
      <c r="D12" s="87"/>
      <c r="E12" s="101"/>
    </row>
    <row r="13" spans="1:10" x14ac:dyDescent="0.25">
      <c r="A13" s="92" t="s">
        <v>506</v>
      </c>
      <c r="B13" s="95">
        <v>2183562.34</v>
      </c>
      <c r="C13" s="96">
        <v>465114406.37</v>
      </c>
      <c r="D13" s="88">
        <f>C13/B13</f>
        <v>213.00715708899799</v>
      </c>
      <c r="E13" s="101">
        <f>D13/D17</f>
        <v>1.5676203142434628</v>
      </c>
    </row>
    <row r="14" spans="1:10" x14ac:dyDescent="0.25">
      <c r="A14" s="90" t="s">
        <v>507</v>
      </c>
      <c r="B14" s="89">
        <v>16658407.110000001</v>
      </c>
      <c r="C14" s="89">
        <v>3127634054.8699994</v>
      </c>
      <c r="D14" s="87"/>
      <c r="E14" s="101"/>
    </row>
    <row r="15" spans="1:10" x14ac:dyDescent="0.25">
      <c r="A15" s="90" t="s">
        <v>508</v>
      </c>
      <c r="B15" s="89">
        <v>13593251.030000001</v>
      </c>
      <c r="C15" s="89">
        <v>2251583192.1700006</v>
      </c>
      <c r="D15" s="87"/>
      <c r="E15" s="101"/>
    </row>
    <row r="16" spans="1:10" x14ac:dyDescent="0.25">
      <c r="A16" s="90" t="s">
        <v>509</v>
      </c>
      <c r="B16" s="105">
        <f>B15+B14</f>
        <v>30251658.140000001</v>
      </c>
      <c r="C16" s="105">
        <f>C15+C14</f>
        <v>5379217247.04</v>
      </c>
      <c r="D16" s="87"/>
      <c r="E16" s="101"/>
    </row>
    <row r="17" spans="1:5" x14ac:dyDescent="0.25">
      <c r="A17" s="87" t="s">
        <v>510</v>
      </c>
      <c r="B17" s="94">
        <v>281884177</v>
      </c>
      <c r="C17" s="93">
        <v>38302225753</v>
      </c>
      <c r="D17" s="88">
        <f>C17/B17</f>
        <v>135.87930390644098</v>
      </c>
      <c r="E17" s="101"/>
    </row>
    <row r="18" spans="1:5" x14ac:dyDescent="0.25">
      <c r="A18" s="87"/>
      <c r="B18" s="87"/>
      <c r="C18" s="87"/>
      <c r="D18" s="87"/>
      <c r="E18" s="101"/>
    </row>
    <row r="19" spans="1:5" x14ac:dyDescent="0.25">
      <c r="A19" s="91" t="s">
        <v>512</v>
      </c>
      <c r="B19" s="87"/>
      <c r="C19" s="102" t="s">
        <v>516</v>
      </c>
      <c r="D19" s="87"/>
      <c r="E19" s="101"/>
    </row>
    <row r="20" spans="1:5" x14ac:dyDescent="0.25">
      <c r="A20" s="92" t="s">
        <v>506</v>
      </c>
      <c r="B20" s="103">
        <v>84905635.973535597</v>
      </c>
      <c r="C20" s="96">
        <v>1432082000</v>
      </c>
      <c r="D20" s="88">
        <f>C20/B20</f>
        <v>16.866748403443658</v>
      </c>
      <c r="E20" s="101">
        <f>D20/D23</f>
        <v>1.1856039516043235</v>
      </c>
    </row>
    <row r="21" spans="1:5" x14ac:dyDescent="0.25">
      <c r="A21" s="90" t="s">
        <v>507</v>
      </c>
      <c r="B21" s="104">
        <v>371708152.29630405</v>
      </c>
      <c r="C21" s="89">
        <v>4463577000</v>
      </c>
      <c r="D21" s="87"/>
      <c r="E21" s="101"/>
    </row>
    <row r="22" spans="1:5" x14ac:dyDescent="0.25">
      <c r="A22" s="90" t="s">
        <v>508</v>
      </c>
      <c r="B22" s="104">
        <v>789618649.96891534</v>
      </c>
      <c r="C22" s="89">
        <v>12057797580</v>
      </c>
      <c r="D22" s="87"/>
      <c r="E22" s="87"/>
    </row>
    <row r="23" spans="1:5" x14ac:dyDescent="0.25">
      <c r="A23" s="90" t="s">
        <v>509</v>
      </c>
      <c r="B23" s="105">
        <f>B22+B21</f>
        <v>1161326802.2652194</v>
      </c>
      <c r="C23" s="105">
        <f>C22+C21</f>
        <v>16521374580</v>
      </c>
      <c r="D23" s="88">
        <f>C23/B23</f>
        <v>14.226292330267695</v>
      </c>
      <c r="E23" s="87"/>
    </row>
    <row r="24" spans="1:5" x14ac:dyDescent="0.25">
      <c r="A24" s="87" t="s">
        <v>510</v>
      </c>
      <c r="B24" s="94">
        <v>5912344627.5564156</v>
      </c>
      <c r="C24" s="93">
        <v>54890272000</v>
      </c>
      <c r="D24" s="87"/>
      <c r="E24" s="87"/>
    </row>
    <row r="26" spans="1:5" x14ac:dyDescent="0.25">
      <c r="A26" s="90" t="s">
        <v>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6DA3-9CC9-4333-B03A-27A608695E88}">
  <sheetPr>
    <tabColor rgb="FFFFC000"/>
  </sheetPr>
  <dimension ref="A1:J49"/>
  <sheetViews>
    <sheetView workbookViewId="0">
      <selection activeCell="B7" sqref="B7"/>
    </sheetView>
  </sheetViews>
  <sheetFormatPr defaultRowHeight="15" x14ac:dyDescent="0.25"/>
  <cols>
    <col min="2" max="2" width="16" customWidth="1"/>
    <col min="7" max="7" width="4.42578125" customWidth="1"/>
    <col min="8" max="8" width="20.42578125" customWidth="1"/>
    <col min="9" max="9" width="17.5703125" customWidth="1"/>
    <col min="10" max="10" width="13.7109375" customWidth="1"/>
  </cols>
  <sheetData>
    <row r="1" spans="1:10" ht="26.25" thickTop="1" thickBot="1" x14ac:dyDescent="0.3">
      <c r="A1" s="65" t="s">
        <v>97</v>
      </c>
      <c r="B1" s="49" t="s">
        <v>0</v>
      </c>
      <c r="C1" s="50" t="s">
        <v>1</v>
      </c>
      <c r="D1" s="50" t="s">
        <v>2</v>
      </c>
      <c r="E1" s="50" t="s">
        <v>3</v>
      </c>
      <c r="F1" s="51" t="s">
        <v>4</v>
      </c>
      <c r="G1" s="52"/>
      <c r="H1" s="81" t="s">
        <v>449</v>
      </c>
      <c r="I1" s="106" t="s">
        <v>518</v>
      </c>
    </row>
    <row r="2" spans="1:10" ht="15.75" thickTop="1" x14ac:dyDescent="0.25">
      <c r="A2" s="53" t="s">
        <v>422</v>
      </c>
      <c r="B2" s="66">
        <v>23720238.958038226</v>
      </c>
      <c r="C2" s="67">
        <v>86042173.863869891</v>
      </c>
      <c r="D2" s="67">
        <v>2387</v>
      </c>
      <c r="E2" s="67">
        <v>23720238.958038226</v>
      </c>
      <c r="F2" s="68">
        <v>825</v>
      </c>
      <c r="G2" s="52"/>
    </row>
    <row r="3" spans="1:10" x14ac:dyDescent="0.25">
      <c r="A3" s="56" t="s">
        <v>57</v>
      </c>
      <c r="B3" s="69">
        <v>257835969.6520212</v>
      </c>
      <c r="C3" s="70">
        <v>86042173.863869891</v>
      </c>
      <c r="D3" s="70">
        <v>2387</v>
      </c>
      <c r="E3" s="70">
        <v>20257472.447725199</v>
      </c>
      <c r="F3" s="71">
        <v>740</v>
      </c>
      <c r="G3" s="52"/>
    </row>
    <row r="4" spans="1:10" x14ac:dyDescent="0.25">
      <c r="A4" s="56" t="s">
        <v>423</v>
      </c>
      <c r="B4" s="69">
        <v>368956527.42671001</v>
      </c>
      <c r="C4" s="70">
        <v>86042173.863869891</v>
      </c>
      <c r="D4" s="70">
        <v>2387</v>
      </c>
      <c r="E4" s="70">
        <v>21983570.638713129</v>
      </c>
      <c r="F4" s="71">
        <v>758</v>
      </c>
      <c r="G4" s="52"/>
    </row>
    <row r="5" spans="1:10" x14ac:dyDescent="0.25">
      <c r="A5" s="56" t="s">
        <v>424</v>
      </c>
      <c r="B5" s="69">
        <v>81127986.130831823</v>
      </c>
      <c r="C5" s="70">
        <v>86042173.863869891</v>
      </c>
      <c r="D5" s="70">
        <v>2387</v>
      </c>
      <c r="E5" s="70">
        <v>81127986.130831823</v>
      </c>
      <c r="F5" s="71">
        <v>2260</v>
      </c>
      <c r="G5" s="52"/>
    </row>
    <row r="6" spans="1:10" x14ac:dyDescent="0.25">
      <c r="A6" s="56" t="s">
        <v>425</v>
      </c>
      <c r="B6" s="69">
        <v>4744881917.5419836</v>
      </c>
      <c r="C6" s="70">
        <v>86042173.863869891</v>
      </c>
      <c r="D6" s="70">
        <v>2387</v>
      </c>
      <c r="E6" s="70">
        <v>42832729.722245738</v>
      </c>
      <c r="F6" s="71">
        <v>1472</v>
      </c>
      <c r="G6" s="52"/>
    </row>
    <row r="7" spans="1:10" x14ac:dyDescent="0.25">
      <c r="A7" s="56" t="s">
        <v>426</v>
      </c>
      <c r="B7" s="69">
        <v>86042173.863869891</v>
      </c>
      <c r="C7" s="70">
        <v>86042173.863869891</v>
      </c>
      <c r="D7" s="70">
        <v>2387</v>
      </c>
      <c r="E7" s="70">
        <v>86042173.863869891</v>
      </c>
      <c r="F7" s="71">
        <v>2387</v>
      </c>
      <c r="G7" s="52"/>
    </row>
    <row r="8" spans="1:10" x14ac:dyDescent="0.25">
      <c r="A8" s="56" t="s">
        <v>427</v>
      </c>
      <c r="B8" s="69">
        <v>5113838444.9686747</v>
      </c>
      <c r="C8" s="70">
        <v>86042173.863869891</v>
      </c>
      <c r="D8" s="70">
        <v>2387</v>
      </c>
      <c r="E8" s="70">
        <v>50699653.319270216</v>
      </c>
      <c r="F8" s="71">
        <v>1678</v>
      </c>
      <c r="G8" s="52"/>
      <c r="J8" s="107" t="s">
        <v>519</v>
      </c>
    </row>
    <row r="9" spans="1:10" x14ac:dyDescent="0.25">
      <c r="A9" s="56" t="s">
        <v>59</v>
      </c>
      <c r="B9" s="69">
        <v>3809811293.0569363</v>
      </c>
      <c r="C9" s="70">
        <v>86042173.863869891</v>
      </c>
      <c r="D9" s="70">
        <v>2387</v>
      </c>
      <c r="E9" s="70">
        <v>16955097.429685492</v>
      </c>
      <c r="F9" s="71">
        <v>592</v>
      </c>
      <c r="G9" s="52"/>
      <c r="H9" s="79">
        <f>B9/$B$8</f>
        <v>0.74500032295804641</v>
      </c>
      <c r="I9" s="100">
        <f>H9*'FHWAR 2011 Adjustments'!$E$20</f>
        <v>0.8832753268455571</v>
      </c>
      <c r="J9" s="100">
        <f>B9/$B$7*'FHWAR 2011 Adjustments'!$E$20</f>
        <v>52.496666705114379</v>
      </c>
    </row>
    <row r="10" spans="1:10" x14ac:dyDescent="0.25">
      <c r="A10" s="56" t="s">
        <v>60</v>
      </c>
      <c r="B10" s="69">
        <v>2258319727.2696199</v>
      </c>
      <c r="C10" s="70">
        <v>86042173.863869891</v>
      </c>
      <c r="D10" s="70">
        <v>2387</v>
      </c>
      <c r="E10" s="70">
        <v>6330727.3716173153</v>
      </c>
      <c r="F10" s="71">
        <v>242</v>
      </c>
      <c r="G10" s="52"/>
      <c r="H10" s="79">
        <f t="shared" ref="H10:H42" si="0">B10/$B$8</f>
        <v>0.44160951730720027</v>
      </c>
      <c r="I10" s="100">
        <f>H10*'FHWAR 2011 Adjustments'!$E$20</f>
        <v>0.52357398878549455</v>
      </c>
      <c r="J10" s="100">
        <f>B10/$B$7*'FHWAR 2011 Adjustments'!$E$20</f>
        <v>31.118144421513289</v>
      </c>
    </row>
    <row r="11" spans="1:10" x14ac:dyDescent="0.25">
      <c r="A11" s="56" t="s">
        <v>61</v>
      </c>
      <c r="B11" s="69">
        <v>833638008.7880671</v>
      </c>
      <c r="C11" s="70">
        <v>86042173.863869891</v>
      </c>
      <c r="D11" s="70">
        <v>2387</v>
      </c>
      <c r="E11" s="70">
        <v>2431950.0492338999</v>
      </c>
      <c r="F11" s="71">
        <v>71</v>
      </c>
      <c r="G11" s="52"/>
      <c r="H11" s="79">
        <f t="shared" si="0"/>
        <v>0.16301610184972781</v>
      </c>
      <c r="I11" s="100">
        <f>H11*'FHWAR 2011 Adjustments'!$E$20</f>
        <v>0.19327253452817017</v>
      </c>
      <c r="J11" s="100">
        <f>B11/$B$7*'FHWAR 2011 Adjustments'!$E$20</f>
        <v>11.486977525584321</v>
      </c>
    </row>
    <row r="12" spans="1:10" x14ac:dyDescent="0.25">
      <c r="A12" s="56" t="s">
        <v>62</v>
      </c>
      <c r="B12" s="69">
        <v>399040285.28756154</v>
      </c>
      <c r="C12" s="70">
        <v>86042173.863869891</v>
      </c>
      <c r="D12" s="70">
        <v>2387</v>
      </c>
      <c r="E12" s="70">
        <v>2542226.5945544997</v>
      </c>
      <c r="F12" s="71">
        <v>84</v>
      </c>
      <c r="G12" s="52"/>
      <c r="H12" s="79">
        <f t="shared" si="0"/>
        <v>7.8031461021253648E-2</v>
      </c>
      <c r="I12" s="100">
        <f>H12*'FHWAR 2011 Adjustments'!$E$20</f>
        <v>9.2514408536257073E-2</v>
      </c>
      <c r="J12" s="100">
        <f>B12/$B$7*'FHWAR 2011 Adjustments'!$E$20</f>
        <v>5.4985098335005151</v>
      </c>
    </row>
    <row r="13" spans="1:10" x14ac:dyDescent="0.25">
      <c r="A13" s="56" t="s">
        <v>63</v>
      </c>
      <c r="B13" s="69">
        <v>2995889997.417779</v>
      </c>
      <c r="C13" s="70">
        <v>86042173.863869891</v>
      </c>
      <c r="D13" s="70">
        <v>2387</v>
      </c>
      <c r="E13" s="70">
        <v>17765768.685317829</v>
      </c>
      <c r="F13" s="71">
        <v>610</v>
      </c>
      <c r="G13" s="52"/>
      <c r="H13" s="79">
        <f t="shared" si="0"/>
        <v>0.58583978153735572</v>
      </c>
      <c r="I13" s="100">
        <f>H13*'FHWAR 2011 Adjustments'!$E$20</f>
        <v>0.69457395999770255</v>
      </c>
      <c r="J13" s="100">
        <f>B13/$B$7*'FHWAR 2011 Adjustments'!$E$20</f>
        <v>41.281372378271413</v>
      </c>
    </row>
    <row r="14" spans="1:10" x14ac:dyDescent="0.25">
      <c r="A14" s="56" t="s">
        <v>64</v>
      </c>
      <c r="B14" s="69">
        <v>108341215.31811371</v>
      </c>
      <c r="C14" s="70">
        <v>86042173.863869891</v>
      </c>
      <c r="D14" s="70">
        <v>2387</v>
      </c>
      <c r="E14" s="70">
        <v>1875558.2207001999</v>
      </c>
      <c r="F14" s="71">
        <v>72</v>
      </c>
      <c r="G14" s="52"/>
      <c r="H14" s="79">
        <f t="shared" si="0"/>
        <v>2.1185889324428466E-2</v>
      </c>
      <c r="I14" s="100">
        <f>H14*'FHWAR 2011 Adjustments'!$E$20</f>
        <v>2.5118074101294241E-2</v>
      </c>
      <c r="J14" s="100">
        <f>B14/$B$7*'FHWAR 2011 Adjustments'!$E$20</f>
        <v>1.4928699175592079</v>
      </c>
    </row>
    <row r="15" spans="1:10" x14ac:dyDescent="0.25">
      <c r="A15" s="56" t="s">
        <v>65</v>
      </c>
      <c r="B15" s="69">
        <v>169750092.82145381</v>
      </c>
      <c r="C15" s="70">
        <v>86042173.863869891</v>
      </c>
      <c r="D15" s="70">
        <v>2387</v>
      </c>
      <c r="E15" s="70">
        <v>5460637.9119896069</v>
      </c>
      <c r="F15" s="71">
        <v>199</v>
      </c>
      <c r="G15" s="52"/>
      <c r="H15" s="79">
        <f t="shared" si="0"/>
        <v>3.3194261932240926E-2</v>
      </c>
      <c r="I15" s="100">
        <f>H15*'FHWAR 2011 Adjustments'!$E$20</f>
        <v>3.9355248117453813E-2</v>
      </c>
      <c r="J15" s="100">
        <f>B15/$B$7*'FHWAR 2011 Adjustments'!$E$20</f>
        <v>2.3390434225049983</v>
      </c>
    </row>
    <row r="16" spans="1:10" x14ac:dyDescent="0.25">
      <c r="A16" s="56" t="s">
        <v>66</v>
      </c>
      <c r="B16" s="69">
        <v>29857411.204144694</v>
      </c>
      <c r="C16" s="70">
        <v>86042173.863869891</v>
      </c>
      <c r="D16" s="70">
        <v>2387</v>
      </c>
      <c r="E16" s="70">
        <v>1515203.1053723001</v>
      </c>
      <c r="F16" s="71">
        <v>45</v>
      </c>
      <c r="G16" s="52"/>
      <c r="H16" s="79">
        <f t="shared" si="0"/>
        <v>5.8385519068402227E-3</v>
      </c>
      <c r="I16" s="100">
        <f>H16*'FHWAR 2011 Adjustments'!$E$20</f>
        <v>6.9222102123967259E-3</v>
      </c>
      <c r="J16" s="100">
        <f>B16/$B$7*'FHWAR 2011 Adjustments'!$E$20</f>
        <v>0.41141527600540589</v>
      </c>
    </row>
    <row r="17" spans="1:10" x14ac:dyDescent="0.25">
      <c r="A17" s="56" t="s">
        <v>68</v>
      </c>
      <c r="B17" s="69">
        <v>274866809.98175001</v>
      </c>
      <c r="C17" s="70">
        <v>86042173.863869891</v>
      </c>
      <c r="D17" s="70">
        <v>2387</v>
      </c>
      <c r="E17" s="70">
        <v>2813667.2469391003</v>
      </c>
      <c r="F17" s="71">
        <v>52</v>
      </c>
      <c r="G17" s="52"/>
      <c r="H17" s="79">
        <f t="shared" si="0"/>
        <v>5.3749607645932139E-2</v>
      </c>
      <c r="I17" s="100">
        <f>H17*'FHWAR 2011 Adjustments'!$E$20</f>
        <v>6.3725747222199106E-2</v>
      </c>
      <c r="J17" s="100">
        <f>B17/$B$7*'FHWAR 2011 Adjustments'!$E$20</f>
        <v>3.7874818992233723</v>
      </c>
    </row>
    <row r="18" spans="1:10" x14ac:dyDescent="0.25">
      <c r="A18" s="56" t="s">
        <v>69</v>
      </c>
      <c r="B18" s="69">
        <v>112578119.11278845</v>
      </c>
      <c r="C18" s="70">
        <v>86042173.863869891</v>
      </c>
      <c r="D18" s="70">
        <v>2387</v>
      </c>
      <c r="E18" s="70">
        <v>1537853.3152758998</v>
      </c>
      <c r="F18" s="71">
        <v>46</v>
      </c>
      <c r="G18" s="52"/>
      <c r="H18" s="79">
        <f t="shared" si="0"/>
        <v>2.201440665837813E-2</v>
      </c>
      <c r="I18" s="100">
        <f>H18*'FHWAR 2011 Adjustments'!$E$20</f>
        <v>2.6100367526397644E-2</v>
      </c>
      <c r="J18" s="100">
        <f>B18/$B$7*'FHWAR 2011 Adjustments'!$E$20</f>
        <v>1.5512516349886309</v>
      </c>
    </row>
    <row r="19" spans="1:10" x14ac:dyDescent="0.25">
      <c r="A19" s="56" t="s">
        <v>71</v>
      </c>
      <c r="B19" s="69">
        <v>170572149.52661979</v>
      </c>
      <c r="C19" s="70">
        <v>86042173.863869891</v>
      </c>
      <c r="D19" s="70">
        <v>2387</v>
      </c>
      <c r="E19" s="70">
        <v>1307448.6247936001</v>
      </c>
      <c r="F19" s="71">
        <v>45</v>
      </c>
      <c r="G19" s="52"/>
      <c r="H19" s="79">
        <f t="shared" si="0"/>
        <v>3.3355013335323432E-2</v>
      </c>
      <c r="I19" s="100">
        <f>H19*'FHWAR 2011 Adjustments'!$E$20</f>
        <v>3.954583561617437E-2</v>
      </c>
      <c r="J19" s="100">
        <f>B19/$B$7*'FHWAR 2011 Adjustments'!$E$20</f>
        <v>2.3503708173663789</v>
      </c>
    </row>
    <row r="20" spans="1:10" x14ac:dyDescent="0.25">
      <c r="A20" s="56" t="s">
        <v>67</v>
      </c>
      <c r="B20" s="69">
        <v>425204711.84968942</v>
      </c>
      <c r="C20" s="70">
        <v>86042173.863869891</v>
      </c>
      <c r="D20" s="70">
        <v>2387</v>
      </c>
      <c r="E20" s="70">
        <v>2985338.4070337997</v>
      </c>
      <c r="F20" s="71">
        <v>87</v>
      </c>
      <c r="G20" s="52"/>
      <c r="H20" s="79">
        <f t="shared" si="0"/>
        <v>8.314785780298424E-2</v>
      </c>
      <c r="I20" s="100">
        <f>H20*'FHWAR 2011 Adjustments'!$E$20</f>
        <v>9.8580428778652501E-2</v>
      </c>
      <c r="J20" s="100">
        <f>B20/$B$7*'FHWAR 2011 Adjustments'!$E$20</f>
        <v>5.8590382363811617</v>
      </c>
    </row>
    <row r="21" spans="1:10" x14ac:dyDescent="0.25">
      <c r="A21" s="56" t="s">
        <v>73</v>
      </c>
      <c r="B21" s="69">
        <v>1835510354.332408</v>
      </c>
      <c r="C21" s="70">
        <v>86042173.863869891</v>
      </c>
      <c r="D21" s="70">
        <v>2387</v>
      </c>
      <c r="E21" s="70">
        <v>4586443.5127477022</v>
      </c>
      <c r="F21" s="71">
        <v>139</v>
      </c>
      <c r="G21" s="52"/>
      <c r="H21" s="79">
        <f t="shared" si="0"/>
        <v>0.35893006282556733</v>
      </c>
      <c r="I21" s="100">
        <f>H21*'FHWAR 2011 Adjustments'!$E$20</f>
        <v>0.42554890083558072</v>
      </c>
      <c r="J21" s="100">
        <f>B21/$B$7*'FHWAR 2011 Adjustments'!$E$20</f>
        <v>25.292112362830036</v>
      </c>
    </row>
    <row r="22" spans="1:10" x14ac:dyDescent="0.25">
      <c r="A22" s="56" t="s">
        <v>428</v>
      </c>
      <c r="B22" s="72">
        <v>3575322549.2182951</v>
      </c>
      <c r="C22" s="70">
        <v>86042173.863869891</v>
      </c>
      <c r="D22" s="70">
        <v>2387</v>
      </c>
      <c r="E22" s="70">
        <v>7088440.2993182093</v>
      </c>
      <c r="F22" s="71">
        <v>237</v>
      </c>
      <c r="G22" s="52"/>
      <c r="H22" s="79">
        <f t="shared" si="0"/>
        <v>0.69914655844005569</v>
      </c>
      <c r="I22" s="100">
        <f>H22*'FHWAR 2011 Adjustments'!$E$20</f>
        <v>0.82891092243709308</v>
      </c>
      <c r="J22" s="100">
        <f>B22/$B$7*'FHWAR 2011 Adjustments'!$E$20</f>
        <v>49.265567712407879</v>
      </c>
    </row>
    <row r="23" spans="1:10" x14ac:dyDescent="0.25">
      <c r="A23" s="56" t="s">
        <v>429</v>
      </c>
      <c r="B23" s="69">
        <v>73561259.743773475</v>
      </c>
      <c r="C23" s="70">
        <v>86042173.863869891</v>
      </c>
      <c r="D23" s="70">
        <v>2387</v>
      </c>
      <c r="E23" s="70">
        <v>1597350.3777921998</v>
      </c>
      <c r="F23" s="71">
        <v>79</v>
      </c>
      <c r="G23" s="52"/>
      <c r="H23" s="79">
        <f t="shared" si="0"/>
        <v>1.438474455839484E-2</v>
      </c>
      <c r="I23" s="100">
        <f>H23*'FHWAR 2011 Adjustments'!$E$20</f>
        <v>1.7054609991251711E-2</v>
      </c>
      <c r="J23" s="100">
        <f>B23/$B$7*'FHWAR 2011 Adjustments'!$E$20</f>
        <v>1.0136252528346714</v>
      </c>
    </row>
    <row r="24" spans="1:10" x14ac:dyDescent="0.25">
      <c r="A24" s="56" t="s">
        <v>430</v>
      </c>
      <c r="B24" s="72">
        <v>3269157531.3806844</v>
      </c>
      <c r="C24" s="70">
        <v>86042173.863869891</v>
      </c>
      <c r="D24" s="70">
        <v>2387</v>
      </c>
      <c r="E24" s="70">
        <v>35802293.461190857</v>
      </c>
      <c r="F24" s="71">
        <v>1158</v>
      </c>
      <c r="G24" s="52"/>
      <c r="H24" s="79">
        <f t="shared" si="0"/>
        <v>0.6392766542316356</v>
      </c>
      <c r="I24" s="100">
        <f>H24*'FHWAR 2011 Adjustments'!$E$20</f>
        <v>0.75792892742541795</v>
      </c>
      <c r="J24" s="100">
        <f>B24/$B$7*'FHWAR 2011 Adjustments'!$E$20</f>
        <v>45.046817317217055</v>
      </c>
    </row>
    <row r="25" spans="1:10" x14ac:dyDescent="0.25">
      <c r="A25" s="56" t="s">
        <v>431</v>
      </c>
      <c r="B25" s="69">
        <v>766199956.23762751</v>
      </c>
      <c r="C25" s="70">
        <v>86042173.863869891</v>
      </c>
      <c r="D25" s="70">
        <v>2387</v>
      </c>
      <c r="E25" s="70">
        <v>11994330.211846668</v>
      </c>
      <c r="F25" s="71">
        <v>405</v>
      </c>
      <c r="G25" s="52"/>
      <c r="H25" s="79">
        <f t="shared" si="0"/>
        <v>0.14982873715759726</v>
      </c>
      <c r="I25" s="100">
        <f>H25*'FHWAR 2011 Adjustments'!$E$20</f>
        <v>0.17763754283793284</v>
      </c>
      <c r="J25" s="100">
        <f>B25/$B$7*'FHWAR 2011 Adjustments'!$E$20</f>
        <v>10.557725996923502</v>
      </c>
    </row>
    <row r="26" spans="1:10" x14ac:dyDescent="0.25">
      <c r="A26" s="56" t="s">
        <v>432</v>
      </c>
      <c r="B26" s="69">
        <v>816527188.31965292</v>
      </c>
      <c r="C26" s="70">
        <v>86042173.863869891</v>
      </c>
      <c r="D26" s="70">
        <v>2387</v>
      </c>
      <c r="E26" s="70">
        <v>8635730.0943750963</v>
      </c>
      <c r="F26" s="71">
        <v>244</v>
      </c>
      <c r="G26" s="52"/>
      <c r="H26" s="79">
        <f t="shared" si="0"/>
        <v>0.15967011807402817</v>
      </c>
      <c r="I26" s="100">
        <f>H26*'FHWAR 2011 Adjustments'!$E$20</f>
        <v>0.18930552294169672</v>
      </c>
      <c r="J26" s="100">
        <f>B26/$B$7*'FHWAR 2011 Adjustments'!$E$20</f>
        <v>11.251201795479684</v>
      </c>
    </row>
    <row r="27" spans="1:10" x14ac:dyDescent="0.25">
      <c r="A27" s="56" t="s">
        <v>433</v>
      </c>
      <c r="B27" s="69">
        <v>959642627.2655493</v>
      </c>
      <c r="C27" s="70">
        <v>86042173.863869891</v>
      </c>
      <c r="D27" s="70">
        <v>2387</v>
      </c>
      <c r="E27" s="70">
        <v>16998991.278915696</v>
      </c>
      <c r="F27" s="71">
        <v>590</v>
      </c>
      <c r="G27" s="52"/>
      <c r="H27" s="79">
        <f t="shared" si="0"/>
        <v>0.18765603129479147</v>
      </c>
      <c r="I27" s="100">
        <f>H27*'FHWAR 2011 Adjustments'!$E$20</f>
        <v>0.22248573224548937</v>
      </c>
      <c r="J27" s="100">
        <f>B27/$B$7*'FHWAR 2011 Adjustments'!$E$20</f>
        <v>13.22323739535069</v>
      </c>
    </row>
    <row r="28" spans="1:10" x14ac:dyDescent="0.25">
      <c r="A28" s="56" t="s">
        <v>434</v>
      </c>
      <c r="B28" s="69">
        <v>135112776.85091445</v>
      </c>
      <c r="C28" s="70">
        <v>86042173.863869891</v>
      </c>
      <c r="D28" s="70">
        <v>2387</v>
      </c>
      <c r="E28" s="70">
        <v>4226500.0588311004</v>
      </c>
      <c r="F28" s="71">
        <v>152</v>
      </c>
      <c r="G28" s="52"/>
      <c r="H28" s="79">
        <f t="shared" si="0"/>
        <v>2.6421010030899028E-2</v>
      </c>
      <c r="I28" s="100">
        <f>H28*'FHWAR 2011 Adjustments'!$E$20</f>
        <v>3.1324853898011359E-2</v>
      </c>
      <c r="J28" s="100">
        <f>B28/$B$7*'FHWAR 2011 Adjustments'!$E$20</f>
        <v>1.8617642366883884</v>
      </c>
    </row>
    <row r="29" spans="1:10" x14ac:dyDescent="0.25">
      <c r="A29" s="56" t="s">
        <v>435</v>
      </c>
      <c r="B29" s="69">
        <v>364298157.9272927</v>
      </c>
      <c r="C29" s="70">
        <v>86042173.863869891</v>
      </c>
      <c r="D29" s="70">
        <v>2387</v>
      </c>
      <c r="E29" s="70">
        <v>3023486.1107036001</v>
      </c>
      <c r="F29" s="71">
        <v>72</v>
      </c>
      <c r="G29" s="52"/>
      <c r="H29" s="79">
        <f t="shared" si="0"/>
        <v>7.1237713480313949E-2</v>
      </c>
      <c r="I29" s="100">
        <f>H29*'FHWAR 2011 Adjustments'!$E$20</f>
        <v>8.4459714605516809E-2</v>
      </c>
      <c r="J29" s="100">
        <f>B29/$B$7*'FHWAR 2011 Adjustments'!$E$20</f>
        <v>5.0197864164161894</v>
      </c>
    </row>
    <row r="30" spans="1:10" x14ac:dyDescent="0.25">
      <c r="A30" s="56" t="s">
        <v>436</v>
      </c>
      <c r="B30" s="69">
        <v>225325889.83975026</v>
      </c>
      <c r="C30" s="70">
        <v>86042173.863869891</v>
      </c>
      <c r="D30" s="70">
        <v>2387</v>
      </c>
      <c r="E30" s="70">
        <v>2471286.5316689005</v>
      </c>
      <c r="F30" s="71">
        <v>61</v>
      </c>
      <c r="G30" s="52"/>
      <c r="H30" s="79">
        <f t="shared" si="0"/>
        <v>4.4061988321402776E-2</v>
      </c>
      <c r="I30" s="100">
        <f>H30*'FHWAR 2011 Adjustments'!$E$20</f>
        <v>5.2240067469398688E-2</v>
      </c>
      <c r="J30" s="100">
        <f>B30/$B$7*'FHWAR 2011 Adjustments'!$E$20</f>
        <v>3.1048409564294683</v>
      </c>
    </row>
    <row r="31" spans="1:10" x14ac:dyDescent="0.25">
      <c r="A31" s="56" t="s">
        <v>437</v>
      </c>
      <c r="B31" s="69">
        <v>209086914.52260947</v>
      </c>
      <c r="C31" s="70">
        <v>86042173.863869891</v>
      </c>
      <c r="D31" s="70">
        <v>2387</v>
      </c>
      <c r="E31" s="70">
        <v>1852504.1300018996</v>
      </c>
      <c r="F31" s="71">
        <v>78</v>
      </c>
      <c r="G31" s="52"/>
      <c r="H31" s="79">
        <f t="shared" si="0"/>
        <v>4.0886491971275064E-2</v>
      </c>
      <c r="I31" s="100">
        <f>H31*'FHWAR 2011 Adjustments'!$E$20</f>
        <v>4.8475186448382161E-2</v>
      </c>
      <c r="J31" s="100">
        <f>B31/$B$7*'FHWAR 2011 Adjustments'!$E$20</f>
        <v>2.8810786728722446</v>
      </c>
    </row>
    <row r="32" spans="1:10" x14ac:dyDescent="0.25">
      <c r="A32" s="56" t="s">
        <v>438</v>
      </c>
      <c r="B32" s="69">
        <v>674710337.71147501</v>
      </c>
      <c r="C32" s="70">
        <v>86042173.863869891</v>
      </c>
      <c r="D32" s="70">
        <v>2387</v>
      </c>
      <c r="E32" s="70">
        <v>5107643.8284492046</v>
      </c>
      <c r="F32" s="71">
        <v>197</v>
      </c>
      <c r="G32" s="52"/>
      <c r="H32" s="79">
        <f t="shared" si="0"/>
        <v>0.13193814098200515</v>
      </c>
      <c r="I32" s="100">
        <f>H32*'FHWAR 2011 Adjustments'!$E$20</f>
        <v>0.15642638131559367</v>
      </c>
      <c r="J32" s="100">
        <f>B32/$B$7*'FHWAR 2011 Adjustments'!$E$20</f>
        <v>9.2970598795495594</v>
      </c>
    </row>
    <row r="33" spans="1:10" x14ac:dyDescent="0.25">
      <c r="A33" s="56" t="s">
        <v>439</v>
      </c>
      <c r="B33" s="69">
        <v>236695670.03679037</v>
      </c>
      <c r="C33" s="70">
        <v>86042173.863869891</v>
      </c>
      <c r="D33" s="70">
        <v>2387</v>
      </c>
      <c r="E33" s="70">
        <v>6865952.8607266098</v>
      </c>
      <c r="F33" s="71">
        <v>216</v>
      </c>
      <c r="G33" s="52"/>
      <c r="H33" s="79">
        <f t="shared" si="0"/>
        <v>4.6285324142311707E-2</v>
      </c>
      <c r="I33" s="100">
        <f>H33*'FHWAR 2011 Adjustments'!$E$20</f>
        <v>5.4876063204411754E-2</v>
      </c>
      <c r="J33" s="100">
        <f>B33/$B$7*'FHWAR 2011 Adjustments'!$E$20</f>
        <v>3.2615089684651775</v>
      </c>
    </row>
    <row r="34" spans="1:10" x14ac:dyDescent="0.25">
      <c r="A34" s="56" t="s">
        <v>77</v>
      </c>
      <c r="B34" s="69">
        <v>3817276332.4254537</v>
      </c>
      <c r="C34" s="70">
        <v>86042173.863869891</v>
      </c>
      <c r="D34" s="70">
        <v>2387</v>
      </c>
      <c r="E34" s="70">
        <v>10045834.846208278</v>
      </c>
      <c r="F34" s="71">
        <v>400</v>
      </c>
      <c r="G34" s="52"/>
      <c r="H34" s="79">
        <f t="shared" si="0"/>
        <v>0.74646009519153611</v>
      </c>
      <c r="I34" s="100">
        <f>H34*'FHWAR 2011 Adjustments'!$E$20</f>
        <v>0.88500603857402471</v>
      </c>
      <c r="J34" s="100">
        <f>B34/$B$7*'FHWAR 2011 Adjustments'!$E$20</f>
        <v>52.599529984559162</v>
      </c>
    </row>
    <row r="35" spans="1:10" x14ac:dyDescent="0.25">
      <c r="A35" s="56" t="s">
        <v>86</v>
      </c>
      <c r="B35" s="69">
        <v>245220939.92360762</v>
      </c>
      <c r="C35" s="70">
        <v>86042173.863869891</v>
      </c>
      <c r="D35" s="70">
        <v>2387</v>
      </c>
      <c r="E35" s="70">
        <v>765027.64726580004</v>
      </c>
      <c r="F35" s="71">
        <v>30</v>
      </c>
      <c r="G35" s="52"/>
      <c r="H35" s="79">
        <f t="shared" si="0"/>
        <v>4.7952422150698143E-2</v>
      </c>
      <c r="I35" s="100">
        <f>H35*'FHWAR 2011 Adjustments'!$E$20</f>
        <v>5.6852581190866412E-2</v>
      </c>
      <c r="J35" s="100">
        <f>B35/$B$7*'FHWAR 2011 Adjustments'!$E$20</f>
        <v>3.3789815195689585</v>
      </c>
    </row>
    <row r="36" spans="1:10" x14ac:dyDescent="0.25">
      <c r="A36" s="56" t="s">
        <v>440</v>
      </c>
      <c r="B36" s="69">
        <v>4666388486.3449373</v>
      </c>
      <c r="C36" s="70">
        <v>86042173.863869891</v>
      </c>
      <c r="D36" s="70">
        <v>2387</v>
      </c>
      <c r="E36" s="70">
        <v>351582.46602329996</v>
      </c>
      <c r="F36" s="71">
        <v>9</v>
      </c>
      <c r="G36" s="52"/>
      <c r="H36" s="79">
        <f t="shared" si="0"/>
        <v>0.91250213250988255</v>
      </c>
      <c r="I36" s="100">
        <f>H36*'FHWAR 2011 Adjustments'!$E$20</f>
        <v>1.0818661341510889</v>
      </c>
      <c r="J36" s="100">
        <f>B36/$B$7*'FHWAR 2011 Adjustments'!$E$20</f>
        <v>64.299730942230781</v>
      </c>
    </row>
    <row r="37" spans="1:10" x14ac:dyDescent="0.25">
      <c r="A37" s="56" t="s">
        <v>441</v>
      </c>
      <c r="B37" s="69">
        <v>35684265512.209473</v>
      </c>
      <c r="C37" s="70">
        <v>86042173.863869891</v>
      </c>
      <c r="D37" s="70">
        <v>2387</v>
      </c>
      <c r="E37" s="70">
        <v>1719103.6503600006</v>
      </c>
      <c r="F37" s="71">
        <v>23</v>
      </c>
      <c r="G37" s="52"/>
      <c r="H37" s="79">
        <f t="shared" si="0"/>
        <v>6.9779806101066733</v>
      </c>
      <c r="I37" s="100">
        <f>H37*'FHWAR 2011 Adjustments'!$E$20</f>
        <v>8.2731213855608203</v>
      </c>
      <c r="J37" s="100">
        <f>B37/$B$7*'FHWAR 2011 Adjustments'!$E$20</f>
        <v>491.70545444736615</v>
      </c>
    </row>
    <row r="38" spans="1:10" x14ac:dyDescent="0.25">
      <c r="A38" s="56" t="s">
        <v>442</v>
      </c>
      <c r="B38" s="69">
        <v>898139318.83443999</v>
      </c>
      <c r="C38" s="70">
        <v>86042173.863869891</v>
      </c>
      <c r="D38" s="70">
        <v>2387</v>
      </c>
      <c r="E38" s="70">
        <v>505582.59372380003</v>
      </c>
      <c r="F38" s="71">
        <v>20</v>
      </c>
      <c r="G38" s="52"/>
      <c r="H38" s="79">
        <f t="shared" si="0"/>
        <v>0.17562919292416984</v>
      </c>
      <c r="I38" s="100">
        <f>H38*'FHWAR 2011 Adjustments'!$E$20</f>
        <v>0.20822666514797386</v>
      </c>
      <c r="J38" s="100">
        <f>B38/$B$7*'FHWAR 2011 Adjustments'!$E$20</f>
        <v>12.375762695001656</v>
      </c>
    </row>
    <row r="39" spans="1:10" x14ac:dyDescent="0.25">
      <c r="A39" s="56" t="s">
        <v>443</v>
      </c>
      <c r="B39" s="69">
        <v>628390722.93794417</v>
      </c>
      <c r="C39" s="70">
        <v>86042173.863869891</v>
      </c>
      <c r="D39" s="70">
        <v>2387</v>
      </c>
      <c r="E39" s="70">
        <v>731537.72050120006</v>
      </c>
      <c r="F39" s="71">
        <v>15</v>
      </c>
      <c r="G39" s="52"/>
      <c r="H39" s="79">
        <f t="shared" si="0"/>
        <v>0.12288044092519107</v>
      </c>
      <c r="I39" s="100">
        <f>H39*'FHWAR 2011 Adjustments'!$E$20</f>
        <v>0.14568753633578818</v>
      </c>
      <c r="J39" s="100">
        <f>B39/$B$7*'FHWAR 2011 Adjustments'!$E$20</f>
        <v>8.6588063830819575</v>
      </c>
    </row>
    <row r="40" spans="1:10" x14ac:dyDescent="0.25">
      <c r="A40" s="56" t="s">
        <v>84</v>
      </c>
      <c r="B40" s="73"/>
      <c r="C40" s="70">
        <v>86042173.863869891</v>
      </c>
      <c r="D40" s="70">
        <v>2387</v>
      </c>
      <c r="E40" s="70">
        <v>0</v>
      </c>
      <c r="F40" s="71">
        <v>0</v>
      </c>
      <c r="G40" s="52"/>
      <c r="H40" s="79">
        <f t="shared" si="0"/>
        <v>0</v>
      </c>
      <c r="I40" s="100">
        <f>H40*'FHWAR 2011 Adjustments'!$E$20</f>
        <v>0</v>
      </c>
      <c r="J40" s="100">
        <f>B40/$B$7*'FHWAR 2011 Adjustments'!$E$20</f>
        <v>0</v>
      </c>
    </row>
    <row r="41" spans="1:10" x14ac:dyDescent="0.25">
      <c r="A41" s="56" t="s">
        <v>444</v>
      </c>
      <c r="B41" s="69">
        <v>56439097.344481982</v>
      </c>
      <c r="C41" s="70">
        <v>86042173.863869891</v>
      </c>
      <c r="D41" s="70">
        <v>2387</v>
      </c>
      <c r="E41" s="70">
        <v>281382.01500329992</v>
      </c>
      <c r="F41" s="71">
        <v>10</v>
      </c>
      <c r="G41" s="52"/>
      <c r="H41" s="79">
        <f t="shared" si="0"/>
        <v>1.1036542892748288E-2</v>
      </c>
      <c r="I41" s="100">
        <f>H41*'FHWAR 2011 Adjustments'!$E$20</f>
        <v>1.3084968865692983E-2</v>
      </c>
      <c r="J41" s="100">
        <f>B41/$B$7*'FHWAR 2011 Adjustments'!$E$20</f>
        <v>0.77769323846310978</v>
      </c>
    </row>
    <row r="42" spans="1:10" x14ac:dyDescent="0.25">
      <c r="A42" s="56" t="s">
        <v>87</v>
      </c>
      <c r="B42" s="69">
        <v>4165314142.82546</v>
      </c>
      <c r="C42" s="70">
        <v>86042173.863869891</v>
      </c>
      <c r="D42" s="70">
        <v>2387</v>
      </c>
      <c r="E42" s="70">
        <v>709523.76871119975</v>
      </c>
      <c r="F42" s="71">
        <v>45</v>
      </c>
      <c r="G42" s="52"/>
      <c r="H42" s="79">
        <f t="shared" si="0"/>
        <v>0.81451813303245157</v>
      </c>
      <c r="I42" s="100">
        <f>H42*'FHWAR 2011 Adjustments'!$E$20</f>
        <v>0.96569591717665071</v>
      </c>
      <c r="J42" s="100">
        <f>B42/$B$7*'FHWAR 2011 Adjustments'!$E$20</f>
        <v>57.395259622571416</v>
      </c>
    </row>
    <row r="43" spans="1:10" x14ac:dyDescent="0.25">
      <c r="A43" s="56" t="s">
        <v>88</v>
      </c>
      <c r="B43" s="69">
        <v>30990411.184999999</v>
      </c>
      <c r="C43" s="70">
        <v>86042173.863869891</v>
      </c>
      <c r="D43" s="70">
        <v>2387</v>
      </c>
      <c r="E43" s="70">
        <v>24792.328947999998</v>
      </c>
      <c r="F43" s="71">
        <v>2</v>
      </c>
      <c r="G43" s="52"/>
      <c r="H43" s="79">
        <f>B42/$B$8</f>
        <v>0.81451813303245157</v>
      </c>
      <c r="I43" s="100">
        <f>H43*'FHWAR 2011 Adjustments'!$E$20</f>
        <v>0.96569591717665071</v>
      </c>
      <c r="J43" s="100">
        <f>B43/$B$7*'FHWAR 2011 Adjustments'!$E$20</f>
        <v>0.42702726247839917</v>
      </c>
    </row>
    <row r="44" spans="1:10" x14ac:dyDescent="0.25">
      <c r="A44" s="56" t="s">
        <v>109</v>
      </c>
      <c r="B44" s="69">
        <v>945688204.10012341</v>
      </c>
      <c r="C44" s="70">
        <v>86042173.863869891</v>
      </c>
      <c r="D44" s="70">
        <v>2387</v>
      </c>
      <c r="E44" s="70">
        <v>5765479.4391521113</v>
      </c>
      <c r="F44" s="74"/>
      <c r="G44" s="52"/>
      <c r="H44" s="79">
        <f>B43/$B$8</f>
        <v>6.0601075920750629E-3</v>
      </c>
      <c r="I44" s="100">
        <f>H44*'FHWAR 2011 Adjustments'!$E$20</f>
        <v>7.1848875083115561E-3</v>
      </c>
      <c r="J44" s="100">
        <f>B44/$B$7*'FHWAR 2011 Adjustments'!$E$20</f>
        <v>13.030954721583484</v>
      </c>
    </row>
    <row r="45" spans="1:10" x14ac:dyDescent="0.25">
      <c r="A45" s="56" t="s">
        <v>91</v>
      </c>
      <c r="B45" s="69">
        <v>11587869821.634577</v>
      </c>
      <c r="C45" s="70">
        <v>86042173.863869891</v>
      </c>
      <c r="D45" s="70">
        <v>2387</v>
      </c>
      <c r="E45" s="70">
        <v>20234579.483283702</v>
      </c>
      <c r="F45" s="71">
        <v>696</v>
      </c>
      <c r="G45" s="52"/>
      <c r="H45" s="79"/>
      <c r="J45" s="87"/>
    </row>
    <row r="46" spans="1:10" x14ac:dyDescent="0.25">
      <c r="A46" s="56" t="s">
        <v>92</v>
      </c>
      <c r="B46" s="69">
        <v>17203648485.735817</v>
      </c>
      <c r="C46" s="70">
        <v>86042173.863869891</v>
      </c>
      <c r="D46" s="70">
        <v>2387</v>
      </c>
      <c r="E46" s="70">
        <v>55560329.894798361</v>
      </c>
      <c r="F46" s="71">
        <v>1679</v>
      </c>
      <c r="G46" s="52"/>
      <c r="H46" s="79"/>
      <c r="J46" s="87"/>
    </row>
    <row r="47" spans="1:10" ht="24" x14ac:dyDescent="0.25">
      <c r="A47" s="56" t="s">
        <v>445</v>
      </c>
      <c r="B47" s="69">
        <v>41933623137.671295</v>
      </c>
      <c r="C47" s="70">
        <v>86042173.863869891</v>
      </c>
      <c r="D47" s="70">
        <v>2387</v>
      </c>
      <c r="E47" s="70">
        <v>3036570.7684542006</v>
      </c>
      <c r="F47" s="71">
        <v>66</v>
      </c>
      <c r="G47" s="52"/>
      <c r="H47" s="79"/>
      <c r="J47" s="87"/>
    </row>
    <row r="48" spans="1:10" ht="24" x14ac:dyDescent="0.25">
      <c r="A48" s="56" t="s">
        <v>446</v>
      </c>
      <c r="B48" s="69">
        <v>5141992758.1105928</v>
      </c>
      <c r="C48" s="70">
        <v>86042173.863869891</v>
      </c>
      <c r="D48" s="70">
        <v>2387</v>
      </c>
      <c r="E48" s="70">
        <v>6262521.0756514147</v>
      </c>
      <c r="F48" s="71">
        <v>275</v>
      </c>
      <c r="G48" s="52"/>
      <c r="H48" s="79"/>
      <c r="J48" s="87"/>
    </row>
    <row r="49" spans="1:10" ht="24.75" thickBot="1" x14ac:dyDescent="0.3">
      <c r="A49" s="75" t="s">
        <v>447</v>
      </c>
      <c r="B49" s="76">
        <v>75867134203.151855</v>
      </c>
      <c r="C49" s="77">
        <v>86042173.863869891</v>
      </c>
      <c r="D49" s="77">
        <v>2387</v>
      </c>
      <c r="E49" s="77">
        <v>62546039.774227552</v>
      </c>
      <c r="F49" s="78">
        <v>1857</v>
      </c>
      <c r="G49" s="52"/>
      <c r="H49" s="82">
        <f>SUM(H9:H44)</f>
        <v>15.465244159147868</v>
      </c>
      <c r="I49" s="100">
        <f>SUM(I9:I44)</f>
        <v>18.335654587611398</v>
      </c>
      <c r="J49" s="100">
        <f>SUM(J9:J44)</f>
        <v>1045.3986698483825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5B2D-DC69-4357-8DAF-D238ED6031AD}">
  <dimension ref="A1:I54"/>
  <sheetViews>
    <sheetView topLeftCell="A24" workbookViewId="0">
      <selection activeCell="H24" sqref="H24"/>
    </sheetView>
  </sheetViews>
  <sheetFormatPr defaultRowHeight="15" x14ac:dyDescent="0.25"/>
  <cols>
    <col min="1" max="1" width="16.7109375" customWidth="1"/>
    <col min="2" max="2" width="16.5703125" customWidth="1"/>
    <col min="3" max="3" width="11.42578125" customWidth="1"/>
    <col min="5" max="5" width="10.7109375" customWidth="1"/>
    <col min="7" max="7" width="5.42578125" customWidth="1"/>
    <col min="8" max="8" width="14.28515625" style="79" customWidth="1"/>
    <col min="9" max="9" width="16" customWidth="1"/>
  </cols>
  <sheetData>
    <row r="1" spans="1:9" ht="27.95" customHeight="1" thickTop="1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H1" s="83"/>
      <c r="I1" s="106"/>
    </row>
    <row r="2" spans="1:9" ht="15" customHeight="1" thickTop="1" x14ac:dyDescent="0.25">
      <c r="A2" s="5" t="s">
        <v>5</v>
      </c>
      <c r="B2" s="6">
        <v>25925953.440000001</v>
      </c>
      <c r="C2" s="7">
        <v>3435032</v>
      </c>
      <c r="D2" s="7">
        <v>120</v>
      </c>
      <c r="E2" s="7">
        <v>3244732</v>
      </c>
      <c r="F2" s="8">
        <v>107</v>
      </c>
    </row>
    <row r="3" spans="1:9" ht="15" customHeight="1" x14ac:dyDescent="0.25">
      <c r="A3" s="9" t="s">
        <v>6</v>
      </c>
      <c r="B3" s="10">
        <v>30593990.010000002</v>
      </c>
      <c r="C3" s="11">
        <v>3435032</v>
      </c>
      <c r="D3" s="11">
        <v>120</v>
      </c>
      <c r="E3" s="11">
        <v>3244732</v>
      </c>
      <c r="F3" s="12">
        <v>107</v>
      </c>
    </row>
    <row r="4" spans="1:9" ht="15" customHeight="1" x14ac:dyDescent="0.25">
      <c r="A4" s="9" t="s">
        <v>7</v>
      </c>
      <c r="B4" s="13">
        <v>493779021.10000002</v>
      </c>
      <c r="C4" s="11">
        <v>3435032</v>
      </c>
      <c r="D4" s="11">
        <v>120</v>
      </c>
      <c r="E4" s="11">
        <v>2901468</v>
      </c>
      <c r="F4" s="12">
        <v>94</v>
      </c>
      <c r="I4" s="100"/>
    </row>
    <row r="5" spans="1:9" ht="15" customHeight="1" x14ac:dyDescent="0.25">
      <c r="A5" s="9" t="s">
        <v>8</v>
      </c>
      <c r="B5" s="13">
        <v>228865613.65000001</v>
      </c>
      <c r="C5" s="11">
        <v>3435032</v>
      </c>
      <c r="D5" s="11">
        <v>120</v>
      </c>
      <c r="E5" s="11">
        <v>1314386</v>
      </c>
      <c r="F5" s="12">
        <v>35</v>
      </c>
      <c r="I5" s="100"/>
    </row>
    <row r="6" spans="1:9" ht="15" customHeight="1" x14ac:dyDescent="0.25">
      <c r="A6" s="9" t="s">
        <v>9</v>
      </c>
      <c r="B6" s="13">
        <v>45096259.170000002</v>
      </c>
      <c r="C6" s="11">
        <v>3435032</v>
      </c>
      <c r="D6" s="11">
        <v>120</v>
      </c>
      <c r="E6" s="11">
        <v>441945</v>
      </c>
      <c r="F6" s="12">
        <v>14</v>
      </c>
      <c r="I6" s="100"/>
    </row>
    <row r="7" spans="1:9" ht="15" customHeight="1" x14ac:dyDescent="0.25">
      <c r="A7" s="9" t="s">
        <v>10</v>
      </c>
      <c r="B7" s="13">
        <v>44447481.609999999</v>
      </c>
      <c r="C7" s="11">
        <v>3435032</v>
      </c>
      <c r="D7" s="11">
        <v>120</v>
      </c>
      <c r="E7" s="11">
        <v>452288</v>
      </c>
      <c r="F7" s="12">
        <v>11</v>
      </c>
      <c r="I7" s="100"/>
    </row>
    <row r="8" spans="1:9" ht="15" customHeight="1" x14ac:dyDescent="0.25">
      <c r="A8" s="9" t="s">
        <v>11</v>
      </c>
      <c r="B8" s="13">
        <v>655337651.08000004</v>
      </c>
      <c r="C8" s="11">
        <v>3435032</v>
      </c>
      <c r="D8" s="11">
        <v>120</v>
      </c>
      <c r="E8" s="11">
        <v>2721127</v>
      </c>
      <c r="F8" s="12">
        <v>90</v>
      </c>
      <c r="I8" s="100"/>
    </row>
    <row r="9" spans="1:9" ht="15" customHeight="1" x14ac:dyDescent="0.25">
      <c r="A9" s="9" t="s">
        <v>12</v>
      </c>
      <c r="B9" s="13">
        <v>143873293.19</v>
      </c>
      <c r="C9" s="11">
        <v>3435032</v>
      </c>
      <c r="D9" s="11">
        <v>120</v>
      </c>
      <c r="E9" s="11">
        <v>431297</v>
      </c>
      <c r="F9" s="12">
        <v>11</v>
      </c>
      <c r="I9" s="100"/>
    </row>
    <row r="10" spans="1:9" ht="15" customHeight="1" x14ac:dyDescent="0.25">
      <c r="A10" s="9" t="s">
        <v>13</v>
      </c>
      <c r="B10" s="13">
        <v>53837756.840000004</v>
      </c>
      <c r="C10" s="11">
        <v>3435032</v>
      </c>
      <c r="D10" s="11">
        <v>120</v>
      </c>
      <c r="E10" s="11">
        <v>849645</v>
      </c>
      <c r="F10" s="12">
        <v>26</v>
      </c>
      <c r="I10" s="100"/>
    </row>
    <row r="11" spans="1:9" ht="15" customHeight="1" x14ac:dyDescent="0.25">
      <c r="A11" s="9" t="s">
        <v>14</v>
      </c>
      <c r="B11" s="13">
        <v>20617253.600000001</v>
      </c>
      <c r="C11" s="11">
        <v>3435032</v>
      </c>
      <c r="D11" s="11">
        <v>120</v>
      </c>
      <c r="E11" s="11">
        <v>349256</v>
      </c>
      <c r="F11" s="12">
        <v>10</v>
      </c>
      <c r="I11" s="100"/>
    </row>
    <row r="12" spans="1:9" ht="15" customHeight="1" x14ac:dyDescent="0.25">
      <c r="A12" s="9" t="s">
        <v>15</v>
      </c>
      <c r="B12" s="13">
        <v>48335433.109999999</v>
      </c>
      <c r="C12" s="11">
        <v>3435032</v>
      </c>
      <c r="D12" s="11">
        <v>120</v>
      </c>
      <c r="E12" s="11">
        <v>1456209</v>
      </c>
      <c r="F12" s="12">
        <v>51</v>
      </c>
      <c r="I12" s="100"/>
    </row>
    <row r="13" spans="1:9" ht="15" customHeight="1" x14ac:dyDescent="0.25">
      <c r="A13" s="9" t="s">
        <v>16</v>
      </c>
      <c r="B13" s="13">
        <v>50562498.310000002</v>
      </c>
      <c r="C13" s="11">
        <v>3435032</v>
      </c>
      <c r="D13" s="11">
        <v>120</v>
      </c>
      <c r="E13" s="11">
        <v>1554907</v>
      </c>
      <c r="F13" s="12">
        <v>48</v>
      </c>
      <c r="I13" s="100"/>
    </row>
    <row r="14" spans="1:9" ht="15" customHeight="1" x14ac:dyDescent="0.25">
      <c r="A14" s="9" t="s">
        <v>17</v>
      </c>
      <c r="B14" s="13">
        <v>67692931.060000002</v>
      </c>
      <c r="C14" s="11">
        <v>3435032</v>
      </c>
      <c r="D14" s="11">
        <v>120</v>
      </c>
      <c r="E14" s="11">
        <v>852355</v>
      </c>
      <c r="F14" s="12">
        <v>26</v>
      </c>
      <c r="I14" s="100"/>
    </row>
    <row r="15" spans="1:9" ht="15" customHeight="1" x14ac:dyDescent="0.25">
      <c r="A15" s="9" t="s">
        <v>18</v>
      </c>
      <c r="B15" s="13">
        <v>5542411.8200000003</v>
      </c>
      <c r="C15" s="11">
        <v>3435032</v>
      </c>
      <c r="D15" s="11">
        <v>120</v>
      </c>
      <c r="E15" s="11">
        <v>122703</v>
      </c>
      <c r="F15" s="12">
        <v>5</v>
      </c>
      <c r="I15" s="100"/>
    </row>
    <row r="16" spans="1:9" ht="15" customHeight="1" x14ac:dyDescent="0.25">
      <c r="A16" s="9" t="s">
        <v>19</v>
      </c>
      <c r="B16" s="13">
        <v>80966665.299999997</v>
      </c>
      <c r="C16" s="11">
        <v>3435032</v>
      </c>
      <c r="D16" s="11">
        <v>120</v>
      </c>
      <c r="E16" s="11">
        <v>163609</v>
      </c>
      <c r="F16" s="12">
        <v>9</v>
      </c>
      <c r="I16" s="100"/>
    </row>
    <row r="17" spans="1:9" ht="15" customHeight="1" x14ac:dyDescent="0.25">
      <c r="A17" s="9" t="s">
        <v>20</v>
      </c>
      <c r="B17" s="13">
        <v>2357397.7999999998</v>
      </c>
      <c r="C17" s="11">
        <v>3435032</v>
      </c>
      <c r="D17" s="11">
        <v>120</v>
      </c>
      <c r="E17" s="11">
        <v>86677</v>
      </c>
      <c r="F17" s="12">
        <v>2</v>
      </c>
      <c r="I17" s="100"/>
    </row>
    <row r="18" spans="1:9" ht="15" customHeight="1" x14ac:dyDescent="0.25">
      <c r="A18" s="9" t="s">
        <v>21</v>
      </c>
      <c r="B18" s="13">
        <v>2841341.76</v>
      </c>
      <c r="C18" s="11">
        <v>3435032</v>
      </c>
      <c r="D18" s="11">
        <v>120</v>
      </c>
      <c r="E18" s="11">
        <v>36416</v>
      </c>
      <c r="F18" s="12">
        <v>3</v>
      </c>
      <c r="I18" s="100"/>
    </row>
    <row r="19" spans="1:9" ht="15" customHeight="1" x14ac:dyDescent="0.25">
      <c r="A19" s="9" t="s">
        <v>22</v>
      </c>
      <c r="B19" s="13">
        <v>117464604.75</v>
      </c>
      <c r="C19" s="11">
        <v>3435032</v>
      </c>
      <c r="D19" s="11">
        <v>120</v>
      </c>
      <c r="E19" s="11">
        <v>786706</v>
      </c>
      <c r="F19" s="12">
        <v>28</v>
      </c>
      <c r="I19" s="100"/>
    </row>
    <row r="20" spans="1:9" ht="15" customHeight="1" x14ac:dyDescent="0.25">
      <c r="A20" s="9" t="s">
        <v>23</v>
      </c>
      <c r="B20" s="13">
        <v>86376118.959999993</v>
      </c>
      <c r="C20" s="11">
        <v>3435032</v>
      </c>
      <c r="D20" s="11">
        <v>120</v>
      </c>
      <c r="E20" s="11">
        <v>1114776</v>
      </c>
      <c r="F20" s="12">
        <v>38</v>
      </c>
      <c r="I20" s="100"/>
    </row>
    <row r="21" spans="1:9" ht="15" customHeight="1" x14ac:dyDescent="0.25">
      <c r="A21" s="9" t="s">
        <v>24</v>
      </c>
      <c r="B21" s="13">
        <v>127481118.45999999</v>
      </c>
      <c r="C21" s="11">
        <v>3435032</v>
      </c>
      <c r="D21" s="11">
        <v>120</v>
      </c>
      <c r="E21" s="11">
        <v>1552167</v>
      </c>
      <c r="F21" s="12">
        <v>57</v>
      </c>
      <c r="I21" s="100"/>
    </row>
    <row r="22" spans="1:9" ht="15" customHeight="1" x14ac:dyDescent="0.25">
      <c r="A22" s="9" t="s">
        <v>25</v>
      </c>
      <c r="B22" s="13">
        <v>126458003.95</v>
      </c>
      <c r="C22" s="11">
        <v>3435032</v>
      </c>
      <c r="D22" s="11">
        <v>120</v>
      </c>
      <c r="E22" s="11">
        <v>1392480</v>
      </c>
      <c r="F22" s="12">
        <v>51</v>
      </c>
      <c r="I22" s="100"/>
    </row>
    <row r="23" spans="1:9" ht="15" customHeight="1" x14ac:dyDescent="0.25">
      <c r="A23" s="9" t="s">
        <v>26</v>
      </c>
      <c r="B23" s="13">
        <v>12264476.199999999</v>
      </c>
      <c r="C23" s="11">
        <v>3435032</v>
      </c>
      <c r="D23" s="11">
        <v>120</v>
      </c>
      <c r="E23" s="11">
        <v>370687</v>
      </c>
      <c r="F23" s="12">
        <v>10</v>
      </c>
      <c r="I23" s="100"/>
    </row>
    <row r="24" spans="1:9" ht="15" customHeight="1" x14ac:dyDescent="0.25">
      <c r="A24" s="9" t="s">
        <v>27</v>
      </c>
      <c r="B24" s="13">
        <v>30584859.93</v>
      </c>
      <c r="C24" s="11">
        <v>3435032</v>
      </c>
      <c r="D24" s="11">
        <v>120</v>
      </c>
      <c r="E24" s="11">
        <v>381595</v>
      </c>
      <c r="F24" s="12">
        <v>8</v>
      </c>
      <c r="I24" s="100"/>
    </row>
    <row r="25" spans="1:9" ht="15" customHeight="1" x14ac:dyDescent="0.25">
      <c r="A25" s="9" t="s">
        <v>28</v>
      </c>
      <c r="B25" s="13">
        <v>44585935.280000001</v>
      </c>
      <c r="C25" s="11">
        <v>3435032</v>
      </c>
      <c r="D25" s="11">
        <v>120</v>
      </c>
      <c r="E25" s="11">
        <v>240331</v>
      </c>
      <c r="F25" s="12">
        <v>2</v>
      </c>
      <c r="I25" s="100"/>
    </row>
    <row r="26" spans="1:9" ht="15" customHeight="1" x14ac:dyDescent="0.25">
      <c r="A26" s="9" t="s">
        <v>29</v>
      </c>
      <c r="B26" s="13">
        <v>261020.31</v>
      </c>
      <c r="C26" s="11">
        <v>3435032</v>
      </c>
      <c r="D26" s="11">
        <v>120</v>
      </c>
      <c r="E26" s="11">
        <v>2088</v>
      </c>
      <c r="F26" s="12">
        <v>1</v>
      </c>
      <c r="I26" s="100"/>
    </row>
    <row r="27" spans="1:9" ht="15" customHeight="1" x14ac:dyDescent="0.25">
      <c r="A27" s="9" t="s">
        <v>30</v>
      </c>
      <c r="B27" s="13">
        <v>3600098.07</v>
      </c>
      <c r="C27" s="11">
        <v>3435032</v>
      </c>
      <c r="D27" s="11">
        <v>120</v>
      </c>
      <c r="E27" s="11">
        <v>12000</v>
      </c>
      <c r="F27" s="12">
        <v>1</v>
      </c>
      <c r="I27" s="100"/>
    </row>
    <row r="28" spans="1:9" ht="15" customHeight="1" x14ac:dyDescent="0.25">
      <c r="A28" s="9" t="s">
        <v>31</v>
      </c>
      <c r="B28" s="13">
        <v>18597050.469999999</v>
      </c>
      <c r="C28" s="11">
        <v>3435032</v>
      </c>
      <c r="D28" s="11">
        <v>120</v>
      </c>
      <c r="E28" s="11">
        <v>142590</v>
      </c>
      <c r="F28" s="12">
        <v>6</v>
      </c>
      <c r="I28" s="100"/>
    </row>
    <row r="29" spans="1:9" ht="15" customHeight="1" x14ac:dyDescent="0.25">
      <c r="A29" s="9" t="s">
        <v>32</v>
      </c>
      <c r="B29" s="13">
        <v>2347821155.25</v>
      </c>
      <c r="C29" s="11">
        <v>3435032</v>
      </c>
      <c r="D29" s="11">
        <v>120</v>
      </c>
      <c r="E29" s="11">
        <v>638362</v>
      </c>
      <c r="F29" s="12">
        <v>22</v>
      </c>
      <c r="I29" s="100"/>
    </row>
    <row r="30" spans="1:9" ht="15" customHeight="1" x14ac:dyDescent="0.25">
      <c r="A30" s="9" t="s">
        <v>33</v>
      </c>
      <c r="B30" s="13">
        <v>24379123.239999998</v>
      </c>
      <c r="C30" s="11">
        <v>3435032</v>
      </c>
      <c r="D30" s="11">
        <v>120</v>
      </c>
      <c r="E30" s="11">
        <v>253482</v>
      </c>
      <c r="F30" s="12">
        <v>8</v>
      </c>
      <c r="I30" s="100"/>
    </row>
    <row r="31" spans="1:9" ht="15" customHeight="1" x14ac:dyDescent="0.25">
      <c r="A31" s="9" t="s">
        <v>34</v>
      </c>
      <c r="B31" s="13">
        <v>44833490.280000001</v>
      </c>
      <c r="C31" s="11">
        <v>3435032</v>
      </c>
      <c r="D31" s="11">
        <v>120</v>
      </c>
      <c r="E31" s="11">
        <v>599418</v>
      </c>
      <c r="F31" s="12">
        <v>18</v>
      </c>
      <c r="I31" s="100"/>
    </row>
    <row r="32" spans="1:9" ht="15" customHeight="1" x14ac:dyDescent="0.25">
      <c r="A32" s="9" t="s">
        <v>35</v>
      </c>
      <c r="B32" s="13">
        <v>73727.14</v>
      </c>
      <c r="C32" s="11">
        <v>3435032</v>
      </c>
      <c r="D32" s="11">
        <v>120</v>
      </c>
      <c r="E32" s="11">
        <v>73727</v>
      </c>
      <c r="F32" s="12">
        <v>4</v>
      </c>
      <c r="I32" s="100"/>
    </row>
    <row r="33" spans="1:9" ht="15" customHeight="1" x14ac:dyDescent="0.25">
      <c r="A33" s="9" t="s">
        <v>36</v>
      </c>
      <c r="B33" s="13">
        <v>6619397.0700000003</v>
      </c>
      <c r="C33" s="11">
        <v>3435032</v>
      </c>
      <c r="D33" s="11">
        <v>120</v>
      </c>
      <c r="E33" s="11">
        <v>224850</v>
      </c>
      <c r="F33" s="12">
        <v>11</v>
      </c>
      <c r="I33" s="100"/>
    </row>
    <row r="34" spans="1:9" ht="15" customHeight="1" x14ac:dyDescent="0.25">
      <c r="A34" s="9" t="s">
        <v>37</v>
      </c>
      <c r="B34" s="13">
        <v>7168991.21</v>
      </c>
      <c r="C34" s="11">
        <v>3435032</v>
      </c>
      <c r="D34" s="11">
        <v>120</v>
      </c>
      <c r="E34" s="11">
        <v>281137</v>
      </c>
      <c r="F34" s="12">
        <v>13</v>
      </c>
      <c r="I34" s="100"/>
    </row>
    <row r="35" spans="1:9" ht="15" customHeight="1" x14ac:dyDescent="0.25">
      <c r="A35" s="9" t="s">
        <v>38</v>
      </c>
      <c r="B35" s="13">
        <v>1009962.64</v>
      </c>
      <c r="C35" s="11">
        <v>3435032</v>
      </c>
      <c r="D35" s="11">
        <v>120</v>
      </c>
      <c r="E35" s="11">
        <v>81838</v>
      </c>
      <c r="F35" s="12">
        <v>4</v>
      </c>
      <c r="I35" s="100"/>
    </row>
    <row r="36" spans="1:9" ht="15" customHeight="1" x14ac:dyDescent="0.25">
      <c r="A36" s="9" t="s">
        <v>39</v>
      </c>
      <c r="B36" s="13"/>
      <c r="C36" s="11">
        <v>3435032</v>
      </c>
      <c r="D36" s="11">
        <v>120</v>
      </c>
      <c r="E36" s="11">
        <v>0</v>
      </c>
      <c r="F36" s="12">
        <v>0</v>
      </c>
      <c r="I36" s="100"/>
    </row>
    <row r="37" spans="1:9" ht="15" customHeight="1" x14ac:dyDescent="0.25">
      <c r="A37" s="9" t="s">
        <v>40</v>
      </c>
      <c r="B37" s="13">
        <v>47977723.469999999</v>
      </c>
      <c r="C37" s="11">
        <v>3435032</v>
      </c>
      <c r="D37" s="11">
        <v>120</v>
      </c>
      <c r="E37" s="11">
        <v>13327</v>
      </c>
      <c r="F37" s="12">
        <v>1</v>
      </c>
      <c r="I37" s="100"/>
    </row>
    <row r="38" spans="1:9" ht="15" customHeight="1" x14ac:dyDescent="0.25">
      <c r="A38" s="9" t="s">
        <v>41</v>
      </c>
      <c r="B38" s="13">
        <v>7827626.8799999999</v>
      </c>
      <c r="C38" s="11">
        <v>3435032</v>
      </c>
      <c r="D38" s="11">
        <v>120</v>
      </c>
      <c r="E38" s="11">
        <v>56663</v>
      </c>
      <c r="F38" s="12">
        <v>2</v>
      </c>
      <c r="I38" s="100"/>
    </row>
    <row r="39" spans="1:9" ht="15" customHeight="1" x14ac:dyDescent="0.25">
      <c r="A39" s="9" t="s">
        <v>42</v>
      </c>
      <c r="B39" s="13">
        <v>3399896.09</v>
      </c>
      <c r="C39" s="11">
        <v>3435032</v>
      </c>
      <c r="D39" s="11">
        <v>120</v>
      </c>
      <c r="E39" s="11">
        <v>25327</v>
      </c>
      <c r="F39" s="12">
        <v>2</v>
      </c>
      <c r="I39" s="100"/>
    </row>
    <row r="40" spans="1:9" ht="15" customHeight="1" x14ac:dyDescent="0.25">
      <c r="A40" s="9" t="s">
        <v>43</v>
      </c>
      <c r="B40" s="13">
        <v>499734161.5</v>
      </c>
      <c r="C40" s="11">
        <v>3435032</v>
      </c>
      <c r="D40" s="11">
        <v>120</v>
      </c>
      <c r="E40" s="11">
        <v>87840</v>
      </c>
      <c r="F40" s="12">
        <v>4</v>
      </c>
      <c r="I40" s="100"/>
    </row>
    <row r="41" spans="1:9" ht="15" customHeight="1" x14ac:dyDescent="0.25">
      <c r="A41" s="9" t="s">
        <v>44</v>
      </c>
      <c r="B41" s="13"/>
      <c r="C41" s="11">
        <v>3435032</v>
      </c>
      <c r="D41" s="11">
        <v>120</v>
      </c>
      <c r="E41" s="11">
        <v>0</v>
      </c>
      <c r="F41" s="12">
        <v>0</v>
      </c>
      <c r="I41" s="100"/>
    </row>
    <row r="42" spans="1:9" ht="15" customHeight="1" x14ac:dyDescent="0.25">
      <c r="A42" s="9" t="s">
        <v>45</v>
      </c>
      <c r="B42" s="13">
        <v>9651156.8399999999</v>
      </c>
      <c r="C42" s="11">
        <v>3435032</v>
      </c>
      <c r="D42" s="11">
        <v>120</v>
      </c>
      <c r="E42" s="11">
        <v>12868</v>
      </c>
      <c r="F42" s="12">
        <v>1</v>
      </c>
      <c r="I42" s="100"/>
    </row>
    <row r="43" spans="1:9" ht="15" customHeight="1" x14ac:dyDescent="0.25">
      <c r="A43" s="9" t="s">
        <v>46</v>
      </c>
      <c r="B43" s="13"/>
      <c r="C43" s="11">
        <v>3435032</v>
      </c>
      <c r="D43" s="11">
        <v>120</v>
      </c>
      <c r="E43" s="11">
        <v>0</v>
      </c>
      <c r="F43" s="12">
        <v>0</v>
      </c>
      <c r="I43" s="100"/>
    </row>
    <row r="44" spans="1:9" ht="15" customHeight="1" x14ac:dyDescent="0.25">
      <c r="A44" s="9" t="s">
        <v>47</v>
      </c>
      <c r="B44" s="13">
        <v>62958108.189999998</v>
      </c>
      <c r="C44" s="11">
        <v>3435032</v>
      </c>
      <c r="D44" s="11">
        <v>120</v>
      </c>
      <c r="E44" s="11">
        <v>2050671</v>
      </c>
      <c r="F44" s="12">
        <v>74</v>
      </c>
      <c r="I44" s="100"/>
    </row>
    <row r="45" spans="1:9" ht="15" customHeight="1" x14ac:dyDescent="0.25">
      <c r="A45" s="9" t="s">
        <v>48</v>
      </c>
      <c r="B45" s="13">
        <v>2673068.35</v>
      </c>
      <c r="C45" s="11">
        <v>3435032</v>
      </c>
      <c r="D45" s="11">
        <v>120</v>
      </c>
      <c r="E45" s="11">
        <v>201334</v>
      </c>
      <c r="F45" s="12">
        <v>10</v>
      </c>
      <c r="I45" s="100"/>
    </row>
    <row r="46" spans="1:9" ht="15" customHeight="1" x14ac:dyDescent="0.25">
      <c r="A46" s="9" t="s">
        <v>49</v>
      </c>
      <c r="B46" s="13">
        <v>177312890.53</v>
      </c>
      <c r="C46" s="11">
        <v>3435032</v>
      </c>
      <c r="D46" s="11">
        <v>120</v>
      </c>
      <c r="E46" s="11">
        <v>11564</v>
      </c>
      <c r="F46" s="12">
        <v>1</v>
      </c>
      <c r="I46" s="100"/>
    </row>
    <row r="47" spans="1:9" ht="15" customHeight="1" x14ac:dyDescent="0.25">
      <c r="A47" s="9" t="s">
        <v>50</v>
      </c>
      <c r="B47" s="13"/>
      <c r="C47" s="11">
        <v>3435032</v>
      </c>
      <c r="D47" s="11">
        <v>120</v>
      </c>
      <c r="E47" s="11">
        <v>0</v>
      </c>
      <c r="F47" s="12">
        <v>0</v>
      </c>
      <c r="I47" s="100"/>
    </row>
    <row r="48" spans="1:9" ht="15" customHeight="1" x14ac:dyDescent="0.25">
      <c r="A48" s="9" t="s">
        <v>51</v>
      </c>
      <c r="B48" s="13">
        <v>1944153009.3900001</v>
      </c>
      <c r="C48" s="11">
        <v>3435032</v>
      </c>
      <c r="D48" s="11">
        <v>120</v>
      </c>
      <c r="E48" s="11">
        <v>3165816</v>
      </c>
      <c r="F48" s="12">
        <v>104</v>
      </c>
    </row>
    <row r="49" spans="1:9" ht="15" customHeight="1" x14ac:dyDescent="0.25">
      <c r="A49" s="9" t="s">
        <v>52</v>
      </c>
      <c r="B49" s="13">
        <v>567673286.38999999</v>
      </c>
      <c r="C49" s="11">
        <v>3435032</v>
      </c>
      <c r="D49" s="11">
        <v>120</v>
      </c>
      <c r="E49" s="11">
        <v>1882463</v>
      </c>
      <c r="F49" s="12">
        <v>72</v>
      </c>
    </row>
    <row r="50" spans="1:9" ht="15" customHeight="1" x14ac:dyDescent="0.25">
      <c r="A50" s="9" t="s">
        <v>53</v>
      </c>
      <c r="B50" s="13">
        <v>2418117458.54</v>
      </c>
      <c r="C50" s="11">
        <v>3435032</v>
      </c>
      <c r="D50" s="11">
        <v>120</v>
      </c>
      <c r="E50" s="11">
        <v>1042177</v>
      </c>
      <c r="F50" s="12">
        <v>38</v>
      </c>
    </row>
    <row r="51" spans="1:9" ht="15" customHeight="1" x14ac:dyDescent="0.25">
      <c r="A51" s="9" t="s">
        <v>54</v>
      </c>
      <c r="B51" s="13">
        <v>568590564.76999998</v>
      </c>
      <c r="C51" s="11">
        <v>3435032</v>
      </c>
      <c r="D51" s="11">
        <v>120</v>
      </c>
      <c r="E51" s="11">
        <v>196027</v>
      </c>
      <c r="F51" s="12">
        <v>10</v>
      </c>
    </row>
    <row r="52" spans="1:9" ht="15" customHeight="1" x14ac:dyDescent="0.25">
      <c r="A52" s="9" t="s">
        <v>55</v>
      </c>
      <c r="B52" s="13">
        <v>256732455.33000001</v>
      </c>
      <c r="C52" s="11">
        <v>3435032</v>
      </c>
      <c r="D52" s="11">
        <v>120</v>
      </c>
      <c r="E52" s="11">
        <v>2264467</v>
      </c>
      <c r="F52" s="12">
        <v>84</v>
      </c>
    </row>
    <row r="53" spans="1:9" ht="15" customHeight="1" thickBot="1" x14ac:dyDescent="0.3">
      <c r="A53" s="14" t="s">
        <v>56</v>
      </c>
      <c r="B53" s="15">
        <v>5755266774.4200001</v>
      </c>
      <c r="C53" s="16">
        <v>3435032</v>
      </c>
      <c r="D53" s="16">
        <v>120</v>
      </c>
      <c r="E53" s="16">
        <v>3379535</v>
      </c>
      <c r="F53" s="17">
        <v>119</v>
      </c>
      <c r="I53" s="88"/>
    </row>
    <row r="54" spans="1:9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FA36-06B6-4B43-9934-2C27AD7B3E7F}">
  <dimension ref="A1:L54"/>
  <sheetViews>
    <sheetView workbookViewId="0">
      <selection activeCell="G1" sqref="G1"/>
    </sheetView>
  </sheetViews>
  <sheetFormatPr defaultRowHeight="15" x14ac:dyDescent="0.25"/>
  <cols>
    <col min="1" max="1" width="16.7109375" customWidth="1"/>
    <col min="2" max="2" width="16.5703125" customWidth="1"/>
    <col min="3" max="3" width="11.42578125" customWidth="1"/>
    <col min="5" max="5" width="10.7109375" customWidth="1"/>
  </cols>
  <sheetData>
    <row r="1" spans="1:12" ht="27.95" customHeight="1" thickTop="1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12" ht="15" customHeight="1" thickTop="1" x14ac:dyDescent="0.25">
      <c r="A2" s="5" t="s">
        <v>451</v>
      </c>
      <c r="B2" s="6">
        <v>22941419.699999999</v>
      </c>
      <c r="C2" s="7">
        <v>3201147</v>
      </c>
      <c r="D2" s="7">
        <v>139</v>
      </c>
      <c r="E2" s="7">
        <v>2939988</v>
      </c>
      <c r="F2" s="8">
        <v>128</v>
      </c>
      <c r="H2" s="84"/>
      <c r="I2" s="84"/>
      <c r="J2" s="84"/>
      <c r="K2" s="84"/>
      <c r="L2" s="84"/>
    </row>
    <row r="3" spans="1:12" ht="15" customHeight="1" x14ac:dyDescent="0.25">
      <c r="A3" s="9" t="s">
        <v>452</v>
      </c>
      <c r="B3" s="10">
        <v>30079022.030000001</v>
      </c>
      <c r="C3" s="11">
        <v>3201147</v>
      </c>
      <c r="D3" s="11">
        <v>139</v>
      </c>
      <c r="E3" s="11">
        <v>2979335</v>
      </c>
      <c r="F3" s="12">
        <v>131</v>
      </c>
      <c r="H3" s="84"/>
      <c r="I3" s="84"/>
      <c r="J3" s="84"/>
      <c r="K3" s="84"/>
      <c r="L3" s="84"/>
    </row>
    <row r="4" spans="1:12" ht="15" customHeight="1" x14ac:dyDescent="0.25">
      <c r="A4" s="9" t="s">
        <v>453</v>
      </c>
      <c r="B4" s="13">
        <v>744168853.48000002</v>
      </c>
      <c r="C4" s="11">
        <v>3201147</v>
      </c>
      <c r="D4" s="11">
        <v>139</v>
      </c>
      <c r="E4" s="11">
        <v>2648852</v>
      </c>
      <c r="F4" s="12">
        <v>117</v>
      </c>
      <c r="H4" s="84"/>
      <c r="I4" s="84"/>
      <c r="J4" s="84"/>
      <c r="K4" s="84"/>
      <c r="L4" s="84"/>
    </row>
    <row r="5" spans="1:12" ht="15" customHeight="1" x14ac:dyDescent="0.25">
      <c r="A5" s="9" t="s">
        <v>454</v>
      </c>
      <c r="B5" s="13">
        <v>426983831.38</v>
      </c>
      <c r="C5" s="11">
        <v>3201147</v>
      </c>
      <c r="D5" s="11">
        <v>139</v>
      </c>
      <c r="E5" s="11">
        <v>1257185</v>
      </c>
      <c r="F5" s="12">
        <v>57</v>
      </c>
      <c r="H5" s="84"/>
      <c r="I5" s="84"/>
      <c r="J5" s="84"/>
      <c r="K5" s="84"/>
      <c r="L5" s="84"/>
    </row>
    <row r="6" spans="1:12" ht="15" customHeight="1" x14ac:dyDescent="0.25">
      <c r="A6" s="9" t="s">
        <v>455</v>
      </c>
      <c r="B6" s="13">
        <v>87444176.030000001</v>
      </c>
      <c r="C6" s="11">
        <v>3201147</v>
      </c>
      <c r="D6" s="11">
        <v>139</v>
      </c>
      <c r="E6" s="11">
        <v>247668</v>
      </c>
      <c r="F6" s="12">
        <v>13</v>
      </c>
      <c r="H6" s="84"/>
      <c r="I6" s="84"/>
      <c r="J6" s="84"/>
      <c r="K6" s="84"/>
      <c r="L6" s="84"/>
    </row>
    <row r="7" spans="1:12" ht="15" customHeight="1" x14ac:dyDescent="0.25">
      <c r="A7" s="9" t="s">
        <v>456</v>
      </c>
      <c r="B7" s="13">
        <v>96723192.569999993</v>
      </c>
      <c r="C7" s="11">
        <v>3201147</v>
      </c>
      <c r="D7" s="11">
        <v>139</v>
      </c>
      <c r="E7" s="11">
        <v>236524</v>
      </c>
      <c r="F7" s="12">
        <v>11</v>
      </c>
      <c r="H7" s="84"/>
      <c r="I7" s="84"/>
      <c r="J7" s="84"/>
      <c r="K7" s="84"/>
      <c r="L7" s="84"/>
    </row>
    <row r="8" spans="1:12" ht="15" customHeight="1" x14ac:dyDescent="0.25">
      <c r="A8" s="9" t="s">
        <v>457</v>
      </c>
      <c r="B8" s="13">
        <v>492819900.81999999</v>
      </c>
      <c r="C8" s="11">
        <v>3201147</v>
      </c>
      <c r="D8" s="11">
        <v>139</v>
      </c>
      <c r="E8" s="11">
        <v>2549469</v>
      </c>
      <c r="F8" s="12">
        <v>111</v>
      </c>
      <c r="H8" s="84"/>
      <c r="I8" s="84"/>
      <c r="J8" s="84"/>
      <c r="K8" s="84"/>
      <c r="L8" s="84"/>
    </row>
    <row r="9" spans="1:12" ht="15" customHeight="1" x14ac:dyDescent="0.25">
      <c r="A9" s="9" t="s">
        <v>458</v>
      </c>
      <c r="B9" s="13">
        <v>255180229.81999999</v>
      </c>
      <c r="C9" s="11">
        <v>3201147</v>
      </c>
      <c r="D9" s="11">
        <v>139</v>
      </c>
      <c r="E9" s="11">
        <v>532152</v>
      </c>
      <c r="F9" s="12">
        <v>22</v>
      </c>
      <c r="H9" s="84"/>
      <c r="I9" s="84"/>
      <c r="J9" s="84"/>
      <c r="K9" s="84"/>
      <c r="L9" s="84"/>
    </row>
    <row r="10" spans="1:12" ht="15" customHeight="1" x14ac:dyDescent="0.25">
      <c r="A10" s="9" t="s">
        <v>459</v>
      </c>
      <c r="B10" s="13">
        <v>33886605.159999996</v>
      </c>
      <c r="C10" s="11">
        <v>3201147</v>
      </c>
      <c r="D10" s="11">
        <v>139</v>
      </c>
      <c r="E10" s="11">
        <v>806795</v>
      </c>
      <c r="F10" s="12">
        <v>31</v>
      </c>
      <c r="H10" s="84"/>
      <c r="I10" s="84"/>
      <c r="J10" s="84"/>
      <c r="K10" s="84"/>
      <c r="L10" s="84"/>
    </row>
    <row r="11" spans="1:12" ht="15" customHeight="1" x14ac:dyDescent="0.25">
      <c r="A11" s="9" t="s">
        <v>460</v>
      </c>
      <c r="B11" s="13">
        <v>55804507.969999999</v>
      </c>
      <c r="C11" s="11">
        <v>3201147</v>
      </c>
      <c r="D11" s="11">
        <v>139</v>
      </c>
      <c r="E11" s="11">
        <v>258710</v>
      </c>
      <c r="F11" s="12">
        <v>15</v>
      </c>
      <c r="H11" s="84"/>
      <c r="I11" s="84"/>
      <c r="J11" s="84"/>
      <c r="K11" s="84"/>
      <c r="L11" s="84"/>
    </row>
    <row r="12" spans="1:12" ht="15" customHeight="1" x14ac:dyDescent="0.25">
      <c r="A12" s="9" t="s">
        <v>461</v>
      </c>
      <c r="B12" s="13">
        <v>110970558.63</v>
      </c>
      <c r="C12" s="11">
        <v>3201147</v>
      </c>
      <c r="D12" s="11">
        <v>139</v>
      </c>
      <c r="E12" s="11">
        <v>1737325</v>
      </c>
      <c r="F12" s="12">
        <v>72</v>
      </c>
      <c r="H12" s="84"/>
      <c r="I12" s="84"/>
      <c r="J12" s="84"/>
      <c r="K12" s="84"/>
      <c r="L12" s="84"/>
    </row>
    <row r="13" spans="1:12" ht="15" customHeight="1" x14ac:dyDescent="0.25">
      <c r="A13" s="9" t="s">
        <v>462</v>
      </c>
      <c r="B13" s="13">
        <v>59222500.130000003</v>
      </c>
      <c r="C13" s="11">
        <v>3201147</v>
      </c>
      <c r="D13" s="11">
        <v>139</v>
      </c>
      <c r="E13" s="11">
        <v>1411378</v>
      </c>
      <c r="F13" s="12">
        <v>64</v>
      </c>
      <c r="H13" s="84"/>
      <c r="I13" s="84"/>
      <c r="J13" s="84"/>
      <c r="K13" s="84"/>
      <c r="L13" s="84"/>
    </row>
    <row r="14" spans="1:12" ht="15" customHeight="1" x14ac:dyDescent="0.25">
      <c r="A14" s="9" t="s">
        <v>463</v>
      </c>
      <c r="B14" s="13">
        <v>16108568.380000001</v>
      </c>
      <c r="C14" s="11">
        <v>3201147</v>
      </c>
      <c r="D14" s="11">
        <v>139</v>
      </c>
      <c r="E14" s="11">
        <v>648665</v>
      </c>
      <c r="F14" s="12">
        <v>33</v>
      </c>
      <c r="H14" s="84"/>
      <c r="I14" s="84"/>
      <c r="J14" s="84"/>
      <c r="K14" s="84"/>
      <c r="L14" s="84"/>
    </row>
    <row r="15" spans="1:12" ht="15" customHeight="1" x14ac:dyDescent="0.25">
      <c r="A15" s="9" t="s">
        <v>464</v>
      </c>
      <c r="B15" s="13">
        <v>62683944.659999996</v>
      </c>
      <c r="C15" s="11">
        <v>3201147</v>
      </c>
      <c r="D15" s="11">
        <v>139</v>
      </c>
      <c r="E15" s="11">
        <v>532312</v>
      </c>
      <c r="F15" s="12">
        <v>15</v>
      </c>
      <c r="H15" s="84"/>
      <c r="I15" s="84"/>
      <c r="J15" s="84"/>
      <c r="K15" s="84"/>
      <c r="L15" s="84"/>
    </row>
    <row r="16" spans="1:12" ht="15" customHeight="1" x14ac:dyDescent="0.25">
      <c r="A16" s="9" t="s">
        <v>465</v>
      </c>
      <c r="B16" s="13">
        <v>137700484.63</v>
      </c>
      <c r="C16" s="11">
        <v>3201147</v>
      </c>
      <c r="D16" s="11">
        <v>139</v>
      </c>
      <c r="E16" s="11">
        <v>555041</v>
      </c>
      <c r="F16" s="12">
        <v>31</v>
      </c>
      <c r="H16" s="84"/>
      <c r="I16" s="84"/>
      <c r="J16" s="84"/>
      <c r="K16" s="84"/>
      <c r="L16" s="84"/>
    </row>
    <row r="17" spans="1:12" ht="15" customHeight="1" x14ac:dyDescent="0.25">
      <c r="A17" s="9" t="s">
        <v>466</v>
      </c>
      <c r="B17" s="13">
        <v>55661157.100000001</v>
      </c>
      <c r="C17" s="11">
        <v>3201147</v>
      </c>
      <c r="D17" s="11">
        <v>139</v>
      </c>
      <c r="E17" s="11">
        <v>252415</v>
      </c>
      <c r="F17" s="12">
        <v>16</v>
      </c>
      <c r="H17" s="84"/>
      <c r="I17" s="84"/>
      <c r="J17" s="84"/>
      <c r="K17" s="84"/>
      <c r="L17" s="84"/>
    </row>
    <row r="18" spans="1:12" ht="15" customHeight="1" x14ac:dyDescent="0.25">
      <c r="A18" s="9" t="s">
        <v>467</v>
      </c>
      <c r="B18" s="13">
        <v>172181322.22999999</v>
      </c>
      <c r="C18" s="11">
        <v>3201147</v>
      </c>
      <c r="D18" s="11">
        <v>139</v>
      </c>
      <c r="E18" s="11">
        <v>209311</v>
      </c>
      <c r="F18" s="12">
        <v>15</v>
      </c>
      <c r="H18" s="84"/>
      <c r="I18" s="84"/>
      <c r="J18" s="84"/>
      <c r="K18" s="84"/>
      <c r="L18" s="84"/>
    </row>
    <row r="19" spans="1:12" ht="15" customHeight="1" x14ac:dyDescent="0.25">
      <c r="A19" s="9" t="s">
        <v>468</v>
      </c>
      <c r="B19" s="13">
        <v>414717283.56999999</v>
      </c>
      <c r="C19" s="11">
        <v>3201147</v>
      </c>
      <c r="D19" s="11">
        <v>139</v>
      </c>
      <c r="E19" s="11">
        <v>1083092</v>
      </c>
      <c r="F19" s="12">
        <v>45</v>
      </c>
      <c r="H19" s="84"/>
      <c r="I19" s="84"/>
      <c r="J19" s="84"/>
      <c r="K19" s="84"/>
      <c r="L19" s="84"/>
    </row>
    <row r="20" spans="1:12" ht="15" customHeight="1" x14ac:dyDescent="0.25">
      <c r="A20" s="9" t="s">
        <v>469</v>
      </c>
      <c r="B20" s="13">
        <v>82057483.920000002</v>
      </c>
      <c r="C20" s="11">
        <v>3201147</v>
      </c>
      <c r="D20" s="11">
        <v>139</v>
      </c>
      <c r="E20" s="11">
        <v>1175224</v>
      </c>
      <c r="F20" s="12">
        <v>51</v>
      </c>
      <c r="H20" s="84"/>
      <c r="I20" s="84"/>
      <c r="J20" s="84"/>
      <c r="K20" s="84"/>
      <c r="L20" s="84"/>
    </row>
    <row r="21" spans="1:12" ht="15" customHeight="1" x14ac:dyDescent="0.25">
      <c r="A21" s="9" t="s">
        <v>470</v>
      </c>
      <c r="B21" s="13">
        <v>127212941.17</v>
      </c>
      <c r="C21" s="11">
        <v>3201147</v>
      </c>
      <c r="D21" s="11">
        <v>139</v>
      </c>
      <c r="E21" s="11">
        <v>1390722</v>
      </c>
      <c r="F21" s="12">
        <v>60</v>
      </c>
      <c r="H21" s="84"/>
      <c r="I21" s="84"/>
      <c r="J21" s="84"/>
      <c r="K21" s="84"/>
      <c r="L21" s="84"/>
    </row>
    <row r="22" spans="1:12" ht="15" customHeight="1" x14ac:dyDescent="0.25">
      <c r="A22" s="9" t="s">
        <v>471</v>
      </c>
      <c r="B22" s="13">
        <v>42318164.299999997</v>
      </c>
      <c r="C22" s="11">
        <v>3201147</v>
      </c>
      <c r="D22" s="11">
        <v>139</v>
      </c>
      <c r="E22" s="11">
        <v>1251496</v>
      </c>
      <c r="F22" s="12">
        <v>65</v>
      </c>
      <c r="H22" s="84"/>
      <c r="I22" s="84"/>
      <c r="J22" s="84"/>
      <c r="K22" s="84"/>
      <c r="L22" s="84"/>
    </row>
    <row r="23" spans="1:12" ht="15" customHeight="1" x14ac:dyDescent="0.25">
      <c r="A23" s="9" t="s">
        <v>472</v>
      </c>
      <c r="B23" s="13">
        <v>17760348.899999999</v>
      </c>
      <c r="C23" s="11">
        <v>3201147</v>
      </c>
      <c r="D23" s="11">
        <v>139</v>
      </c>
      <c r="E23" s="11">
        <v>506994</v>
      </c>
      <c r="F23" s="12">
        <v>12</v>
      </c>
      <c r="H23" s="84"/>
      <c r="I23" s="84"/>
      <c r="J23" s="84"/>
      <c r="K23" s="84"/>
      <c r="L23" s="84"/>
    </row>
    <row r="24" spans="1:12" ht="15" customHeight="1" x14ac:dyDescent="0.25">
      <c r="A24" s="9" t="s">
        <v>473</v>
      </c>
      <c r="B24" s="13">
        <v>2421705.81</v>
      </c>
      <c r="C24" s="11">
        <v>3201147</v>
      </c>
      <c r="D24" s="11">
        <v>139</v>
      </c>
      <c r="E24" s="11">
        <v>123919</v>
      </c>
      <c r="F24" s="12">
        <v>7</v>
      </c>
      <c r="H24" s="84"/>
      <c r="I24" s="84"/>
      <c r="J24" s="84"/>
      <c r="K24" s="84"/>
      <c r="L24" s="84"/>
    </row>
    <row r="25" spans="1:12" ht="15" customHeight="1" x14ac:dyDescent="0.25">
      <c r="A25" s="9" t="s">
        <v>474</v>
      </c>
      <c r="B25" s="13">
        <v>1752923.81</v>
      </c>
      <c r="C25" s="11">
        <v>3201147</v>
      </c>
      <c r="D25" s="11">
        <v>139</v>
      </c>
      <c r="E25" s="11">
        <v>58431</v>
      </c>
      <c r="F25" s="12">
        <v>2</v>
      </c>
      <c r="H25" s="84"/>
      <c r="I25" s="84"/>
      <c r="J25" s="84"/>
      <c r="K25" s="84"/>
      <c r="L25" s="84"/>
    </row>
    <row r="26" spans="1:12" ht="15" customHeight="1" x14ac:dyDescent="0.25">
      <c r="A26" s="9" t="s">
        <v>475</v>
      </c>
      <c r="B26" s="13">
        <v>126673556.53</v>
      </c>
      <c r="C26" s="11">
        <v>3201147</v>
      </c>
      <c r="D26" s="11">
        <v>139</v>
      </c>
      <c r="E26" s="11">
        <v>108853</v>
      </c>
      <c r="F26" s="12">
        <v>6</v>
      </c>
      <c r="H26" s="84"/>
      <c r="I26" s="84"/>
      <c r="J26" s="84"/>
      <c r="K26" s="84"/>
      <c r="L26" s="84"/>
    </row>
    <row r="27" spans="1:12" ht="15" customHeight="1" x14ac:dyDescent="0.25">
      <c r="A27" s="9" t="s">
        <v>476</v>
      </c>
      <c r="B27" s="13"/>
      <c r="C27" s="11">
        <v>3201147</v>
      </c>
      <c r="D27" s="11">
        <v>139</v>
      </c>
      <c r="E27" s="11"/>
      <c r="F27" s="12"/>
      <c r="H27" s="84"/>
      <c r="I27" s="84"/>
      <c r="J27" s="84"/>
      <c r="K27" s="84"/>
      <c r="L27" s="84"/>
    </row>
    <row r="28" spans="1:12" ht="15" customHeight="1" x14ac:dyDescent="0.25">
      <c r="A28" s="9" t="s">
        <v>477</v>
      </c>
      <c r="B28" s="13">
        <v>58839530.560000002</v>
      </c>
      <c r="C28" s="11">
        <v>3201147</v>
      </c>
      <c r="D28" s="11">
        <v>139</v>
      </c>
      <c r="E28" s="11">
        <v>651945</v>
      </c>
      <c r="F28" s="12">
        <v>19</v>
      </c>
      <c r="H28" s="84"/>
      <c r="I28" s="84"/>
      <c r="J28" s="84"/>
      <c r="K28" s="84"/>
      <c r="L28" s="84"/>
    </row>
    <row r="29" spans="1:12" ht="15" customHeight="1" x14ac:dyDescent="0.25">
      <c r="A29" s="9" t="s">
        <v>478</v>
      </c>
      <c r="B29" s="13">
        <v>213433410.38</v>
      </c>
      <c r="C29" s="11">
        <v>3201147</v>
      </c>
      <c r="D29" s="11">
        <v>139</v>
      </c>
      <c r="E29" s="11">
        <v>782858</v>
      </c>
      <c r="F29" s="12">
        <v>32</v>
      </c>
      <c r="H29" s="84"/>
      <c r="I29" s="84"/>
      <c r="J29" s="84"/>
      <c r="K29" s="84"/>
      <c r="L29" s="84"/>
    </row>
    <row r="30" spans="1:12" ht="15" customHeight="1" x14ac:dyDescent="0.25">
      <c r="A30" s="9" t="s">
        <v>479</v>
      </c>
      <c r="B30" s="13">
        <v>7667365.5999999996</v>
      </c>
      <c r="C30" s="11">
        <v>3201147</v>
      </c>
      <c r="D30" s="11">
        <v>139</v>
      </c>
      <c r="E30" s="11">
        <v>91875</v>
      </c>
      <c r="F30" s="12">
        <v>5</v>
      </c>
      <c r="H30" s="84"/>
      <c r="I30" s="84"/>
      <c r="J30" s="84"/>
      <c r="K30" s="84"/>
      <c r="L30" s="84"/>
    </row>
    <row r="31" spans="1:12" ht="15" customHeight="1" x14ac:dyDescent="0.25">
      <c r="A31" s="9" t="s">
        <v>480</v>
      </c>
      <c r="B31" s="13">
        <v>43835062.700000003</v>
      </c>
      <c r="C31" s="11">
        <v>3201147</v>
      </c>
      <c r="D31" s="11">
        <v>139</v>
      </c>
      <c r="E31" s="11">
        <v>426291</v>
      </c>
      <c r="F31" s="12">
        <v>21</v>
      </c>
      <c r="H31" s="84"/>
      <c r="I31" s="84"/>
      <c r="J31" s="84"/>
      <c r="K31" s="84"/>
      <c r="L31" s="84"/>
    </row>
    <row r="32" spans="1:12" ht="15" customHeight="1" x14ac:dyDescent="0.25">
      <c r="A32" s="9" t="s">
        <v>481</v>
      </c>
      <c r="B32" s="13">
        <v>47836.5</v>
      </c>
      <c r="C32" s="11">
        <v>3201147</v>
      </c>
      <c r="D32" s="11">
        <v>139</v>
      </c>
      <c r="E32" s="11">
        <v>47836</v>
      </c>
      <c r="F32" s="12">
        <v>4</v>
      </c>
      <c r="H32" s="84"/>
      <c r="I32" s="84"/>
      <c r="J32" s="84"/>
      <c r="K32" s="84"/>
      <c r="L32" s="84"/>
    </row>
    <row r="33" spans="1:12" ht="15" customHeight="1" x14ac:dyDescent="0.25">
      <c r="A33" s="9" t="s">
        <v>482</v>
      </c>
      <c r="B33" s="13">
        <v>12482842.710000001</v>
      </c>
      <c r="C33" s="11">
        <v>3201147</v>
      </c>
      <c r="D33" s="11">
        <v>139</v>
      </c>
      <c r="E33" s="11">
        <v>392293</v>
      </c>
      <c r="F33" s="12">
        <v>20</v>
      </c>
      <c r="H33" s="84"/>
      <c r="I33" s="84"/>
      <c r="J33" s="84"/>
      <c r="K33" s="84"/>
      <c r="L33" s="84"/>
    </row>
    <row r="34" spans="1:12" ht="15" customHeight="1" x14ac:dyDescent="0.25">
      <c r="A34" s="9" t="s">
        <v>483</v>
      </c>
      <c r="B34" s="13">
        <v>19102633.370000001</v>
      </c>
      <c r="C34" s="11">
        <v>3201147</v>
      </c>
      <c r="D34" s="11">
        <v>139</v>
      </c>
      <c r="E34" s="11">
        <v>409915</v>
      </c>
      <c r="F34" s="12">
        <v>21</v>
      </c>
      <c r="H34" s="84"/>
      <c r="I34" s="84"/>
      <c r="J34" s="84"/>
      <c r="K34" s="84"/>
      <c r="L34" s="84"/>
    </row>
    <row r="35" spans="1:12" ht="15" customHeight="1" x14ac:dyDescent="0.25">
      <c r="A35" s="9" t="s">
        <v>484</v>
      </c>
      <c r="B35" s="13">
        <v>42559118.130000003</v>
      </c>
      <c r="C35" s="11">
        <v>3201147</v>
      </c>
      <c r="D35" s="11">
        <v>139</v>
      </c>
      <c r="E35" s="11">
        <v>85460</v>
      </c>
      <c r="F35" s="12">
        <v>4</v>
      </c>
      <c r="H35" s="84"/>
      <c r="I35" s="84"/>
      <c r="J35" s="84"/>
      <c r="K35" s="84"/>
      <c r="L35" s="84"/>
    </row>
    <row r="36" spans="1:12" ht="15" customHeight="1" x14ac:dyDescent="0.25">
      <c r="A36" s="9" t="s">
        <v>485</v>
      </c>
      <c r="B36" s="13"/>
      <c r="C36" s="11">
        <v>3201147</v>
      </c>
      <c r="D36" s="11">
        <v>139</v>
      </c>
      <c r="E36" s="11"/>
      <c r="F36" s="12"/>
      <c r="H36" s="84"/>
      <c r="I36" s="84"/>
      <c r="J36" s="84"/>
      <c r="K36" s="84"/>
      <c r="L36" s="84"/>
    </row>
    <row r="37" spans="1:12" ht="15" customHeight="1" x14ac:dyDescent="0.25">
      <c r="A37" s="9" t="s">
        <v>486</v>
      </c>
      <c r="B37" s="13">
        <v>56286995.789999999</v>
      </c>
      <c r="C37" s="11">
        <v>3201147</v>
      </c>
      <c r="D37" s="11">
        <v>139</v>
      </c>
      <c r="E37" s="11">
        <v>46906</v>
      </c>
      <c r="F37" s="12">
        <v>1</v>
      </c>
      <c r="H37" s="84"/>
      <c r="I37" s="84"/>
      <c r="J37" s="84"/>
      <c r="K37" s="84"/>
      <c r="L37" s="84"/>
    </row>
    <row r="38" spans="1:12" ht="15" customHeight="1" x14ac:dyDescent="0.25">
      <c r="A38" s="9" t="s">
        <v>487</v>
      </c>
      <c r="B38" s="13">
        <v>46203867.420000002</v>
      </c>
      <c r="C38" s="11">
        <v>3201147</v>
      </c>
      <c r="D38" s="11">
        <v>139</v>
      </c>
      <c r="E38" s="11">
        <v>102079</v>
      </c>
      <c r="F38" s="12">
        <v>5</v>
      </c>
      <c r="H38" s="84"/>
      <c r="I38" s="84"/>
      <c r="J38" s="84"/>
      <c r="K38" s="84"/>
      <c r="L38" s="84"/>
    </row>
    <row r="39" spans="1:12" ht="15" customHeight="1" x14ac:dyDescent="0.25">
      <c r="A39" s="9" t="s">
        <v>488</v>
      </c>
      <c r="B39" s="13">
        <v>69886601.420000002</v>
      </c>
      <c r="C39" s="11">
        <v>3201147</v>
      </c>
      <c r="D39" s="11">
        <v>139</v>
      </c>
      <c r="E39" s="11">
        <v>212340</v>
      </c>
      <c r="F39" s="12">
        <v>6</v>
      </c>
      <c r="H39" s="84"/>
      <c r="I39" s="84"/>
      <c r="J39" s="84"/>
      <c r="K39" s="84"/>
      <c r="L39" s="84"/>
    </row>
    <row r="40" spans="1:12" ht="15" customHeight="1" x14ac:dyDescent="0.25">
      <c r="A40" s="9" t="s">
        <v>489</v>
      </c>
      <c r="B40" s="13">
        <v>2244342393.23</v>
      </c>
      <c r="C40" s="11">
        <v>3201147</v>
      </c>
      <c r="D40" s="11">
        <v>139</v>
      </c>
      <c r="E40" s="11">
        <v>141409</v>
      </c>
      <c r="F40" s="12">
        <v>6</v>
      </c>
      <c r="H40" s="84"/>
      <c r="I40" s="84"/>
      <c r="J40" s="84"/>
      <c r="K40" s="84"/>
      <c r="L40" s="84"/>
    </row>
    <row r="41" spans="1:12" ht="15" customHeight="1" x14ac:dyDescent="0.25">
      <c r="A41" s="9" t="s">
        <v>490</v>
      </c>
      <c r="B41" s="13"/>
      <c r="C41" s="11">
        <v>3201147</v>
      </c>
      <c r="D41" s="11">
        <v>139</v>
      </c>
      <c r="E41" s="11"/>
      <c r="F41" s="12"/>
      <c r="H41" s="84"/>
      <c r="I41" s="84"/>
      <c r="J41" s="84"/>
      <c r="K41" s="84"/>
      <c r="L41" s="84"/>
    </row>
    <row r="42" spans="1:12" ht="15" customHeight="1" x14ac:dyDescent="0.25">
      <c r="A42" s="9" t="s">
        <v>491</v>
      </c>
      <c r="B42" s="13">
        <v>41989544.700000003</v>
      </c>
      <c r="C42" s="11">
        <v>3201147</v>
      </c>
      <c r="D42" s="11">
        <v>139</v>
      </c>
      <c r="E42" s="11">
        <v>74378</v>
      </c>
      <c r="F42" s="12">
        <v>3</v>
      </c>
      <c r="H42" s="84"/>
      <c r="I42" s="84"/>
      <c r="J42" s="84"/>
      <c r="K42" s="84"/>
      <c r="L42" s="84"/>
    </row>
    <row r="43" spans="1:12" ht="15" customHeight="1" x14ac:dyDescent="0.25">
      <c r="A43" s="9" t="s">
        <v>492</v>
      </c>
      <c r="B43" s="13">
        <v>53074856.460000001</v>
      </c>
      <c r="C43" s="11">
        <v>3201147</v>
      </c>
      <c r="D43" s="11">
        <v>139</v>
      </c>
      <c r="E43" s="11">
        <v>175386</v>
      </c>
      <c r="F43" s="12">
        <v>6</v>
      </c>
      <c r="H43" s="84"/>
      <c r="I43" s="84"/>
      <c r="J43" s="84"/>
      <c r="K43" s="84"/>
      <c r="L43" s="84"/>
    </row>
    <row r="44" spans="1:12" ht="15" customHeight="1" x14ac:dyDescent="0.25">
      <c r="A44" s="9" t="s">
        <v>493</v>
      </c>
      <c r="B44" s="13">
        <v>92424500</v>
      </c>
      <c r="C44" s="11">
        <v>3201147</v>
      </c>
      <c r="D44" s="11">
        <v>139</v>
      </c>
      <c r="E44" s="11">
        <v>1784531</v>
      </c>
      <c r="F44" s="12">
        <v>81</v>
      </c>
      <c r="H44" s="84"/>
      <c r="I44" s="84"/>
      <c r="J44" s="84"/>
      <c r="K44" s="84"/>
      <c r="L44" s="84"/>
    </row>
    <row r="45" spans="1:12" ht="15" customHeight="1" x14ac:dyDescent="0.25">
      <c r="A45" s="9" t="s">
        <v>494</v>
      </c>
      <c r="B45" s="13">
        <v>10162460.949999999</v>
      </c>
      <c r="C45" s="11">
        <v>3201147</v>
      </c>
      <c r="D45" s="11">
        <v>139</v>
      </c>
      <c r="E45" s="11">
        <v>399977</v>
      </c>
      <c r="F45" s="12">
        <v>21</v>
      </c>
      <c r="H45" s="84"/>
      <c r="I45" s="84"/>
      <c r="J45" s="84"/>
      <c r="K45" s="84"/>
      <c r="L45" s="84"/>
    </row>
    <row r="46" spans="1:12" ht="15" customHeight="1" x14ac:dyDescent="0.25">
      <c r="A46" s="9" t="s">
        <v>495</v>
      </c>
      <c r="B46" s="13"/>
      <c r="C46" s="11">
        <v>3201147</v>
      </c>
      <c r="D46" s="11">
        <v>139</v>
      </c>
      <c r="E46" s="11"/>
      <c r="F46" s="12"/>
      <c r="H46" s="84"/>
      <c r="I46" s="84"/>
      <c r="J46" s="84"/>
      <c r="K46" s="84"/>
      <c r="L46" s="84"/>
    </row>
    <row r="47" spans="1:12" ht="15" customHeight="1" x14ac:dyDescent="0.25">
      <c r="A47" s="9" t="s">
        <v>496</v>
      </c>
      <c r="B47" s="13">
        <v>11781308.01</v>
      </c>
      <c r="C47" s="11">
        <v>3201147</v>
      </c>
      <c r="D47" s="11">
        <v>139</v>
      </c>
      <c r="E47" s="11">
        <v>16830</v>
      </c>
      <c r="F47" s="12">
        <v>1</v>
      </c>
      <c r="H47" s="84"/>
      <c r="I47" s="84"/>
      <c r="J47" s="84"/>
      <c r="K47" s="84"/>
      <c r="L47" s="84"/>
    </row>
    <row r="48" spans="1:12" ht="15" customHeight="1" x14ac:dyDescent="0.25">
      <c r="A48" s="9" t="s">
        <v>497</v>
      </c>
      <c r="B48" s="13">
        <v>2807539833</v>
      </c>
      <c r="C48" s="11">
        <v>3201147</v>
      </c>
      <c r="D48" s="11">
        <v>139</v>
      </c>
      <c r="E48" s="11">
        <v>2822005</v>
      </c>
      <c r="F48" s="12">
        <v>125</v>
      </c>
      <c r="H48" s="84"/>
      <c r="I48" s="84"/>
      <c r="J48" s="84"/>
      <c r="K48" s="84"/>
      <c r="L48" s="84"/>
    </row>
    <row r="49" spans="1:12" ht="15" customHeight="1" x14ac:dyDescent="0.25">
      <c r="A49" s="9" t="s">
        <v>498</v>
      </c>
      <c r="B49" s="13">
        <v>873753938.57000005</v>
      </c>
      <c r="C49" s="11">
        <v>3201147</v>
      </c>
      <c r="D49" s="11">
        <v>139</v>
      </c>
      <c r="E49" s="11">
        <v>1937425</v>
      </c>
      <c r="F49" s="12">
        <v>85</v>
      </c>
      <c r="H49" s="84"/>
      <c r="I49" s="84"/>
      <c r="J49" s="84"/>
      <c r="K49" s="84"/>
      <c r="L49" s="84"/>
    </row>
    <row r="50" spans="1:12" ht="15" customHeight="1" x14ac:dyDescent="0.25">
      <c r="A50" s="9" t="s">
        <v>499</v>
      </c>
      <c r="B50" s="13">
        <v>307542793.30000001</v>
      </c>
      <c r="C50" s="11">
        <v>3201147</v>
      </c>
      <c r="D50" s="11">
        <v>139</v>
      </c>
      <c r="E50" s="11">
        <v>954463</v>
      </c>
      <c r="F50" s="12">
        <v>45</v>
      </c>
      <c r="H50" s="84"/>
      <c r="I50" s="84"/>
      <c r="J50" s="84"/>
      <c r="K50" s="84"/>
      <c r="L50" s="84"/>
    </row>
    <row r="51" spans="1:12" ht="15" customHeight="1" x14ac:dyDescent="0.25">
      <c r="A51" s="9" t="s">
        <v>500</v>
      </c>
      <c r="B51" s="13">
        <v>2511784259.02</v>
      </c>
      <c r="C51" s="11">
        <v>3201147</v>
      </c>
      <c r="D51" s="11">
        <v>139</v>
      </c>
      <c r="E51" s="11">
        <v>383576</v>
      </c>
      <c r="F51" s="12">
        <v>14</v>
      </c>
      <c r="H51" s="84"/>
      <c r="I51" s="84"/>
      <c r="J51" s="84"/>
      <c r="K51" s="84"/>
      <c r="L51" s="84"/>
    </row>
    <row r="52" spans="1:12" ht="15" customHeight="1" x14ac:dyDescent="0.25">
      <c r="A52" s="9" t="s">
        <v>501</v>
      </c>
      <c r="B52" s="13">
        <v>145953745.03999999</v>
      </c>
      <c r="C52" s="11">
        <v>3201147</v>
      </c>
      <c r="D52" s="11">
        <v>139</v>
      </c>
      <c r="E52" s="11">
        <v>2078174</v>
      </c>
      <c r="F52" s="12">
        <v>94</v>
      </c>
      <c r="H52" s="84"/>
      <c r="I52" s="84"/>
      <c r="J52" s="84"/>
      <c r="K52" s="84"/>
      <c r="L52" s="84"/>
    </row>
    <row r="53" spans="1:12" ht="15" customHeight="1" thickBot="1" x14ac:dyDescent="0.3">
      <c r="A53" s="14" t="s">
        <v>502</v>
      </c>
      <c r="B53" s="15">
        <v>6646574568.9300003</v>
      </c>
      <c r="C53" s="16">
        <v>3201147</v>
      </c>
      <c r="D53" s="16">
        <v>139</v>
      </c>
      <c r="E53" s="16">
        <v>3081816</v>
      </c>
      <c r="F53" s="17">
        <v>136</v>
      </c>
      <c r="H53" s="84"/>
      <c r="I53" s="84"/>
      <c r="J53" s="84"/>
      <c r="K53" s="84"/>
      <c r="L53" s="84"/>
    </row>
    <row r="54" spans="1:1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1E85-23BB-4A66-BB1A-A955FCF37A2E}">
  <sheetPr>
    <tabColor rgb="FFFF0000"/>
  </sheetPr>
  <dimension ref="A1:L54"/>
  <sheetViews>
    <sheetView topLeftCell="A16" workbookViewId="0">
      <selection activeCell="H53" sqref="H53"/>
    </sheetView>
  </sheetViews>
  <sheetFormatPr defaultRowHeight="15" x14ac:dyDescent="0.25"/>
  <cols>
    <col min="1" max="1" width="16.7109375" customWidth="1"/>
    <col min="2" max="2" width="16.5703125" customWidth="1"/>
    <col min="3" max="3" width="11.42578125" customWidth="1"/>
    <col min="5" max="5" width="10.7109375" customWidth="1"/>
    <col min="7" max="7" width="5.42578125" customWidth="1"/>
    <col min="8" max="8" width="14.28515625" style="79" customWidth="1"/>
    <col min="9" max="9" width="17.7109375" customWidth="1"/>
    <col min="10" max="10" width="17.7109375" style="87" customWidth="1"/>
  </cols>
  <sheetData>
    <row r="1" spans="1:10" ht="27.95" customHeight="1" thickTop="1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H1" s="83" t="s">
        <v>450</v>
      </c>
      <c r="I1" s="106" t="s">
        <v>518</v>
      </c>
      <c r="J1" s="106"/>
    </row>
    <row r="2" spans="1:10" ht="15" customHeight="1" thickTop="1" x14ac:dyDescent="0.25">
      <c r="A2" s="5" t="s">
        <v>5</v>
      </c>
      <c r="B2" s="6">
        <f>'2016 AllFishing - Division 9'!B2+'2016 AllFishing - Division 8'!B2</f>
        <v>48867373.140000001</v>
      </c>
      <c r="C2" s="7">
        <f>'2016 AllFishing - Division 9'!C2+'2016 AllFishing - Division 8'!C2</f>
        <v>6636179</v>
      </c>
      <c r="D2" s="7">
        <f>'2016 AllFishing - Division 9'!D2+'2016 AllFishing - Division 8'!D2</f>
        <v>259</v>
      </c>
      <c r="E2" s="7">
        <f>'2016 AllFishing - Division 9'!E2+'2016 AllFishing - Division 8'!E2</f>
        <v>6184720</v>
      </c>
      <c r="F2" s="8">
        <f>'2016 AllFishing - Division 9'!F2+'2016 AllFishing - Division 8'!F2</f>
        <v>235</v>
      </c>
      <c r="I2" s="87"/>
    </row>
    <row r="3" spans="1:10" ht="15" customHeight="1" x14ac:dyDescent="0.25">
      <c r="A3" s="9" t="s">
        <v>6</v>
      </c>
      <c r="B3" s="10">
        <f>'2016 AllFishing - Division 9'!B3+'2016 AllFishing - Division 8'!B3</f>
        <v>60673012.040000007</v>
      </c>
      <c r="C3" s="11">
        <f>'2016 AllFishing - Division 9'!C3+'2016 AllFishing - Division 8'!C3</f>
        <v>6636179</v>
      </c>
      <c r="D3" s="11">
        <f>'2016 AllFishing - Division 9'!D3+'2016 AllFishing - Division 8'!D3</f>
        <v>259</v>
      </c>
      <c r="E3" s="11">
        <f>'2016 AllFishing - Division 9'!E3+'2016 AllFishing - Division 8'!E3</f>
        <v>6224067</v>
      </c>
      <c r="F3" s="12">
        <f>'2016 AllFishing - Division 9'!F3+'2016 AllFishing - Division 8'!F3</f>
        <v>238</v>
      </c>
      <c r="I3" s="87"/>
      <c r="J3" s="107" t="s">
        <v>519</v>
      </c>
    </row>
    <row r="4" spans="1:10" ht="15" customHeight="1" x14ac:dyDescent="0.25">
      <c r="A4" s="9" t="s">
        <v>7</v>
      </c>
      <c r="B4" s="13">
        <f>'2016 AllFishing - Division 9'!B4+'2016 AllFishing - Division 8'!B4</f>
        <v>1237947874.5799999</v>
      </c>
      <c r="C4" s="11">
        <f>'2016 AllFishing - Division 9'!C4+'2016 AllFishing - Division 8'!C4</f>
        <v>6636179</v>
      </c>
      <c r="D4" s="11">
        <f>'2016 AllFishing - Division 9'!D4+'2016 AllFishing - Division 8'!D4</f>
        <v>259</v>
      </c>
      <c r="E4" s="11">
        <f>'2016 AllFishing - Division 9'!E4+'2016 AllFishing - Division 8'!E4</f>
        <v>5550320</v>
      </c>
      <c r="F4" s="12">
        <f>'2016 AllFishing - Division 9'!F4+'2016 AllFishing - Division 8'!F4</f>
        <v>211</v>
      </c>
      <c r="H4" s="79">
        <f>B4/$B$3</f>
        <v>20.40360010087938</v>
      </c>
      <c r="I4" s="100">
        <f>H4*'FHWAR 2011 Adjustments'!$E$6</f>
        <v>19.06911173528426</v>
      </c>
      <c r="J4" s="100">
        <f>B4/C4*'FHWAR 2011 Adjustments'!$E$6</f>
        <v>174.3443698409894</v>
      </c>
    </row>
    <row r="5" spans="1:10" ht="15" customHeight="1" x14ac:dyDescent="0.25">
      <c r="A5" s="9" t="s">
        <v>8</v>
      </c>
      <c r="B5" s="13">
        <f>'2016 AllFishing - Division 9'!B5+'2016 AllFishing - Division 8'!B5</f>
        <v>655849445.02999997</v>
      </c>
      <c r="C5" s="11">
        <f>'2016 AllFishing - Division 9'!C5+'2016 AllFishing - Division 8'!C5</f>
        <v>6636179</v>
      </c>
      <c r="D5" s="11">
        <f>'2016 AllFishing - Division 9'!D5+'2016 AllFishing - Division 8'!D5</f>
        <v>259</v>
      </c>
      <c r="E5" s="11">
        <f>'2016 AllFishing - Division 9'!E5+'2016 AllFishing - Division 8'!E5</f>
        <v>2571571</v>
      </c>
      <c r="F5" s="12">
        <f>'2016 AllFishing - Division 9'!F5+'2016 AllFishing - Division 8'!F5</f>
        <v>92</v>
      </c>
      <c r="H5" s="79">
        <f t="shared" ref="H5:H47" si="0">B5/$B$3</f>
        <v>10.809574520507024</v>
      </c>
      <c r="I5" s="100">
        <f>H5*'FHWAR 2011 Adjustments'!$E$6</f>
        <v>10.102579119532253</v>
      </c>
      <c r="J5" s="100">
        <f>B5/C5*'FHWAR 2011 Adjustments'!$E$6</f>
        <v>92.365486909625716</v>
      </c>
    </row>
    <row r="6" spans="1:10" ht="15" customHeight="1" x14ac:dyDescent="0.25">
      <c r="A6" s="9" t="s">
        <v>9</v>
      </c>
      <c r="B6" s="13">
        <f>'2016 AllFishing - Division 9'!B6+'2016 AllFishing - Division 8'!B6</f>
        <v>132540435.2</v>
      </c>
      <c r="C6" s="11">
        <f>'2016 AllFishing - Division 9'!C6+'2016 AllFishing - Division 8'!C6</f>
        <v>6636179</v>
      </c>
      <c r="D6" s="11">
        <f>'2016 AllFishing - Division 9'!D6+'2016 AllFishing - Division 8'!D6</f>
        <v>259</v>
      </c>
      <c r="E6" s="11">
        <f>'2016 AllFishing - Division 9'!E6+'2016 AllFishing - Division 8'!E6</f>
        <v>689613</v>
      </c>
      <c r="F6" s="12">
        <f>'2016 AllFishing - Division 9'!F6+'2016 AllFishing - Division 8'!F6</f>
        <v>27</v>
      </c>
      <c r="H6" s="79">
        <f t="shared" si="0"/>
        <v>2.1845039622001927</v>
      </c>
      <c r="I6" s="100">
        <f>H6*'FHWAR 2011 Adjustments'!$E$6</f>
        <v>2.0416274547338968</v>
      </c>
      <c r="J6" s="100">
        <f>B6/C6*'FHWAR 2011 Adjustments'!$E$6</f>
        <v>18.666116019815664</v>
      </c>
    </row>
    <row r="7" spans="1:10" ht="15" customHeight="1" x14ac:dyDescent="0.25">
      <c r="A7" s="9" t="s">
        <v>10</v>
      </c>
      <c r="B7" s="13">
        <f>'2016 AllFishing - Division 9'!B7+'2016 AllFishing - Division 8'!B7</f>
        <v>141170674.18000001</v>
      </c>
      <c r="C7" s="11">
        <f>'2016 AllFishing - Division 9'!C7+'2016 AllFishing - Division 8'!C7</f>
        <v>6636179</v>
      </c>
      <c r="D7" s="11">
        <f>'2016 AllFishing - Division 9'!D7+'2016 AllFishing - Division 8'!D7</f>
        <v>259</v>
      </c>
      <c r="E7" s="11">
        <f>'2016 AllFishing - Division 9'!E7+'2016 AllFishing - Division 8'!E7</f>
        <v>688812</v>
      </c>
      <c r="F7" s="12">
        <f>'2016 AllFishing - Division 9'!F7+'2016 AllFishing - Division 8'!F7</f>
        <v>22</v>
      </c>
      <c r="H7" s="79">
        <f t="shared" si="0"/>
        <v>2.3267457710345774</v>
      </c>
      <c r="I7" s="100">
        <f>H7*'FHWAR 2011 Adjustments'!$E$6</f>
        <v>2.1745660014943251</v>
      </c>
      <c r="J7" s="100">
        <f>B7/C7*'FHWAR 2011 Adjustments'!$E$6</f>
        <v>19.881541650766177</v>
      </c>
    </row>
    <row r="8" spans="1:10" ht="15" customHeight="1" x14ac:dyDescent="0.25">
      <c r="A8" s="9" t="s">
        <v>11</v>
      </c>
      <c r="B8" s="13">
        <f>'2016 AllFishing - Division 9'!B8+'2016 AllFishing - Division 8'!B8</f>
        <v>1148157551.9000001</v>
      </c>
      <c r="C8" s="11">
        <f>'2016 AllFishing - Division 9'!C8+'2016 AllFishing - Division 8'!C8</f>
        <v>6636179</v>
      </c>
      <c r="D8" s="11">
        <f>'2016 AllFishing - Division 9'!D8+'2016 AllFishing - Division 8'!D8</f>
        <v>259</v>
      </c>
      <c r="E8" s="11">
        <f>'2016 AllFishing - Division 9'!E8+'2016 AllFishing - Division 8'!E8</f>
        <v>5270596</v>
      </c>
      <c r="F8" s="12">
        <f>'2016 AllFishing - Division 9'!F8+'2016 AllFishing - Division 8'!F8</f>
        <v>201</v>
      </c>
      <c r="H8" s="79">
        <f t="shared" si="0"/>
        <v>18.923694626254129</v>
      </c>
      <c r="I8" s="100">
        <f>H8*'FHWAR 2011 Adjustments'!$E$6</f>
        <v>17.685998818261762</v>
      </c>
      <c r="J8" s="100">
        <f>B8/C8*'FHWAR 2011 Adjustments'!$E$6</f>
        <v>161.6988961930987</v>
      </c>
    </row>
    <row r="9" spans="1:10" ht="15" customHeight="1" x14ac:dyDescent="0.25">
      <c r="A9" s="9" t="s">
        <v>12</v>
      </c>
      <c r="B9" s="13">
        <f>'2016 AllFishing - Division 9'!B9+'2016 AllFishing - Division 8'!B9</f>
        <v>399053523.00999999</v>
      </c>
      <c r="C9" s="11">
        <f>'2016 AllFishing - Division 9'!C9+'2016 AllFishing - Division 8'!C9</f>
        <v>6636179</v>
      </c>
      <c r="D9" s="11">
        <f>'2016 AllFishing - Division 9'!D9+'2016 AllFishing - Division 8'!D9</f>
        <v>259</v>
      </c>
      <c r="E9" s="11">
        <f>'2016 AllFishing - Division 9'!E9+'2016 AllFishing - Division 8'!E9</f>
        <v>963449</v>
      </c>
      <c r="F9" s="12">
        <f>'2016 AllFishing - Division 9'!F9+'2016 AllFishing - Division 8'!F9</f>
        <v>33</v>
      </c>
      <c r="H9" s="79">
        <f t="shared" si="0"/>
        <v>6.5771173968899923</v>
      </c>
      <c r="I9" s="100">
        <f>H9*'FHWAR 2011 Adjustments'!$E$6</f>
        <v>6.1469439666175241</v>
      </c>
      <c r="J9" s="100">
        <f>B9/C9*'FHWAR 2011 Adjustments'!$E$6</f>
        <v>56.200052062457992</v>
      </c>
    </row>
    <row r="10" spans="1:10" ht="15" customHeight="1" x14ac:dyDescent="0.25">
      <c r="A10" s="9" t="s">
        <v>13</v>
      </c>
      <c r="B10" s="13">
        <f>'2016 AllFishing - Division 9'!B10+'2016 AllFishing - Division 8'!B10</f>
        <v>87724362</v>
      </c>
      <c r="C10" s="11">
        <f>'2016 AllFishing - Division 9'!C10+'2016 AllFishing - Division 8'!C10</f>
        <v>6636179</v>
      </c>
      <c r="D10" s="11">
        <f>'2016 AllFishing - Division 9'!D10+'2016 AllFishing - Division 8'!D10</f>
        <v>259</v>
      </c>
      <c r="E10" s="11">
        <f>'2016 AllFishing - Division 9'!E10+'2016 AllFishing - Division 8'!E10</f>
        <v>1656440</v>
      </c>
      <c r="F10" s="12">
        <f>'2016 AllFishing - Division 9'!F10+'2016 AllFishing - Division 8'!F10</f>
        <v>57</v>
      </c>
      <c r="H10" s="79">
        <f t="shared" si="0"/>
        <v>1.4458547392070431</v>
      </c>
      <c r="I10" s="100">
        <f>H10*'FHWAR 2011 Adjustments'!$E$6</f>
        <v>1.3512892547693625</v>
      </c>
      <c r="J10" s="100">
        <f>B10/C10*'FHWAR 2011 Adjustments'!$E$6</f>
        <v>12.354517445075572</v>
      </c>
    </row>
    <row r="11" spans="1:10" ht="15" customHeight="1" x14ac:dyDescent="0.25">
      <c r="A11" s="9" t="s">
        <v>14</v>
      </c>
      <c r="B11" s="13">
        <f>'2016 AllFishing - Division 9'!B11+'2016 AllFishing - Division 8'!B11</f>
        <v>76421761.569999993</v>
      </c>
      <c r="C11" s="11">
        <f>'2016 AllFishing - Division 9'!C11+'2016 AllFishing - Division 8'!C11</f>
        <v>6636179</v>
      </c>
      <c r="D11" s="11">
        <f>'2016 AllFishing - Division 9'!D11+'2016 AllFishing - Division 8'!D11</f>
        <v>259</v>
      </c>
      <c r="E11" s="11">
        <f>'2016 AllFishing - Division 9'!E11+'2016 AllFishing - Division 8'!E11</f>
        <v>607966</v>
      </c>
      <c r="F11" s="12">
        <f>'2016 AllFishing - Division 9'!F11+'2016 AllFishing - Division 8'!F11</f>
        <v>25</v>
      </c>
      <c r="H11" s="79">
        <f t="shared" si="0"/>
        <v>1.2595676232394277</v>
      </c>
      <c r="I11" s="100">
        <f>H11*'FHWAR 2011 Adjustments'!$E$6</f>
        <v>1.1771861645467105</v>
      </c>
      <c r="J11" s="100">
        <f>B11/C11*'FHWAR 2011 Adjustments'!$E$6</f>
        <v>10.762734147898058</v>
      </c>
    </row>
    <row r="12" spans="1:10" ht="15" customHeight="1" x14ac:dyDescent="0.25">
      <c r="A12" s="9" t="s">
        <v>15</v>
      </c>
      <c r="B12" s="13">
        <f>'2016 AllFishing - Division 9'!B12+'2016 AllFishing - Division 8'!B12</f>
        <v>159305991.74000001</v>
      </c>
      <c r="C12" s="11">
        <f>'2016 AllFishing - Division 9'!C12+'2016 AllFishing - Division 8'!C12</f>
        <v>6636179</v>
      </c>
      <c r="D12" s="11">
        <f>'2016 AllFishing - Division 9'!D12+'2016 AllFishing - Division 8'!D12</f>
        <v>259</v>
      </c>
      <c r="E12" s="11">
        <f>'2016 AllFishing - Division 9'!E12+'2016 AllFishing - Division 8'!E12</f>
        <v>3193534</v>
      </c>
      <c r="F12" s="12">
        <f>'2016 AllFishing - Division 9'!F12+'2016 AllFishing - Division 8'!F12</f>
        <v>123</v>
      </c>
      <c r="H12" s="79">
        <f t="shared" si="0"/>
        <v>2.6256483135364048</v>
      </c>
      <c r="I12" s="100">
        <f>H12*'FHWAR 2011 Adjustments'!$E$6</f>
        <v>2.4539189564996646</v>
      </c>
      <c r="J12" s="100">
        <f>B12/C12*'FHWAR 2011 Adjustments'!$E$6</f>
        <v>22.435599520882182</v>
      </c>
    </row>
    <row r="13" spans="1:10" ht="15" customHeight="1" x14ac:dyDescent="0.25">
      <c r="A13" s="9" t="s">
        <v>16</v>
      </c>
      <c r="B13" s="13">
        <f>'2016 AllFishing - Division 9'!B13+'2016 AllFishing - Division 8'!B13</f>
        <v>109784998.44</v>
      </c>
      <c r="C13" s="11">
        <f>'2016 AllFishing - Division 9'!C13+'2016 AllFishing - Division 8'!C13</f>
        <v>6636179</v>
      </c>
      <c r="D13" s="11">
        <f>'2016 AllFishing - Division 9'!D13+'2016 AllFishing - Division 8'!D13</f>
        <v>259</v>
      </c>
      <c r="E13" s="11">
        <f>'2016 AllFishing - Division 9'!E13+'2016 AllFishing - Division 8'!E13</f>
        <v>2966285</v>
      </c>
      <c r="F13" s="12">
        <f>'2016 AllFishing - Division 9'!F13+'2016 AllFishing - Division 8'!F13</f>
        <v>112</v>
      </c>
      <c r="H13" s="79">
        <f t="shared" si="0"/>
        <v>1.8094535733222186</v>
      </c>
      <c r="I13" s="100">
        <f>H13*'FHWAR 2011 Adjustments'!$E$6</f>
        <v>1.6911070692864456</v>
      </c>
      <c r="J13" s="100">
        <f>B13/C13*'FHWAR 2011 Adjustments'!$E$6</f>
        <v>15.46139119751677</v>
      </c>
    </row>
    <row r="14" spans="1:10" ht="15" customHeight="1" x14ac:dyDescent="0.25">
      <c r="A14" s="9" t="s">
        <v>17</v>
      </c>
      <c r="B14" s="13">
        <f>'2016 AllFishing - Division 9'!B14+'2016 AllFishing - Division 8'!B14</f>
        <v>83801499.439999998</v>
      </c>
      <c r="C14" s="11">
        <f>'2016 AllFishing - Division 9'!C14+'2016 AllFishing - Division 8'!C14</f>
        <v>6636179</v>
      </c>
      <c r="D14" s="11">
        <f>'2016 AllFishing - Division 9'!D14+'2016 AllFishing - Division 8'!D14</f>
        <v>259</v>
      </c>
      <c r="E14" s="11">
        <f>'2016 AllFishing - Division 9'!E14+'2016 AllFishing - Division 8'!E14</f>
        <v>1501020</v>
      </c>
      <c r="F14" s="12">
        <f>'2016 AllFishing - Division 9'!F14+'2016 AllFishing - Division 8'!F14</f>
        <v>59</v>
      </c>
      <c r="H14" s="79">
        <f t="shared" si="0"/>
        <v>1.3811989321504599</v>
      </c>
      <c r="I14" s="100">
        <f>H14*'FHWAR 2011 Adjustments'!$E$6</f>
        <v>1.2908622319400027</v>
      </c>
      <c r="J14" s="100">
        <f>B14/C14*'FHWAR 2011 Adjustments'!$E$6</f>
        <v>11.802047494571358</v>
      </c>
    </row>
    <row r="15" spans="1:10" ht="15" customHeight="1" x14ac:dyDescent="0.25">
      <c r="A15" s="9" t="s">
        <v>18</v>
      </c>
      <c r="B15" s="13">
        <f>'2016 AllFishing - Division 9'!B15+'2016 AllFishing - Division 8'!B15</f>
        <v>68226356.479999989</v>
      </c>
      <c r="C15" s="11">
        <f>'2016 AllFishing - Division 9'!C15+'2016 AllFishing - Division 8'!C15</f>
        <v>6636179</v>
      </c>
      <c r="D15" s="11">
        <f>'2016 AllFishing - Division 9'!D15+'2016 AllFishing - Division 8'!D15</f>
        <v>259</v>
      </c>
      <c r="E15" s="11">
        <f>'2016 AllFishing - Division 9'!E15+'2016 AllFishing - Division 8'!E15</f>
        <v>655015</v>
      </c>
      <c r="F15" s="12">
        <f>'2016 AllFishing - Division 9'!F15+'2016 AllFishing - Division 8'!F15</f>
        <v>20</v>
      </c>
      <c r="H15" s="79">
        <f t="shared" si="0"/>
        <v>1.1244926563893065</v>
      </c>
      <c r="I15" s="100">
        <f>H15*'FHWAR 2011 Adjustments'!$E$6</f>
        <v>1.0509457156666246</v>
      </c>
      <c r="J15" s="100">
        <f>B15/C15*'FHWAR 2011 Adjustments'!$E$6</f>
        <v>9.6085476386377682</v>
      </c>
    </row>
    <row r="16" spans="1:10" ht="15" customHeight="1" x14ac:dyDescent="0.25">
      <c r="A16" s="9" t="s">
        <v>19</v>
      </c>
      <c r="B16" s="13">
        <f>'2016 AllFishing - Division 9'!B16+'2016 AllFishing - Division 8'!B16</f>
        <v>218667149.93000001</v>
      </c>
      <c r="C16" s="11">
        <f>'2016 AllFishing - Division 9'!C16+'2016 AllFishing - Division 8'!C16</f>
        <v>6636179</v>
      </c>
      <c r="D16" s="11">
        <f>'2016 AllFishing - Division 9'!D16+'2016 AllFishing - Division 8'!D16</f>
        <v>259</v>
      </c>
      <c r="E16" s="11">
        <f>'2016 AllFishing - Division 9'!E16+'2016 AllFishing - Division 8'!E16</f>
        <v>718650</v>
      </c>
      <c r="F16" s="12">
        <f>'2016 AllFishing - Division 9'!F16+'2016 AllFishing - Division 8'!F16</f>
        <v>40</v>
      </c>
      <c r="H16" s="79">
        <f t="shared" si="0"/>
        <v>3.6040266104778005</v>
      </c>
      <c r="I16" s="100">
        <f>H16*'FHWAR 2011 Adjustments'!$E$6</f>
        <v>3.3683068572382453</v>
      </c>
      <c r="J16" s="100">
        <f>B16/C16*'FHWAR 2011 Adjustments'!$E$6</f>
        <v>30.795631417360902</v>
      </c>
    </row>
    <row r="17" spans="1:12" ht="15" customHeight="1" x14ac:dyDescent="0.25">
      <c r="A17" s="9" t="s">
        <v>20</v>
      </c>
      <c r="B17" s="13">
        <f>'2016 AllFishing - Division 9'!B17+'2016 AllFishing - Division 8'!B17</f>
        <v>58018554.899999999</v>
      </c>
      <c r="C17" s="11">
        <f>'2016 AllFishing - Division 9'!C17+'2016 AllFishing - Division 8'!C17</f>
        <v>6636179</v>
      </c>
      <c r="D17" s="11">
        <f>'2016 AllFishing - Division 9'!D17+'2016 AllFishing - Division 8'!D17</f>
        <v>259</v>
      </c>
      <c r="E17" s="11">
        <f>'2016 AllFishing - Division 9'!E17+'2016 AllFishing - Division 8'!E17</f>
        <v>339092</v>
      </c>
      <c r="F17" s="12">
        <f>'2016 AllFishing - Division 9'!F17+'2016 AllFishing - Division 8'!F17</f>
        <v>18</v>
      </c>
      <c r="H17" s="79">
        <f t="shared" si="0"/>
        <v>0.95624978799058136</v>
      </c>
      <c r="I17" s="100">
        <f>H17*'FHWAR 2011 Adjustments'!$E$6</f>
        <v>0.89370669704746719</v>
      </c>
      <c r="J17" s="100">
        <f>B17/C17*'FHWAR 2011 Adjustments'!$E$6</f>
        <v>8.1709485518985563</v>
      </c>
    </row>
    <row r="18" spans="1:12" ht="15" customHeight="1" x14ac:dyDescent="0.25">
      <c r="A18" s="9" t="s">
        <v>21</v>
      </c>
      <c r="B18" s="13">
        <f>'2016 AllFishing - Division 9'!B18+'2016 AllFishing - Division 8'!B18</f>
        <v>175022663.98999998</v>
      </c>
      <c r="C18" s="11">
        <f>'2016 AllFishing - Division 9'!C18+'2016 AllFishing - Division 8'!C18</f>
        <v>6636179</v>
      </c>
      <c r="D18" s="11">
        <f>'2016 AllFishing - Division 9'!D18+'2016 AllFishing - Division 8'!D18</f>
        <v>259</v>
      </c>
      <c r="E18" s="11">
        <f>'2016 AllFishing - Division 9'!E18+'2016 AllFishing - Division 8'!E18</f>
        <v>245727</v>
      </c>
      <c r="F18" s="12">
        <f>'2016 AllFishing - Division 9'!F18+'2016 AllFishing - Division 8'!F18</f>
        <v>18</v>
      </c>
      <c r="H18" s="79">
        <f t="shared" si="0"/>
        <v>2.8846872457001553</v>
      </c>
      <c r="I18" s="100">
        <f>H18*'FHWAR 2011 Adjustments'!$E$6</f>
        <v>2.6960155628238778</v>
      </c>
      <c r="J18" s="100">
        <f>B18/C18*'FHWAR 2011 Adjustments'!$E$6</f>
        <v>24.649031423540645</v>
      </c>
    </row>
    <row r="19" spans="1:12" ht="15" customHeight="1" x14ac:dyDescent="0.25">
      <c r="A19" s="9" t="s">
        <v>22</v>
      </c>
      <c r="B19" s="13">
        <f>'2016 AllFishing - Division 9'!B19+'2016 AllFishing - Division 8'!B19</f>
        <v>532181888.31999999</v>
      </c>
      <c r="C19" s="11">
        <f>'2016 AllFishing - Division 9'!C19+'2016 AllFishing - Division 8'!C19</f>
        <v>6636179</v>
      </c>
      <c r="D19" s="11">
        <f>'2016 AllFishing - Division 9'!D19+'2016 AllFishing - Division 8'!D19</f>
        <v>259</v>
      </c>
      <c r="E19" s="11">
        <f>'2016 AllFishing - Division 9'!E19+'2016 AllFishing - Division 8'!E19</f>
        <v>1869798</v>
      </c>
      <c r="F19" s="12">
        <f>'2016 AllFishing - Division 9'!F19+'2016 AllFishing - Division 8'!F19</f>
        <v>73</v>
      </c>
      <c r="H19" s="79">
        <f t="shared" si="0"/>
        <v>8.7713115012181611</v>
      </c>
      <c r="I19" s="100">
        <f>H19*'FHWAR 2011 Adjustments'!$E$6</f>
        <v>8.197627784054843</v>
      </c>
      <c r="J19" s="100">
        <f>B19/C19*'FHWAR 2011 Adjustments'!$E$6</f>
        <v>74.948968260409799</v>
      </c>
      <c r="L19" s="87"/>
    </row>
    <row r="20" spans="1:12" ht="15" customHeight="1" x14ac:dyDescent="0.25">
      <c r="A20" s="9" t="s">
        <v>23</v>
      </c>
      <c r="B20" s="13">
        <f>'2016 AllFishing - Division 9'!B20+'2016 AllFishing - Division 8'!B20</f>
        <v>168433602.88</v>
      </c>
      <c r="C20" s="11">
        <f>'2016 AllFishing - Division 9'!C20+'2016 AllFishing - Division 8'!C20</f>
        <v>6636179</v>
      </c>
      <c r="D20" s="11">
        <f>'2016 AllFishing - Division 9'!D20+'2016 AllFishing - Division 8'!D20</f>
        <v>259</v>
      </c>
      <c r="E20" s="11">
        <f>'2016 AllFishing - Division 9'!E20+'2016 AllFishing - Division 8'!E20</f>
        <v>2290000</v>
      </c>
      <c r="F20" s="12">
        <f>'2016 AllFishing - Division 9'!F20+'2016 AllFishing - Division 8'!F20</f>
        <v>89</v>
      </c>
      <c r="H20" s="79">
        <f t="shared" si="0"/>
        <v>2.7760877071498689</v>
      </c>
      <c r="I20" s="100">
        <f>H20*'FHWAR 2011 Adjustments'!$E$6</f>
        <v>2.5945189286624162</v>
      </c>
      <c r="J20" s="100">
        <f>B20/C20*'FHWAR 2011 Adjustments'!$E$6</f>
        <v>23.721071748779334</v>
      </c>
      <c r="L20" s="87"/>
    </row>
    <row r="21" spans="1:12" ht="15" customHeight="1" x14ac:dyDescent="0.25">
      <c r="A21" s="9" t="s">
        <v>24</v>
      </c>
      <c r="B21" s="13">
        <f>'2016 AllFishing - Division 9'!B21+'2016 AllFishing - Division 8'!B21</f>
        <v>254694059.63</v>
      </c>
      <c r="C21" s="11">
        <f>'2016 AllFishing - Division 9'!C21+'2016 AllFishing - Division 8'!C21</f>
        <v>6636179</v>
      </c>
      <c r="D21" s="11">
        <f>'2016 AllFishing - Division 9'!D21+'2016 AllFishing - Division 8'!D21</f>
        <v>259</v>
      </c>
      <c r="E21" s="11">
        <f>'2016 AllFishing - Division 9'!E21+'2016 AllFishing - Division 8'!E21</f>
        <v>2942889</v>
      </c>
      <c r="F21" s="12">
        <f>'2016 AllFishing - Division 9'!F21+'2016 AllFishing - Division 8'!F21</f>
        <v>117</v>
      </c>
      <c r="H21" s="79">
        <f t="shared" si="0"/>
        <v>4.1978146636611244</v>
      </c>
      <c r="I21" s="100">
        <f>H21*'FHWAR 2011 Adjustments'!$E$6</f>
        <v>3.9232584676034037</v>
      </c>
      <c r="J21" s="100">
        <f>B21/C21*'FHWAR 2011 Adjustments'!$E$6</f>
        <v>35.869422485579925</v>
      </c>
      <c r="L21" s="87"/>
    </row>
    <row r="22" spans="1:12" ht="15" customHeight="1" x14ac:dyDescent="0.25">
      <c r="A22" s="9" t="s">
        <v>25</v>
      </c>
      <c r="B22" s="13">
        <f>'2016 AllFishing - Division 9'!B22+'2016 AllFishing - Division 8'!B22</f>
        <v>168776168.25</v>
      </c>
      <c r="C22" s="11">
        <f>'2016 AllFishing - Division 9'!C22+'2016 AllFishing - Division 8'!C22</f>
        <v>6636179</v>
      </c>
      <c r="D22" s="11">
        <f>'2016 AllFishing - Division 9'!D22+'2016 AllFishing - Division 8'!D22</f>
        <v>259</v>
      </c>
      <c r="E22" s="11">
        <f>'2016 AllFishing - Division 9'!E22+'2016 AllFishing - Division 8'!E22</f>
        <v>2643976</v>
      </c>
      <c r="F22" s="12">
        <f>'2016 AllFishing - Division 9'!F22+'2016 AllFishing - Division 8'!F22</f>
        <v>116</v>
      </c>
      <c r="H22" s="79">
        <f t="shared" si="0"/>
        <v>2.7817337985252921</v>
      </c>
      <c r="I22" s="100">
        <f>H22*'FHWAR 2011 Adjustments'!$E$6</f>
        <v>2.5997957399493088</v>
      </c>
      <c r="J22" s="100">
        <f>B22/C22*'FHWAR 2011 Adjustments'!$E$6</f>
        <v>23.769316383944005</v>
      </c>
      <c r="L22" s="87"/>
    </row>
    <row r="23" spans="1:12" ht="15" customHeight="1" x14ac:dyDescent="0.25">
      <c r="A23" s="9" t="s">
        <v>26</v>
      </c>
      <c r="B23" s="13">
        <f>'2016 AllFishing - Division 9'!B23+'2016 AllFishing - Division 8'!B23</f>
        <v>30024825.099999998</v>
      </c>
      <c r="C23" s="11">
        <f>'2016 AllFishing - Division 9'!C23+'2016 AllFishing - Division 8'!C23</f>
        <v>6636179</v>
      </c>
      <c r="D23" s="11">
        <f>'2016 AllFishing - Division 9'!D23+'2016 AllFishing - Division 8'!D23</f>
        <v>259</v>
      </c>
      <c r="E23" s="11">
        <f>'2016 AllFishing - Division 9'!E23+'2016 AllFishing - Division 8'!E23</f>
        <v>877681</v>
      </c>
      <c r="F23" s="12">
        <f>'2016 AllFishing - Division 9'!F23+'2016 AllFishing - Division 8'!F23</f>
        <v>22</v>
      </c>
      <c r="H23" s="79">
        <f t="shared" si="0"/>
        <v>0.49486293972360357</v>
      </c>
      <c r="I23" s="100">
        <f>H23*'FHWAR 2011 Adjustments'!$E$6</f>
        <v>0.46249664983553196</v>
      </c>
      <c r="J23" s="100">
        <f>B23/C23*'FHWAR 2011 Adjustments'!$E$6</f>
        <v>4.2284972728931667</v>
      </c>
      <c r="L23" s="87"/>
    </row>
    <row r="24" spans="1:12" ht="15" customHeight="1" x14ac:dyDescent="0.25">
      <c r="A24" s="9" t="s">
        <v>27</v>
      </c>
      <c r="B24" s="13">
        <f>'2016 AllFishing - Division 9'!B24+'2016 AllFishing - Division 8'!B24</f>
        <v>33006565.739999998</v>
      </c>
      <c r="C24" s="11">
        <f>'2016 AllFishing - Division 9'!C24+'2016 AllFishing - Division 8'!C24</f>
        <v>6636179</v>
      </c>
      <c r="D24" s="11">
        <f>'2016 AllFishing - Division 9'!D24+'2016 AllFishing - Division 8'!D24</f>
        <v>259</v>
      </c>
      <c r="E24" s="11">
        <f>'2016 AllFishing - Division 9'!E24+'2016 AllFishing - Division 8'!E24</f>
        <v>505514</v>
      </c>
      <c r="F24" s="12">
        <f>'2016 AllFishing - Division 9'!F24+'2016 AllFishing - Division 8'!F24</f>
        <v>15</v>
      </c>
      <c r="H24" s="79">
        <f t="shared" si="0"/>
        <v>0.54400737049678205</v>
      </c>
      <c r="I24" s="100">
        <f>H24*'FHWAR 2011 Adjustments'!$E$6</f>
        <v>0.50842681102999154</v>
      </c>
      <c r="J24" s="100">
        <f>B24/C24*'FHWAR 2011 Adjustments'!$E$6</f>
        <v>4.6484258527507301</v>
      </c>
      <c r="L24" s="87"/>
    </row>
    <row r="25" spans="1:12" ht="15" customHeight="1" x14ac:dyDescent="0.25">
      <c r="A25" s="9" t="s">
        <v>28</v>
      </c>
      <c r="B25" s="13">
        <f>'2016 AllFishing - Division 9'!B25+'2016 AllFishing - Division 8'!B25</f>
        <v>46338859.090000004</v>
      </c>
      <c r="C25" s="11">
        <f>'2016 AllFishing - Division 9'!C25+'2016 AllFishing - Division 8'!C25</f>
        <v>6636179</v>
      </c>
      <c r="D25" s="11">
        <f>'2016 AllFishing - Division 9'!D25+'2016 AllFishing - Division 8'!D25</f>
        <v>259</v>
      </c>
      <c r="E25" s="11">
        <f>'2016 AllFishing - Division 9'!E25+'2016 AllFishing - Division 8'!E25</f>
        <v>298762</v>
      </c>
      <c r="F25" s="12">
        <f>'2016 AllFishing - Division 9'!F25+'2016 AllFishing - Division 8'!F25</f>
        <v>4</v>
      </c>
      <c r="H25" s="79">
        <f t="shared" si="0"/>
        <v>0.76374746418473671</v>
      </c>
      <c r="I25" s="100">
        <f>H25*'FHWAR 2011 Adjustments'!$E$6</f>
        <v>0.71379490188356809</v>
      </c>
      <c r="J25" s="100">
        <f>B25/C25*'FHWAR 2011 Adjustments'!$E$6</f>
        <v>6.5260576419159797</v>
      </c>
      <c r="L25" s="87"/>
    </row>
    <row r="26" spans="1:12" ht="15" customHeight="1" x14ac:dyDescent="0.25">
      <c r="A26" s="9" t="s">
        <v>29</v>
      </c>
      <c r="B26" s="13">
        <f>'2016 AllFishing - Division 9'!B26+'2016 AllFishing - Division 8'!B26</f>
        <v>126934576.84</v>
      </c>
      <c r="C26" s="11">
        <f>'2016 AllFishing - Division 9'!C26+'2016 AllFishing - Division 8'!C26</f>
        <v>6636179</v>
      </c>
      <c r="D26" s="11">
        <f>'2016 AllFishing - Division 9'!D26+'2016 AllFishing - Division 8'!D26</f>
        <v>259</v>
      </c>
      <c r="E26" s="11">
        <f>'2016 AllFishing - Division 9'!E26+'2016 AllFishing - Division 8'!E26</f>
        <v>110941</v>
      </c>
      <c r="F26" s="12">
        <f>'2016 AllFishing - Division 9'!F26+'2016 AllFishing - Division 8'!F26</f>
        <v>7</v>
      </c>
      <c r="H26" s="79">
        <f t="shared" si="0"/>
        <v>2.0921093674452096</v>
      </c>
      <c r="I26" s="100">
        <f>H26*'FHWAR 2011 Adjustments'!$E$6</f>
        <v>1.9552758872454152</v>
      </c>
      <c r="J26" s="100">
        <f>B26/C26*'FHWAR 2011 Adjustments'!$E$6</f>
        <v>17.876624100760811</v>
      </c>
      <c r="L26" s="87"/>
    </row>
    <row r="27" spans="1:12" ht="15" customHeight="1" x14ac:dyDescent="0.25">
      <c r="A27" s="9" t="s">
        <v>30</v>
      </c>
      <c r="B27" s="13">
        <f>'2016 AllFishing - Division 9'!B27+'2016 AllFishing - Division 8'!B27</f>
        <v>3600098.07</v>
      </c>
      <c r="C27" s="11">
        <f>'2016 AllFishing - Division 9'!C27+'2016 AllFishing - Division 8'!C27</f>
        <v>6636179</v>
      </c>
      <c r="D27" s="11">
        <f>'2016 AllFishing - Division 9'!D27+'2016 AllFishing - Division 8'!D27</f>
        <v>259</v>
      </c>
      <c r="E27" s="11">
        <f>'2016 AllFishing - Division 9'!E27+'2016 AllFishing - Division 8'!E27</f>
        <v>12000</v>
      </c>
      <c r="F27" s="12">
        <f>'2016 AllFishing - Division 9'!F27+'2016 AllFishing - Division 8'!F27</f>
        <v>1</v>
      </c>
      <c r="H27" s="79">
        <f t="shared" si="0"/>
        <v>5.9336069678336663E-2</v>
      </c>
      <c r="I27" s="100">
        <f>H27*'FHWAR 2011 Adjustments'!$E$6</f>
        <v>5.5455220501996014E-2</v>
      </c>
      <c r="J27" s="100">
        <f>B27/C27*'FHWAR 2011 Adjustments'!$E$6</f>
        <v>0.5070139399793856</v>
      </c>
      <c r="L27" s="87"/>
    </row>
    <row r="28" spans="1:12" ht="15" customHeight="1" x14ac:dyDescent="0.25">
      <c r="A28" s="9" t="s">
        <v>31</v>
      </c>
      <c r="B28" s="13">
        <f>'2016 AllFishing - Division 9'!B28+'2016 AllFishing - Division 8'!B28</f>
        <v>77436581.030000001</v>
      </c>
      <c r="C28" s="11">
        <f>'2016 AllFishing - Division 9'!C28+'2016 AllFishing - Division 8'!C28</f>
        <v>6636179</v>
      </c>
      <c r="D28" s="11">
        <f>'2016 AllFishing - Division 9'!D28+'2016 AllFishing - Division 8'!D28</f>
        <v>259</v>
      </c>
      <c r="E28" s="11">
        <f>'2016 AllFishing - Division 9'!E28+'2016 AllFishing - Division 8'!E28</f>
        <v>794535</v>
      </c>
      <c r="F28" s="12">
        <f>'2016 AllFishing - Division 9'!F28+'2016 AllFishing - Division 8'!F28</f>
        <v>25</v>
      </c>
      <c r="H28" s="79">
        <f t="shared" si="0"/>
        <v>1.2762936670911977</v>
      </c>
      <c r="I28" s="100">
        <f>H28*'FHWAR 2011 Adjustments'!$E$6</f>
        <v>1.1928182489593491</v>
      </c>
      <c r="J28" s="100">
        <f>B28/C28*'FHWAR 2011 Adjustments'!$E$6</f>
        <v>10.905654591390965</v>
      </c>
      <c r="L28" s="87"/>
    </row>
    <row r="29" spans="1:12" ht="15" customHeight="1" x14ac:dyDescent="0.25">
      <c r="A29" s="9" t="s">
        <v>32</v>
      </c>
      <c r="B29" s="13">
        <f>'2016 AllFishing - Division 9'!B29+'2016 AllFishing - Division 8'!B29</f>
        <v>2561254565.6300001</v>
      </c>
      <c r="C29" s="11">
        <f>'2016 AllFishing - Division 9'!C29+'2016 AllFishing - Division 8'!C29</f>
        <v>6636179</v>
      </c>
      <c r="D29" s="11">
        <f>'2016 AllFishing - Division 9'!D29+'2016 AllFishing - Division 8'!D29</f>
        <v>259</v>
      </c>
      <c r="E29" s="11">
        <f>'2016 AllFishing - Division 9'!E29+'2016 AllFishing - Division 8'!E29</f>
        <v>1421220</v>
      </c>
      <c r="F29" s="12">
        <f>'2016 AllFishing - Division 9'!F29+'2016 AllFishing - Division 8'!F29</f>
        <v>54</v>
      </c>
      <c r="H29" s="79">
        <f t="shared" si="0"/>
        <v>42.21406651018804</v>
      </c>
      <c r="I29" s="100">
        <f>H29*'FHWAR 2011 Adjustments'!$E$6</f>
        <v>39.453074315488209</v>
      </c>
      <c r="J29" s="100">
        <f>B29/C29*'FHWAR 2011 Adjustments'!$E$6</f>
        <v>360.71010938050819</v>
      </c>
      <c r="L29" s="87"/>
    </row>
    <row r="30" spans="1:12" ht="15" customHeight="1" x14ac:dyDescent="0.25">
      <c r="A30" s="9" t="s">
        <v>33</v>
      </c>
      <c r="B30" s="13">
        <f>'2016 AllFishing - Division 9'!B30+'2016 AllFishing - Division 8'!B30</f>
        <v>32046488.839999996</v>
      </c>
      <c r="C30" s="11">
        <f>'2016 AllFishing - Division 9'!C30+'2016 AllFishing - Division 8'!C30</f>
        <v>6636179</v>
      </c>
      <c r="D30" s="11">
        <f>'2016 AllFishing - Division 9'!D30+'2016 AllFishing - Division 8'!D30</f>
        <v>259</v>
      </c>
      <c r="E30" s="11">
        <f>'2016 AllFishing - Division 9'!E30+'2016 AllFishing - Division 8'!E30</f>
        <v>345357</v>
      </c>
      <c r="F30" s="12">
        <f>'2016 AllFishing - Division 9'!F30+'2016 AllFishing - Division 8'!F30</f>
        <v>13</v>
      </c>
      <c r="H30" s="79">
        <f t="shared" si="0"/>
        <v>0.52818358216454875</v>
      </c>
      <c r="I30" s="100">
        <f>H30*'FHWAR 2011 Adjustments'!$E$6</f>
        <v>0.49363797051699609</v>
      </c>
      <c r="J30" s="100">
        <f>B30/C30*'FHWAR 2011 Adjustments'!$E$6</f>
        <v>4.5132149884110824</v>
      </c>
      <c r="L30" s="87"/>
    </row>
    <row r="31" spans="1:12" ht="15" customHeight="1" x14ac:dyDescent="0.25">
      <c r="A31" s="9" t="s">
        <v>34</v>
      </c>
      <c r="B31" s="13">
        <f>'2016 AllFishing - Division 9'!B31+'2016 AllFishing - Division 8'!B31</f>
        <v>88668552.980000004</v>
      </c>
      <c r="C31" s="11">
        <f>'2016 AllFishing - Division 9'!C31+'2016 AllFishing - Division 8'!C31</f>
        <v>6636179</v>
      </c>
      <c r="D31" s="11">
        <f>'2016 AllFishing - Division 9'!D31+'2016 AllFishing - Division 8'!D31</f>
        <v>259</v>
      </c>
      <c r="E31" s="11">
        <f>'2016 AllFishing - Division 9'!E31+'2016 AllFishing - Division 8'!E31</f>
        <v>1025709</v>
      </c>
      <c r="F31" s="12">
        <f>'2016 AllFishing - Division 9'!F31+'2016 AllFishing - Division 8'!F31</f>
        <v>39</v>
      </c>
      <c r="H31" s="79">
        <f t="shared" si="0"/>
        <v>1.4614166991008017</v>
      </c>
      <c r="I31" s="100">
        <f>H31*'FHWAR 2011 Adjustments'!$E$6</f>
        <v>1.3658333916161391</v>
      </c>
      <c r="J31" s="100">
        <f>B31/C31*'FHWAR 2011 Adjustments'!$E$6</f>
        <v>12.48749104178173</v>
      </c>
      <c r="L31" s="87"/>
    </row>
    <row r="32" spans="1:12" ht="15" customHeight="1" x14ac:dyDescent="0.25">
      <c r="A32" s="9" t="s">
        <v>35</v>
      </c>
      <c r="B32" s="13">
        <f>'2016 AllFishing - Division 9'!B32+'2016 AllFishing - Division 8'!B32</f>
        <v>121563.64</v>
      </c>
      <c r="C32" s="11">
        <f>'2016 AllFishing - Division 9'!C32+'2016 AllFishing - Division 8'!C32</f>
        <v>6636179</v>
      </c>
      <c r="D32" s="11">
        <f>'2016 AllFishing - Division 9'!D32+'2016 AllFishing - Division 8'!D32</f>
        <v>259</v>
      </c>
      <c r="E32" s="11">
        <f>'2016 AllFishing - Division 9'!E32+'2016 AllFishing - Division 8'!E32</f>
        <v>121563</v>
      </c>
      <c r="F32" s="12">
        <f>'2016 AllFishing - Division 9'!F32+'2016 AllFishing - Division 8'!F32</f>
        <v>8</v>
      </c>
      <c r="H32" s="79">
        <f t="shared" si="0"/>
        <v>2.0035867004568114E-3</v>
      </c>
      <c r="I32" s="100">
        <f>H32*'FHWAR 2011 Adjustments'!$E$6</f>
        <v>1.8725430058146341E-3</v>
      </c>
      <c r="J32" s="100">
        <f>B32/C32*'FHWAR 2011 Adjustments'!$E$6</f>
        <v>1.7120216970821476E-2</v>
      </c>
      <c r="L32" s="87"/>
    </row>
    <row r="33" spans="1:12" ht="15" customHeight="1" x14ac:dyDescent="0.25">
      <c r="A33" s="9" t="s">
        <v>36</v>
      </c>
      <c r="B33" s="13">
        <f>'2016 AllFishing - Division 9'!B33+'2016 AllFishing - Division 8'!B33</f>
        <v>19102239.780000001</v>
      </c>
      <c r="C33" s="11">
        <f>'2016 AllFishing - Division 9'!C33+'2016 AllFishing - Division 8'!C33</f>
        <v>6636179</v>
      </c>
      <c r="D33" s="11">
        <f>'2016 AllFishing - Division 9'!D33+'2016 AllFishing - Division 8'!D33</f>
        <v>259</v>
      </c>
      <c r="E33" s="11">
        <f>'2016 AllFishing - Division 9'!E33+'2016 AllFishing - Division 8'!E33</f>
        <v>617143</v>
      </c>
      <c r="F33" s="12">
        <f>'2016 AllFishing - Division 9'!F33+'2016 AllFishing - Division 8'!F33</f>
        <v>31</v>
      </c>
      <c r="H33" s="79">
        <f t="shared" si="0"/>
        <v>0.31483915397848444</v>
      </c>
      <c r="I33" s="100">
        <f>H33*'FHWAR 2011 Adjustments'!$E$6</f>
        <v>0.29424723951531134</v>
      </c>
      <c r="J33" s="100">
        <f>B33/C33*'FHWAR 2011 Adjustments'!$E$6</f>
        <v>2.6902327839332312</v>
      </c>
      <c r="L33" s="87"/>
    </row>
    <row r="34" spans="1:12" ht="15" customHeight="1" x14ac:dyDescent="0.25">
      <c r="A34" s="9" t="s">
        <v>37</v>
      </c>
      <c r="B34" s="13">
        <f>'2016 AllFishing - Division 9'!B34+'2016 AllFishing - Division 8'!B34</f>
        <v>26271624.580000002</v>
      </c>
      <c r="C34" s="11">
        <f>'2016 AllFishing - Division 9'!C34+'2016 AllFishing - Division 8'!C34</f>
        <v>6636179</v>
      </c>
      <c r="D34" s="11">
        <f>'2016 AllFishing - Division 9'!D34+'2016 AllFishing - Division 8'!D34</f>
        <v>259</v>
      </c>
      <c r="E34" s="11">
        <f>'2016 AllFishing - Division 9'!E34+'2016 AllFishing - Division 8'!E34</f>
        <v>691052</v>
      </c>
      <c r="F34" s="12">
        <f>'2016 AllFishing - Division 9'!F34+'2016 AllFishing - Division 8'!F34</f>
        <v>34</v>
      </c>
      <c r="H34" s="79">
        <f t="shared" si="0"/>
        <v>0.43300346721998673</v>
      </c>
      <c r="I34" s="100">
        <f>H34*'FHWAR 2011 Adjustments'!$E$6</f>
        <v>0.40468306854472957</v>
      </c>
      <c r="J34" s="100">
        <f>B34/C34*'FHWAR 2011 Adjustments'!$E$6</f>
        <v>3.6999213990759627</v>
      </c>
      <c r="L34" s="87"/>
    </row>
    <row r="35" spans="1:12" ht="15" customHeight="1" x14ac:dyDescent="0.25">
      <c r="A35" s="9" t="s">
        <v>38</v>
      </c>
      <c r="B35" s="13">
        <f>'2016 AllFishing - Division 9'!B35+'2016 AllFishing - Division 8'!B35</f>
        <v>43569080.770000003</v>
      </c>
      <c r="C35" s="11">
        <f>'2016 AllFishing - Division 9'!C35+'2016 AllFishing - Division 8'!C35</f>
        <v>6636179</v>
      </c>
      <c r="D35" s="11">
        <f>'2016 AllFishing - Division 9'!D35+'2016 AllFishing - Division 8'!D35</f>
        <v>259</v>
      </c>
      <c r="E35" s="11">
        <f>'2016 AllFishing - Division 9'!E35+'2016 AllFishing - Division 8'!E35</f>
        <v>167298</v>
      </c>
      <c r="F35" s="12">
        <f>'2016 AllFishing - Division 9'!F35+'2016 AllFishing - Division 8'!F35</f>
        <v>8</v>
      </c>
      <c r="H35" s="79">
        <f t="shared" si="0"/>
        <v>0.71809655240580661</v>
      </c>
      <c r="I35" s="100">
        <f>H35*'FHWAR 2011 Adjustments'!$E$6</f>
        <v>0.6711297676314758</v>
      </c>
      <c r="J35" s="100">
        <f>B35/C35*'FHWAR 2011 Adjustments'!$E$6</f>
        <v>6.1359804296880691</v>
      </c>
      <c r="L35" s="87"/>
    </row>
    <row r="36" spans="1:12" ht="15" customHeight="1" x14ac:dyDescent="0.25">
      <c r="A36" s="9" t="s">
        <v>39</v>
      </c>
      <c r="B36" s="13">
        <f>'2016 AllFishing - Division 9'!B36+'2016 AllFishing - Division 8'!B36</f>
        <v>0</v>
      </c>
      <c r="C36" s="11">
        <f>'2016 AllFishing - Division 9'!C36+'2016 AllFishing - Division 8'!C36</f>
        <v>6636179</v>
      </c>
      <c r="D36" s="11">
        <f>'2016 AllFishing - Division 9'!D36+'2016 AllFishing - Division 8'!D36</f>
        <v>259</v>
      </c>
      <c r="E36" s="11">
        <f>'2016 AllFishing - Division 9'!E36+'2016 AllFishing - Division 8'!E36</f>
        <v>0</v>
      </c>
      <c r="F36" s="12">
        <f>'2016 AllFishing - Division 9'!F36+'2016 AllFishing - Division 8'!F36</f>
        <v>0</v>
      </c>
      <c r="H36" s="79">
        <f t="shared" si="0"/>
        <v>0</v>
      </c>
      <c r="I36" s="100">
        <f>H36*'FHWAR 2011 Adjustments'!$E$6</f>
        <v>0</v>
      </c>
      <c r="J36" s="100">
        <f>B36/C36*'FHWAR 2011 Adjustments'!$E$6</f>
        <v>0</v>
      </c>
      <c r="L36" s="87"/>
    </row>
    <row r="37" spans="1:12" ht="15" customHeight="1" x14ac:dyDescent="0.25">
      <c r="A37" s="9" t="s">
        <v>40</v>
      </c>
      <c r="B37" s="13">
        <f>'2016 AllFishing - Division 9'!B37+'2016 AllFishing - Division 8'!B37</f>
        <v>104264719.25999999</v>
      </c>
      <c r="C37" s="11">
        <f>'2016 AllFishing - Division 9'!C37+'2016 AllFishing - Division 8'!C37</f>
        <v>6636179</v>
      </c>
      <c r="D37" s="11">
        <f>'2016 AllFishing - Division 9'!D37+'2016 AllFishing - Division 8'!D37</f>
        <v>259</v>
      </c>
      <c r="E37" s="11">
        <f>'2016 AllFishing - Division 9'!E37+'2016 AllFishing - Division 8'!E37</f>
        <v>60233</v>
      </c>
      <c r="F37" s="12">
        <f>'2016 AllFishing - Division 9'!F37+'2016 AllFishing - Division 8'!F37</f>
        <v>2</v>
      </c>
      <c r="H37" s="79">
        <f t="shared" si="0"/>
        <v>1.7184694768616597</v>
      </c>
      <c r="I37" s="100">
        <f>H37*'FHWAR 2011 Adjustments'!$E$6</f>
        <v>1.606073747080454</v>
      </c>
      <c r="J37" s="100">
        <f>B37/C37*'FHWAR 2011 Adjustments'!$E$6</f>
        <v>14.68395168269878</v>
      </c>
      <c r="L37" s="87"/>
    </row>
    <row r="38" spans="1:12" ht="15" customHeight="1" x14ac:dyDescent="0.25">
      <c r="A38" s="9" t="s">
        <v>41</v>
      </c>
      <c r="B38" s="13">
        <f>'2016 AllFishing - Division 9'!B38+'2016 AllFishing - Division 8'!B38</f>
        <v>54031494.300000004</v>
      </c>
      <c r="C38" s="11">
        <f>'2016 AllFishing - Division 9'!C38+'2016 AllFishing - Division 8'!C38</f>
        <v>6636179</v>
      </c>
      <c r="D38" s="11">
        <f>'2016 AllFishing - Division 9'!D38+'2016 AllFishing - Division 8'!D38</f>
        <v>259</v>
      </c>
      <c r="E38" s="11">
        <f>'2016 AllFishing - Division 9'!E38+'2016 AllFishing - Division 8'!E38</f>
        <v>158742</v>
      </c>
      <c r="F38" s="12">
        <f>'2016 AllFishing - Division 9'!F38+'2016 AllFishing - Division 8'!F38</f>
        <v>7</v>
      </c>
      <c r="H38" s="79">
        <f t="shared" si="0"/>
        <v>0.89053588215430224</v>
      </c>
      <c r="I38" s="100">
        <f>H38*'FHWAR 2011 Adjustments'!$E$6</f>
        <v>0.83229077991723743</v>
      </c>
      <c r="J38" s="100">
        <f>B38/C38*'FHWAR 2011 Adjustments'!$E$6</f>
        <v>7.6094373751370394</v>
      </c>
      <c r="L38" s="87"/>
    </row>
    <row r="39" spans="1:12" ht="15" customHeight="1" x14ac:dyDescent="0.25">
      <c r="A39" s="9" t="s">
        <v>42</v>
      </c>
      <c r="B39" s="13">
        <f>'2016 AllFishing - Division 9'!B39+'2016 AllFishing - Division 8'!B39</f>
        <v>73286497.510000005</v>
      </c>
      <c r="C39" s="11">
        <f>'2016 AllFishing - Division 9'!C39+'2016 AllFishing - Division 8'!C39</f>
        <v>6636179</v>
      </c>
      <c r="D39" s="11">
        <f>'2016 AllFishing - Division 9'!D39+'2016 AllFishing - Division 8'!D39</f>
        <v>259</v>
      </c>
      <c r="E39" s="11">
        <f>'2016 AllFishing - Division 9'!E39+'2016 AllFishing - Division 8'!E39</f>
        <v>237667</v>
      </c>
      <c r="F39" s="12">
        <f>'2016 AllFishing - Division 9'!F39+'2016 AllFishing - Division 8'!F39</f>
        <v>8</v>
      </c>
      <c r="H39" s="79">
        <f t="shared" si="0"/>
        <v>1.2078928513007445</v>
      </c>
      <c r="I39" s="100">
        <f>H39*'FHWAR 2011 Adjustments'!$E$6</f>
        <v>1.1288911580222682</v>
      </c>
      <c r="J39" s="100">
        <f>B39/C39*'FHWAR 2011 Adjustments'!$E$6</f>
        <v>10.321184347579326</v>
      </c>
      <c r="L39" s="87"/>
    </row>
    <row r="40" spans="1:12" ht="15" customHeight="1" x14ac:dyDescent="0.25">
      <c r="A40" s="9" t="s">
        <v>43</v>
      </c>
      <c r="B40" s="13">
        <f>'2016 AllFishing - Division 9'!B40+'2016 AllFishing - Division 8'!B40</f>
        <v>2744076554.73</v>
      </c>
      <c r="C40" s="11">
        <f>'2016 AllFishing - Division 9'!C40+'2016 AllFishing - Division 8'!C40</f>
        <v>6636179</v>
      </c>
      <c r="D40" s="11">
        <f>'2016 AllFishing - Division 9'!D40+'2016 AllFishing - Division 8'!D40</f>
        <v>259</v>
      </c>
      <c r="E40" s="11">
        <f>'2016 AllFishing - Division 9'!E40+'2016 AllFishing - Division 8'!E40</f>
        <v>229249</v>
      </c>
      <c r="F40" s="12">
        <f>'2016 AllFishing - Division 9'!F40+'2016 AllFishing - Division 8'!F40</f>
        <v>10</v>
      </c>
      <c r="H40" s="79">
        <f t="shared" si="0"/>
        <v>45.227300614660564</v>
      </c>
      <c r="I40" s="100">
        <f>H40*'FHWAR 2011 Adjustments'!$E$6</f>
        <v>42.269229187112032</v>
      </c>
      <c r="J40" s="100">
        <f>B40/C40*'FHWAR 2011 Adjustments'!$E$6</f>
        <v>386.45754603532663</v>
      </c>
      <c r="L40" s="87"/>
    </row>
    <row r="41" spans="1:12" ht="15" customHeight="1" x14ac:dyDescent="0.25">
      <c r="A41" s="9" t="s">
        <v>44</v>
      </c>
      <c r="B41" s="13">
        <f>'2016 AllFishing - Division 9'!B41+'2016 AllFishing - Division 8'!B41</f>
        <v>0</v>
      </c>
      <c r="C41" s="11">
        <f>'2016 AllFishing - Division 9'!C41+'2016 AllFishing - Division 8'!C41</f>
        <v>6636179</v>
      </c>
      <c r="D41" s="11">
        <f>'2016 AllFishing - Division 9'!D41+'2016 AllFishing - Division 8'!D41</f>
        <v>259</v>
      </c>
      <c r="E41" s="11">
        <f>'2016 AllFishing - Division 9'!E41+'2016 AllFishing - Division 8'!E41</f>
        <v>0</v>
      </c>
      <c r="F41" s="12">
        <f>'2016 AllFishing - Division 9'!F41+'2016 AllFishing - Division 8'!F41</f>
        <v>0</v>
      </c>
      <c r="H41" s="79">
        <f t="shared" si="0"/>
        <v>0</v>
      </c>
      <c r="I41" s="100">
        <f>H41*'FHWAR 2011 Adjustments'!$E$6</f>
        <v>0</v>
      </c>
      <c r="J41" s="100">
        <f>B41/C41*'FHWAR 2011 Adjustments'!$E$6</f>
        <v>0</v>
      </c>
      <c r="L41" s="87"/>
    </row>
    <row r="42" spans="1:12" ht="15" customHeight="1" x14ac:dyDescent="0.25">
      <c r="A42" s="9" t="s">
        <v>45</v>
      </c>
      <c r="B42" s="13">
        <f>'2016 AllFishing - Division 9'!B42+'2016 AllFishing - Division 8'!B42</f>
        <v>51640701.540000007</v>
      </c>
      <c r="C42" s="11">
        <f>'2016 AllFishing - Division 9'!C42+'2016 AllFishing - Division 8'!C42</f>
        <v>6636179</v>
      </c>
      <c r="D42" s="11">
        <f>'2016 AllFishing - Division 9'!D42+'2016 AllFishing - Division 8'!D42</f>
        <v>259</v>
      </c>
      <c r="E42" s="11">
        <f>'2016 AllFishing - Division 9'!E42+'2016 AllFishing - Division 8'!E42</f>
        <v>87246</v>
      </c>
      <c r="F42" s="12">
        <f>'2016 AllFishing - Division 9'!F42+'2016 AllFishing - Division 8'!F42</f>
        <v>4</v>
      </c>
      <c r="H42" s="79">
        <f t="shared" si="0"/>
        <v>0.85113133176831157</v>
      </c>
      <c r="I42" s="100">
        <f>H42*'FHWAR 2011 Adjustments'!$E$6</f>
        <v>0.7954634665767496</v>
      </c>
      <c r="J42" s="100">
        <f>B42/C42*'FHWAR 2011 Adjustments'!$E$6</f>
        <v>7.2727339761316365</v>
      </c>
      <c r="L42" s="87"/>
    </row>
    <row r="43" spans="1:12" ht="15" customHeight="1" x14ac:dyDescent="0.25">
      <c r="A43" s="9" t="s">
        <v>46</v>
      </c>
      <c r="B43" s="13">
        <f>'2016 AllFishing - Division 9'!B43+'2016 AllFishing - Division 8'!B43</f>
        <v>53074856.460000001</v>
      </c>
      <c r="C43" s="11">
        <f>'2016 AllFishing - Division 9'!C43+'2016 AllFishing - Division 8'!C43</f>
        <v>6636179</v>
      </c>
      <c r="D43" s="11">
        <f>'2016 AllFishing - Division 9'!D43+'2016 AllFishing - Division 8'!D43</f>
        <v>259</v>
      </c>
      <c r="E43" s="11">
        <f>'2016 AllFishing - Division 9'!E43+'2016 AllFishing - Division 8'!E43</f>
        <v>175386</v>
      </c>
      <c r="F43" s="12">
        <f>'2016 AllFishing - Division 9'!F43+'2016 AllFishing - Division 8'!F43</f>
        <v>6</v>
      </c>
      <c r="H43" s="79">
        <f t="shared" si="0"/>
        <v>0.87476877569567901</v>
      </c>
      <c r="I43" s="100">
        <f>H43*'FHWAR 2011 Adjustments'!$E$6</f>
        <v>0.81755491402518587</v>
      </c>
      <c r="J43" s="100">
        <f>B43/C43*'FHWAR 2011 Adjustments'!$E$6</f>
        <v>7.4747108452034334</v>
      </c>
      <c r="L43" s="87"/>
    </row>
    <row r="44" spans="1:12" ht="15" customHeight="1" x14ac:dyDescent="0.25">
      <c r="A44" s="9" t="s">
        <v>47</v>
      </c>
      <c r="B44" s="13">
        <f>'2016 AllFishing - Division 9'!B44+'2016 AllFishing - Division 8'!B44</f>
        <v>155382608.19</v>
      </c>
      <c r="C44" s="11">
        <f>'2016 AllFishing - Division 9'!C44+'2016 AllFishing - Division 8'!C44</f>
        <v>6636179</v>
      </c>
      <c r="D44" s="11">
        <f>'2016 AllFishing - Division 9'!D44+'2016 AllFishing - Division 8'!D44</f>
        <v>259</v>
      </c>
      <c r="E44" s="11">
        <f>'2016 AllFishing - Division 9'!E44+'2016 AllFishing - Division 8'!E44</f>
        <v>3835202</v>
      </c>
      <c r="F44" s="12">
        <f>'2016 AllFishing - Division 9'!F44+'2016 AllFishing - Division 8'!F44</f>
        <v>155</v>
      </c>
      <c r="H44" s="79">
        <f t="shared" si="0"/>
        <v>2.560983919630702</v>
      </c>
      <c r="I44" s="100">
        <f>H44*'FHWAR 2011 Adjustments'!$E$6</f>
        <v>2.3934839084402224</v>
      </c>
      <c r="J44" s="100">
        <f>B44/C44*'FHWAR 2011 Adjustments'!$E$6</f>
        <v>21.883056197601043</v>
      </c>
      <c r="L44" s="87"/>
    </row>
    <row r="45" spans="1:12" ht="15" customHeight="1" x14ac:dyDescent="0.25">
      <c r="A45" s="9" t="s">
        <v>48</v>
      </c>
      <c r="B45" s="13">
        <f>'2016 AllFishing - Division 9'!B45+'2016 AllFishing - Division 8'!B45</f>
        <v>12835529.299999999</v>
      </c>
      <c r="C45" s="11">
        <f>'2016 AllFishing - Division 9'!C45+'2016 AllFishing - Division 8'!C45</f>
        <v>6636179</v>
      </c>
      <c r="D45" s="11">
        <f>'2016 AllFishing - Division 9'!D45+'2016 AllFishing - Division 8'!D45</f>
        <v>259</v>
      </c>
      <c r="E45" s="11">
        <f>'2016 AllFishing - Division 9'!E45+'2016 AllFishing - Division 8'!E45</f>
        <v>601311</v>
      </c>
      <c r="F45" s="12">
        <f>'2016 AllFishing - Division 9'!F45+'2016 AllFishing - Division 8'!F45</f>
        <v>31</v>
      </c>
      <c r="H45" s="79">
        <f t="shared" si="0"/>
        <v>0.21155253165176466</v>
      </c>
      <c r="I45" s="100">
        <f>H45*'FHWAR 2011 Adjustments'!$E$6</f>
        <v>0.19771603266111318</v>
      </c>
      <c r="J45" s="100">
        <f>B45/C45*'FHWAR 2011 Adjustments'!$E$6</f>
        <v>1.8076708343986432</v>
      </c>
      <c r="L45" s="87"/>
    </row>
    <row r="46" spans="1:12" ht="15" customHeight="1" x14ac:dyDescent="0.25">
      <c r="A46" s="9" t="s">
        <v>49</v>
      </c>
      <c r="B46" s="13">
        <f>'2016 AllFishing - Division 9'!B46+'2016 AllFishing - Division 8'!B46</f>
        <v>177312890.53</v>
      </c>
      <c r="C46" s="11">
        <f>'2016 AllFishing - Division 9'!C46+'2016 AllFishing - Division 8'!C46</f>
        <v>6636179</v>
      </c>
      <c r="D46" s="11">
        <f>'2016 AllFishing - Division 9'!D46+'2016 AllFishing - Division 8'!D46</f>
        <v>259</v>
      </c>
      <c r="E46" s="11">
        <f>'2016 AllFishing - Division 9'!E46+'2016 AllFishing - Division 8'!E46</f>
        <v>11564</v>
      </c>
      <c r="F46" s="12">
        <f>'2016 AllFishing - Division 9'!F46+'2016 AllFishing - Division 8'!F46</f>
        <v>1</v>
      </c>
      <c r="H46" s="79">
        <f t="shared" si="0"/>
        <v>2.9224342845069669</v>
      </c>
      <c r="I46" s="100">
        <f>H46*'FHWAR 2011 Adjustments'!$E$6</f>
        <v>2.731293773390854</v>
      </c>
      <c r="J46" s="100">
        <f>B46/C46*'FHWAR 2011 Adjustments'!$E$6</f>
        <v>24.971571742974437</v>
      </c>
      <c r="L46" s="87"/>
    </row>
    <row r="47" spans="1:12" ht="15" customHeight="1" x14ac:dyDescent="0.25">
      <c r="A47" s="9" t="s">
        <v>50</v>
      </c>
      <c r="B47" s="13">
        <f>'2016 AllFishing - Division 9'!B47+'2016 AllFishing - Division 8'!B47</f>
        <v>11781308.01</v>
      </c>
      <c r="C47" s="11">
        <f>'2016 AllFishing - Division 9'!C47+'2016 AllFishing - Division 8'!C47</f>
        <v>6636179</v>
      </c>
      <c r="D47" s="11">
        <f>'2016 AllFishing - Division 9'!D47+'2016 AllFishing - Division 8'!D47</f>
        <v>259</v>
      </c>
      <c r="E47" s="11">
        <f>'2016 AllFishing - Division 9'!E47+'2016 AllFishing - Division 8'!E47</f>
        <v>16830</v>
      </c>
      <c r="F47" s="12">
        <f>'2016 AllFishing - Division 9'!F47+'2016 AllFishing - Division 8'!F47</f>
        <v>1</v>
      </c>
      <c r="H47" s="79">
        <f t="shared" si="0"/>
        <v>0.19417707501043324</v>
      </c>
      <c r="I47" s="100">
        <f>H47*'FHWAR 2011 Adjustments'!$E$6</f>
        <v>0.18147701001280833</v>
      </c>
      <c r="J47" s="100">
        <f>B47/C47*'FHWAR 2011 Adjustments'!$E$6</f>
        <v>1.6592012984415159</v>
      </c>
      <c r="L47" s="87"/>
    </row>
    <row r="48" spans="1:12" ht="15" customHeight="1" x14ac:dyDescent="0.25">
      <c r="A48" s="9" t="s">
        <v>51</v>
      </c>
      <c r="B48" s="13">
        <f>'2016 AllFishing - Division 9'!B48+'2016 AllFishing - Division 8'!B48</f>
        <v>4751692842.3900003</v>
      </c>
      <c r="C48" s="11">
        <f>'2016 AllFishing - Division 9'!C48+'2016 AllFishing - Division 8'!C48</f>
        <v>6636179</v>
      </c>
      <c r="D48" s="11">
        <f>'2016 AllFishing - Division 9'!D48+'2016 AllFishing - Division 8'!D48</f>
        <v>259</v>
      </c>
      <c r="E48" s="11">
        <f>'2016 AllFishing - Division 9'!E48+'2016 AllFishing - Division 8'!E48</f>
        <v>5987821</v>
      </c>
      <c r="F48" s="12">
        <f>'2016 AllFishing - Division 9'!F48+'2016 AllFishing - Division 8'!F48</f>
        <v>229</v>
      </c>
      <c r="I48" s="87"/>
    </row>
    <row r="49" spans="1:10" ht="15" customHeight="1" x14ac:dyDescent="0.25">
      <c r="A49" s="9" t="s">
        <v>52</v>
      </c>
      <c r="B49" s="13">
        <f>'2016 AllFishing - Division 9'!B49+'2016 AllFishing - Division 8'!B49</f>
        <v>1441427224.96</v>
      </c>
      <c r="C49" s="11">
        <f>'2016 AllFishing - Division 9'!C49+'2016 AllFishing - Division 8'!C49</f>
        <v>6636179</v>
      </c>
      <c r="D49" s="11">
        <f>'2016 AllFishing - Division 9'!D49+'2016 AllFishing - Division 8'!D49</f>
        <v>259</v>
      </c>
      <c r="E49" s="11">
        <f>'2016 AllFishing - Division 9'!E49+'2016 AllFishing - Division 8'!E49</f>
        <v>3819888</v>
      </c>
      <c r="F49" s="12">
        <f>'2016 AllFishing - Division 9'!F49+'2016 AllFishing - Division 8'!F49</f>
        <v>157</v>
      </c>
      <c r="I49" s="87"/>
    </row>
    <row r="50" spans="1:10" ht="15" customHeight="1" x14ac:dyDescent="0.25">
      <c r="A50" s="9" t="s">
        <v>53</v>
      </c>
      <c r="B50" s="13">
        <f>'2016 AllFishing - Division 9'!B50+'2016 AllFishing - Division 8'!B50</f>
        <v>2725660251.8400002</v>
      </c>
      <c r="C50" s="11">
        <f>'2016 AllFishing - Division 9'!C50+'2016 AllFishing - Division 8'!C50</f>
        <v>6636179</v>
      </c>
      <c r="D50" s="11">
        <f>'2016 AllFishing - Division 9'!D50+'2016 AllFishing - Division 8'!D50</f>
        <v>259</v>
      </c>
      <c r="E50" s="11">
        <f>'2016 AllFishing - Division 9'!E50+'2016 AllFishing - Division 8'!E50</f>
        <v>1996640</v>
      </c>
      <c r="F50" s="12">
        <f>'2016 AllFishing - Division 9'!F50+'2016 AllFishing - Division 8'!F50</f>
        <v>83</v>
      </c>
      <c r="I50" s="87"/>
    </row>
    <row r="51" spans="1:10" ht="15" customHeight="1" x14ac:dyDescent="0.25">
      <c r="A51" s="9" t="s">
        <v>54</v>
      </c>
      <c r="B51" s="13">
        <f>'2016 AllFishing - Division 9'!B51+'2016 AllFishing - Division 8'!B51</f>
        <v>3080374823.79</v>
      </c>
      <c r="C51" s="11">
        <f>'2016 AllFishing - Division 9'!C51+'2016 AllFishing - Division 8'!C51</f>
        <v>6636179</v>
      </c>
      <c r="D51" s="11">
        <f>'2016 AllFishing - Division 9'!D51+'2016 AllFishing - Division 8'!D51</f>
        <v>259</v>
      </c>
      <c r="E51" s="11">
        <f>'2016 AllFishing - Division 9'!E51+'2016 AllFishing - Division 8'!E51</f>
        <v>579603</v>
      </c>
      <c r="F51" s="12">
        <f>'2016 AllFishing - Division 9'!F51+'2016 AllFishing - Division 8'!F51</f>
        <v>24</v>
      </c>
      <c r="I51" s="87"/>
    </row>
    <row r="52" spans="1:10" ht="15" customHeight="1" x14ac:dyDescent="0.25">
      <c r="A52" s="9" t="s">
        <v>55</v>
      </c>
      <c r="B52" s="13">
        <f>'2016 AllFishing - Division 9'!B52+'2016 AllFishing - Division 8'!B52</f>
        <v>402686200.37</v>
      </c>
      <c r="C52" s="11">
        <f>'2016 AllFishing - Division 9'!C52+'2016 AllFishing - Division 8'!C52</f>
        <v>6636179</v>
      </c>
      <c r="D52" s="11">
        <f>'2016 AllFishing - Division 9'!D52+'2016 AllFishing - Division 8'!D52</f>
        <v>259</v>
      </c>
      <c r="E52" s="11">
        <f>'2016 AllFishing - Division 9'!E52+'2016 AllFishing - Division 8'!E52</f>
        <v>4342641</v>
      </c>
      <c r="F52" s="12">
        <f>'2016 AllFishing - Division 9'!F52+'2016 AllFishing - Division 8'!F52</f>
        <v>178</v>
      </c>
      <c r="I52" s="87"/>
    </row>
    <row r="53" spans="1:10" ht="15" customHeight="1" thickBot="1" x14ac:dyDescent="0.3">
      <c r="A53" s="14" t="s">
        <v>56</v>
      </c>
      <c r="B53" s="15">
        <f>'2016 AllFishing - Division 9'!B53+'2016 AllFishing - Division 8'!B53</f>
        <v>12401841343.35</v>
      </c>
      <c r="C53" s="16">
        <f>'2016 AllFishing - Division 9'!C53+'2016 AllFishing - Division 8'!C53</f>
        <v>6636179</v>
      </c>
      <c r="D53" s="16">
        <f>'2016 AllFishing - Division 9'!D53+'2016 AllFishing - Division 8'!D53</f>
        <v>259</v>
      </c>
      <c r="E53" s="16">
        <f>'2016 AllFishing - Division 9'!E53+'2016 AllFishing - Division 8'!E53</f>
        <v>6461351</v>
      </c>
      <c r="F53" s="17">
        <f>'2016 AllFishing - Division 9'!F53+'2016 AllFishing - Division 8'!F53</f>
        <v>255</v>
      </c>
      <c r="H53" s="79">
        <f>SUM(H4:H47)</f>
        <v>204.40457670395224</v>
      </c>
      <c r="I53" s="88">
        <f>SUM(I4:I47)</f>
        <v>191.03558651902586</v>
      </c>
      <c r="J53" s="88">
        <f>SUM(J4:J47)</f>
        <v>1746.5930983684011</v>
      </c>
    </row>
    <row r="54" spans="1:10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BA4F-A11D-4856-B625-A695E189A550}">
  <sheetPr>
    <tabColor theme="9" tint="0.39997558519241921"/>
  </sheetPr>
  <dimension ref="A1:I53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6.140625" style="19" customWidth="1"/>
    <col min="3" max="3" width="12.42578125" style="18" bestFit="1" customWidth="1"/>
    <col min="4" max="4" width="9.28515625" style="18" bestFit="1" customWidth="1"/>
    <col min="5" max="5" width="12.42578125" style="18" bestFit="1" customWidth="1"/>
    <col min="6" max="6" width="9.28515625" style="18" bestFit="1" customWidth="1"/>
    <col min="7" max="7" width="3.28515625" customWidth="1"/>
    <col min="8" max="8" width="16.5703125" style="79" customWidth="1"/>
    <col min="9" max="9" width="19.140625" customWidth="1"/>
  </cols>
  <sheetData>
    <row r="1" spans="1:9" ht="38.25" thickTop="1" thickBot="1" x14ac:dyDescent="0.3">
      <c r="A1" s="47" t="s">
        <v>97</v>
      </c>
      <c r="B1" s="46" t="s">
        <v>0</v>
      </c>
      <c r="C1" s="45" t="s">
        <v>1</v>
      </c>
      <c r="D1" s="45" t="s">
        <v>2</v>
      </c>
      <c r="E1" s="45" t="s">
        <v>3</v>
      </c>
      <c r="F1" s="44" t="s">
        <v>4</v>
      </c>
      <c r="H1" s="80" t="s">
        <v>448</v>
      </c>
      <c r="I1" s="106" t="s">
        <v>518</v>
      </c>
    </row>
    <row r="2" spans="1:9" ht="18.75" customHeight="1" x14ac:dyDescent="0.25">
      <c r="A2" s="41" t="s">
        <v>57</v>
      </c>
      <c r="B2" s="43">
        <v>146870729.13489643</v>
      </c>
      <c r="C2" s="39">
        <v>11453392.959003888</v>
      </c>
      <c r="D2" s="39">
        <v>480</v>
      </c>
      <c r="E2" s="39">
        <v>10857897.761236096</v>
      </c>
      <c r="F2" s="38">
        <v>462</v>
      </c>
    </row>
    <row r="3" spans="1:9" ht="18.75" customHeight="1" x14ac:dyDescent="0.25">
      <c r="A3" s="37" t="s">
        <v>58</v>
      </c>
      <c r="B3" s="42">
        <v>184021305.72900853</v>
      </c>
      <c r="C3" s="11">
        <v>11453392.959003888</v>
      </c>
      <c r="D3" s="11">
        <v>480</v>
      </c>
      <c r="E3" s="11">
        <v>11450898.804128988</v>
      </c>
      <c r="F3" s="35">
        <v>479</v>
      </c>
    </row>
    <row r="4" spans="1:9" ht="18.75" customHeight="1" x14ac:dyDescent="0.25">
      <c r="A4" s="37" t="s">
        <v>59</v>
      </c>
      <c r="B4" s="36">
        <v>2506853105.833035</v>
      </c>
      <c r="C4" s="11">
        <v>11453392.959003888</v>
      </c>
      <c r="D4" s="11">
        <v>480</v>
      </c>
      <c r="E4" s="11">
        <v>9053351.162962215</v>
      </c>
      <c r="F4" s="35">
        <v>378</v>
      </c>
      <c r="H4" s="79">
        <f>B4/$B$3</f>
        <v>13.622624271151787</v>
      </c>
      <c r="I4" s="100">
        <f>H4*'FHWAR 2011 Adjustments'!$E$13</f>
        <v>21.355102540763589</v>
      </c>
    </row>
    <row r="5" spans="1:9" ht="18.75" customHeight="1" x14ac:dyDescent="0.25">
      <c r="A5" s="37" t="s">
        <v>60</v>
      </c>
      <c r="B5" s="36">
        <v>607080985.07306957</v>
      </c>
      <c r="C5" s="11">
        <v>11453392.959003888</v>
      </c>
      <c r="D5" s="11">
        <v>480</v>
      </c>
      <c r="E5" s="11">
        <v>1775278.5645667999</v>
      </c>
      <c r="F5" s="35">
        <v>69</v>
      </c>
      <c r="H5" s="79">
        <f t="shared" ref="H5:H47" si="0">B5/$B$3</f>
        <v>3.298971185255378</v>
      </c>
      <c r="I5" s="100">
        <f>H5*'FHWAR 2011 Adjustments'!$E$13</f>
        <v>5.1715342461101645</v>
      </c>
    </row>
    <row r="6" spans="1:9" ht="18.75" customHeight="1" x14ac:dyDescent="0.25">
      <c r="A6" s="37" t="s">
        <v>61</v>
      </c>
      <c r="B6" s="36">
        <v>118888385.11313696</v>
      </c>
      <c r="C6" s="11">
        <v>11453392.959003888</v>
      </c>
      <c r="D6" s="11"/>
      <c r="E6" s="11">
        <v>669670.39769389993</v>
      </c>
      <c r="F6" s="35">
        <v>36</v>
      </c>
      <c r="H6" s="79">
        <f t="shared" si="0"/>
        <v>0.64605771946979385</v>
      </c>
      <c r="I6" s="100">
        <f>H6*'FHWAR 2011 Adjustments'!$E$13</f>
        <v>1.0127732052146532</v>
      </c>
    </row>
    <row r="7" spans="1:9" ht="18.75" customHeight="1" x14ac:dyDescent="0.25">
      <c r="A7" s="37" t="s">
        <v>62</v>
      </c>
      <c r="B7" s="36">
        <v>74197005.191404074</v>
      </c>
      <c r="C7" s="11">
        <v>11453392.959003888</v>
      </c>
      <c r="D7" s="11">
        <v>480</v>
      </c>
      <c r="E7" s="11">
        <v>787723.51338869997</v>
      </c>
      <c r="F7" s="35">
        <v>29</v>
      </c>
      <c r="H7" s="79">
        <f t="shared" si="0"/>
        <v>0.4031979063373633</v>
      </c>
      <c r="I7" s="100">
        <f>H7*'FHWAR 2011 Adjustments'!$E$13</f>
        <v>0.63206122863488379</v>
      </c>
    </row>
    <row r="8" spans="1:9" ht="18.75" customHeight="1" x14ac:dyDescent="0.25">
      <c r="A8" s="37" t="s">
        <v>63</v>
      </c>
      <c r="B8" s="36">
        <v>2991394090.7387724</v>
      </c>
      <c r="C8" s="11">
        <v>11453392.959003888</v>
      </c>
      <c r="D8" s="11">
        <v>480</v>
      </c>
      <c r="E8" s="11">
        <v>8937445.8934786152</v>
      </c>
      <c r="F8" s="35">
        <v>373</v>
      </c>
      <c r="H8" s="79">
        <f t="shared" si="0"/>
        <v>16.255694300658462</v>
      </c>
      <c r="I8" s="100">
        <f>H8*'FHWAR 2011 Adjustments'!$E$13</f>
        <v>25.482756607843886</v>
      </c>
    </row>
    <row r="9" spans="1:9" ht="18.75" customHeight="1" x14ac:dyDescent="0.25">
      <c r="A9" s="37" t="s">
        <v>64</v>
      </c>
      <c r="B9" s="36">
        <v>658435898.86680138</v>
      </c>
      <c r="C9" s="11">
        <v>11453392.959003888</v>
      </c>
      <c r="D9" s="11">
        <v>480</v>
      </c>
      <c r="E9" s="11">
        <v>943198.80143190012</v>
      </c>
      <c r="F9" s="35">
        <v>47</v>
      </c>
      <c r="H9" s="79">
        <f t="shared" si="0"/>
        <v>3.5780416634822716</v>
      </c>
      <c r="I9" s="100">
        <f>H9*'FHWAR 2011 Adjustments'!$E$13</f>
        <v>5.6090107968842808</v>
      </c>
    </row>
    <row r="10" spans="1:9" ht="18.75" customHeight="1" x14ac:dyDescent="0.25">
      <c r="A10" s="37" t="s">
        <v>65</v>
      </c>
      <c r="B10" s="36">
        <v>18577037.420861699</v>
      </c>
      <c r="C10" s="11">
        <v>11453392.959003888</v>
      </c>
      <c r="D10" s="11">
        <v>480</v>
      </c>
      <c r="E10" s="11"/>
      <c r="F10" s="35">
        <v>33</v>
      </c>
      <c r="H10" s="79">
        <f t="shared" si="0"/>
        <v>0.100950470638538</v>
      </c>
      <c r="I10" s="100">
        <f>H10*'FHWAR 2011 Adjustments'!$E$13</f>
        <v>0.15825200850541041</v>
      </c>
    </row>
    <row r="11" spans="1:9" ht="18.75" customHeight="1" x14ac:dyDescent="0.25">
      <c r="A11" s="37" t="s">
        <v>66</v>
      </c>
      <c r="B11" s="36">
        <v>1813913056.2150676</v>
      </c>
      <c r="C11" s="11">
        <v>11453392.959003888</v>
      </c>
      <c r="D11" s="11">
        <v>480</v>
      </c>
      <c r="E11" s="11">
        <v>1024273.4713134002</v>
      </c>
      <c r="F11" s="35">
        <v>35</v>
      </c>
      <c r="H11" s="79">
        <f t="shared" si="0"/>
        <v>9.8570817603384082</v>
      </c>
      <c r="I11" s="100">
        <f>H11*'FHWAR 2011 Adjustments'!$E$13</f>
        <v>15.452161606665202</v>
      </c>
    </row>
    <row r="12" spans="1:9" ht="18.75" customHeight="1" x14ac:dyDescent="0.25">
      <c r="A12" s="37" t="s">
        <v>67</v>
      </c>
      <c r="B12" s="36">
        <v>103271097.81025574</v>
      </c>
      <c r="C12" s="11">
        <v>11453392.959003888</v>
      </c>
      <c r="D12" s="11">
        <v>480</v>
      </c>
      <c r="E12" s="11">
        <v>1872225.9254231004</v>
      </c>
      <c r="F12" s="35">
        <v>90</v>
      </c>
      <c r="H12" s="79">
        <f t="shared" si="0"/>
        <v>0.56119098493048247</v>
      </c>
      <c r="I12" s="100">
        <f>H12*'FHWAR 2011 Adjustments'!$E$13</f>
        <v>0.8797343881473213</v>
      </c>
    </row>
    <row r="13" spans="1:9" ht="18.75" customHeight="1" x14ac:dyDescent="0.25">
      <c r="A13" s="37" t="s">
        <v>68</v>
      </c>
      <c r="B13" s="36">
        <v>204576505.58405477</v>
      </c>
      <c r="C13" s="11">
        <v>11453392.959003888</v>
      </c>
      <c r="D13" s="11">
        <v>480</v>
      </c>
      <c r="E13" s="11">
        <v>616923.11266809993</v>
      </c>
      <c r="F13" s="35">
        <v>27</v>
      </c>
      <c r="H13" s="79">
        <f t="shared" si="0"/>
        <v>1.1117001087108687</v>
      </c>
      <c r="I13" s="100">
        <f>H13*'FHWAR 2011 Adjustments'!$E$13</f>
        <v>1.7427236737618237</v>
      </c>
    </row>
    <row r="14" spans="1:9" ht="18.75" customHeight="1" x14ac:dyDescent="0.25">
      <c r="A14" s="37" t="s">
        <v>69</v>
      </c>
      <c r="B14" s="36">
        <v>15116318.671924705</v>
      </c>
      <c r="C14" s="11">
        <v>11453392.959003888</v>
      </c>
      <c r="D14" s="11">
        <v>480</v>
      </c>
      <c r="E14" s="11">
        <v>205962.02700080007</v>
      </c>
      <c r="F14" s="35">
        <v>10</v>
      </c>
      <c r="H14" s="79">
        <f t="shared" si="0"/>
        <v>8.214439416153875E-2</v>
      </c>
      <c r="I14" s="100">
        <f>H14*'FHWAR 2011 Adjustments'!$E$13</f>
        <v>0.12877122098885024</v>
      </c>
    </row>
    <row r="15" spans="1:9" ht="18.75" customHeight="1" x14ac:dyDescent="0.25">
      <c r="A15" s="37" t="s">
        <v>70</v>
      </c>
      <c r="B15" s="36">
        <v>2178198.0783835999</v>
      </c>
      <c r="C15" s="11">
        <v>11453392.959003888</v>
      </c>
      <c r="D15" s="11">
        <v>480</v>
      </c>
      <c r="E15" s="11">
        <v>76175.193212999991</v>
      </c>
      <c r="F15" s="35">
        <v>4</v>
      </c>
      <c r="H15" s="79">
        <f t="shared" si="0"/>
        <v>1.1836662443810906E-2</v>
      </c>
      <c r="I15" s="100">
        <f>H15*'FHWAR 2011 Adjustments'!$E$13</f>
        <v>1.8555392499760646E-2</v>
      </c>
    </row>
    <row r="16" spans="1:9" ht="18.75" customHeight="1" thickBot="1" x14ac:dyDescent="0.3">
      <c r="A16" s="34" t="s">
        <v>71</v>
      </c>
      <c r="B16" s="33">
        <v>81763793.537651986</v>
      </c>
      <c r="C16" s="16">
        <v>11453392.959003888</v>
      </c>
      <c r="D16" s="16">
        <v>480</v>
      </c>
      <c r="E16" s="16">
        <v>221582.09630799998</v>
      </c>
      <c r="F16" s="32">
        <v>3</v>
      </c>
      <c r="H16" s="79">
        <f t="shared" si="0"/>
        <v>0.44431699478351766</v>
      </c>
      <c r="I16" s="100">
        <f>H16*'FHWAR 2011 Adjustments'!$E$13</f>
        <v>0.69652034698624898</v>
      </c>
    </row>
    <row r="17" spans="1:9" ht="18.75" customHeight="1" x14ac:dyDescent="0.25">
      <c r="A17" s="41" t="s">
        <v>98</v>
      </c>
      <c r="B17" s="40">
        <v>1190128880.398967</v>
      </c>
      <c r="C17" s="39">
        <v>11453392.959003888</v>
      </c>
      <c r="D17" s="39">
        <v>480</v>
      </c>
      <c r="E17" s="39">
        <v>872799.58249269985</v>
      </c>
      <c r="F17" s="38">
        <v>54</v>
      </c>
      <c r="H17" s="79">
        <f t="shared" si="0"/>
        <v>6.4673428746971391</v>
      </c>
      <c r="I17" s="100">
        <f>H17*'FHWAR 2011 Adjustments'!$E$13</f>
        <v>10.138338069552949</v>
      </c>
    </row>
    <row r="18" spans="1:9" ht="18.75" customHeight="1" x14ac:dyDescent="0.25">
      <c r="A18" s="37" t="s">
        <v>99</v>
      </c>
      <c r="B18" s="36">
        <v>553149323.53675365</v>
      </c>
      <c r="C18" s="11">
        <v>11453392.959003888</v>
      </c>
      <c r="D18" s="11">
        <v>480</v>
      </c>
      <c r="E18" s="11">
        <v>1120480.2573737996</v>
      </c>
      <c r="F18" s="35">
        <v>32</v>
      </c>
      <c r="H18" s="79">
        <f t="shared" si="0"/>
        <v>3.0058982645809853</v>
      </c>
      <c r="I18" s="100">
        <f>H18*'FHWAR 2011 Adjustments'!$E$13</f>
        <v>4.7121071821063234</v>
      </c>
    </row>
    <row r="19" spans="1:9" ht="18.75" customHeight="1" x14ac:dyDescent="0.25">
      <c r="A19" s="37" t="s">
        <v>100</v>
      </c>
      <c r="B19" s="36">
        <v>109983583.43763903</v>
      </c>
      <c r="C19" s="11">
        <v>11453392.959003888</v>
      </c>
      <c r="D19" s="11"/>
      <c r="E19" s="11">
        <v>180072.62897060002</v>
      </c>
      <c r="F19" s="35">
        <v>11</v>
      </c>
      <c r="H19" s="79">
        <f t="shared" si="0"/>
        <v>0.59766766137178629</v>
      </c>
      <c r="I19" s="100">
        <f>H19*'FHWAR 2011 Adjustments'!$E$13</f>
        <v>0.93691596713279512</v>
      </c>
    </row>
    <row r="20" spans="1:9" ht="18.75" customHeight="1" x14ac:dyDescent="0.25">
      <c r="A20" s="37" t="s">
        <v>101</v>
      </c>
      <c r="B20" s="36">
        <v>1060564042.2857604</v>
      </c>
      <c r="C20" s="11">
        <v>11453392.959003888</v>
      </c>
      <c r="D20" s="11">
        <v>480</v>
      </c>
      <c r="E20" s="11">
        <v>1533191.1890098001</v>
      </c>
      <c r="F20" s="35">
        <v>47</v>
      </c>
      <c r="H20" s="79">
        <f t="shared" si="0"/>
        <v>5.7632676721007341</v>
      </c>
      <c r="I20" s="100">
        <f>H20*'FHWAR 2011 Adjustments'!$E$13</f>
        <v>9.0346154792077424</v>
      </c>
    </row>
    <row r="21" spans="1:9" ht="18.75" customHeight="1" x14ac:dyDescent="0.25">
      <c r="A21" s="37" t="s">
        <v>102</v>
      </c>
      <c r="B21" s="36">
        <v>1613690338.4165435</v>
      </c>
      <c r="C21" s="11">
        <v>11453392.959003888</v>
      </c>
      <c r="D21" s="11">
        <v>480</v>
      </c>
      <c r="E21" s="11"/>
      <c r="F21" s="35">
        <v>84</v>
      </c>
      <c r="H21" s="79">
        <f t="shared" si="0"/>
        <v>8.7690408022257973</v>
      </c>
      <c r="I21" s="100">
        <f>H21*'FHWAR 2011 Adjustments'!$E$13</f>
        <v>13.746526497998952</v>
      </c>
    </row>
    <row r="22" spans="1:9" ht="18.75" customHeight="1" x14ac:dyDescent="0.25">
      <c r="A22" s="37" t="s">
        <v>103</v>
      </c>
      <c r="B22" s="36">
        <v>220272921.03883922</v>
      </c>
      <c r="C22" s="11">
        <v>11453392.959003888</v>
      </c>
      <c r="D22" s="11">
        <v>480</v>
      </c>
      <c r="E22" s="11">
        <v>637426.88185210014</v>
      </c>
      <c r="F22" s="35">
        <v>44</v>
      </c>
      <c r="H22" s="79">
        <f t="shared" si="0"/>
        <v>1.1969968377640747</v>
      </c>
      <c r="I22" s="100">
        <f>H22*'FHWAR 2011 Adjustments'!$E$13</f>
        <v>1.8764365589641501</v>
      </c>
    </row>
    <row r="23" spans="1:9" ht="18.75" customHeight="1" x14ac:dyDescent="0.25">
      <c r="A23" s="37" t="s">
        <v>104</v>
      </c>
      <c r="B23" s="36">
        <v>204296655.59364423</v>
      </c>
      <c r="C23" s="11">
        <v>11453392.959003888</v>
      </c>
      <c r="D23" s="11">
        <v>480</v>
      </c>
      <c r="E23" s="11">
        <v>2004502.8243297006</v>
      </c>
      <c r="F23" s="35">
        <v>81</v>
      </c>
      <c r="H23" s="79">
        <f t="shared" si="0"/>
        <v>1.1101793609403761</v>
      </c>
      <c r="I23" s="100">
        <f>H23*'FHWAR 2011 Adjustments'!$E$13</f>
        <v>1.7403397186639591</v>
      </c>
    </row>
    <row r="24" spans="1:9" ht="18.75" customHeight="1" x14ac:dyDescent="0.25">
      <c r="A24" s="37" t="s">
        <v>105</v>
      </c>
      <c r="B24" s="36">
        <v>1413838709.6782136</v>
      </c>
      <c r="C24" s="11">
        <v>11453392.959003888</v>
      </c>
      <c r="D24" s="11">
        <v>480</v>
      </c>
      <c r="E24" s="11">
        <v>6620045.4039763985</v>
      </c>
      <c r="F24" s="35">
        <v>280</v>
      </c>
      <c r="H24" s="79">
        <f t="shared" si="0"/>
        <v>7.6830163989828737</v>
      </c>
      <c r="I24" s="100">
        <f>H24*'FHWAR 2011 Adjustments'!$E$13</f>
        <v>12.044052581711211</v>
      </c>
    </row>
    <row r="25" spans="1:9" ht="18.75" customHeight="1" x14ac:dyDescent="0.25">
      <c r="A25" s="37" t="s">
        <v>106</v>
      </c>
      <c r="B25" s="36">
        <v>228889164.29893419</v>
      </c>
      <c r="C25" s="11">
        <v>11453392.959003888</v>
      </c>
      <c r="D25" s="11">
        <v>480</v>
      </c>
      <c r="E25" s="11">
        <v>651309.83630529977</v>
      </c>
      <c r="F25" s="35">
        <v>53</v>
      </c>
      <c r="H25" s="79">
        <f t="shared" si="0"/>
        <v>1.2438188251745073</v>
      </c>
      <c r="I25" s="100">
        <f>H25*'FHWAR 2011 Adjustments'!$E$13</f>
        <v>1.9498356575819957</v>
      </c>
    </row>
    <row r="26" spans="1:9" ht="18.75" customHeight="1" x14ac:dyDescent="0.25">
      <c r="A26" s="37" t="s">
        <v>107</v>
      </c>
      <c r="B26" s="36">
        <v>448563275.15510994</v>
      </c>
      <c r="C26" s="11">
        <v>11453392.959003888</v>
      </c>
      <c r="D26" s="11">
        <v>480</v>
      </c>
      <c r="E26" s="11">
        <v>1059489.2943304998</v>
      </c>
      <c r="F26" s="35">
        <v>39</v>
      </c>
      <c r="H26" s="79">
        <f t="shared" si="0"/>
        <v>2.4375616365621728</v>
      </c>
      <c r="I26" s="100">
        <f>H26*'FHWAR 2011 Adjustments'!$E$13</f>
        <v>3.8211711386954028</v>
      </c>
    </row>
    <row r="27" spans="1:9" ht="18.75" customHeight="1" x14ac:dyDescent="0.25">
      <c r="A27" s="37" t="s">
        <v>108</v>
      </c>
      <c r="B27" s="36">
        <v>340494384.51119691</v>
      </c>
      <c r="C27" s="11">
        <v>11453392.959003888</v>
      </c>
      <c r="D27" s="11">
        <v>480</v>
      </c>
      <c r="E27" s="11">
        <v>2742155.4689037013</v>
      </c>
      <c r="F27" s="35">
        <v>109</v>
      </c>
      <c r="H27" s="79">
        <f t="shared" si="0"/>
        <v>1.850298709501671</v>
      </c>
      <c r="I27" s="100">
        <f>H27*'FHWAR 2011 Adjustments'!$E$13</f>
        <v>2.9005658444332831</v>
      </c>
    </row>
    <row r="28" spans="1:9" ht="18.75" customHeight="1" x14ac:dyDescent="0.25">
      <c r="A28" s="37" t="s">
        <v>72</v>
      </c>
      <c r="B28" s="36">
        <v>567417890.16059279</v>
      </c>
      <c r="C28" s="11">
        <v>11453392.959003888</v>
      </c>
      <c r="D28" s="11">
        <v>480</v>
      </c>
      <c r="E28" s="11">
        <v>841911.91374099976</v>
      </c>
      <c r="F28" s="35">
        <v>44</v>
      </c>
      <c r="H28" s="79">
        <f t="shared" si="0"/>
        <v>3.0834358440874103</v>
      </c>
      <c r="I28" s="100">
        <f>H28*'FHWAR 2011 Adjustments'!$E$13</f>
        <v>4.8336566668578635</v>
      </c>
    </row>
    <row r="29" spans="1:9" ht="18.75" customHeight="1" x14ac:dyDescent="0.25">
      <c r="A29" s="37" t="s">
        <v>73</v>
      </c>
      <c r="B29" s="36">
        <v>187467411.61699393</v>
      </c>
      <c r="C29" s="11">
        <v>11453392.959003888</v>
      </c>
      <c r="D29" s="11">
        <v>480</v>
      </c>
      <c r="E29" s="11">
        <v>692453.41487859993</v>
      </c>
      <c r="F29" s="35">
        <v>38</v>
      </c>
      <c r="H29" s="79">
        <f t="shared" si="0"/>
        <v>1.018726667949309</v>
      </c>
      <c r="I29" s="100">
        <f>H29*'FHWAR 2011 Adjustments'!$E$13</f>
        <v>1.5969766193388917</v>
      </c>
    </row>
    <row r="30" spans="1:9" ht="18.75" customHeight="1" x14ac:dyDescent="0.25">
      <c r="A30" s="37" t="s">
        <v>74</v>
      </c>
      <c r="B30" s="36">
        <v>629855452.66085017</v>
      </c>
      <c r="C30" s="11">
        <v>11453392.959003888</v>
      </c>
      <c r="D30" s="11">
        <v>480</v>
      </c>
      <c r="E30" s="11">
        <v>2840766.9253419018</v>
      </c>
      <c r="F30" s="35">
        <v>115</v>
      </c>
      <c r="H30" s="79">
        <f t="shared" si="0"/>
        <v>3.4227311352109475</v>
      </c>
      <c r="I30" s="100">
        <f>H30*'FHWAR 2011 Adjustments'!$E$13</f>
        <v>5.3655428577502695</v>
      </c>
    </row>
    <row r="31" spans="1:9" ht="18.75" customHeight="1" x14ac:dyDescent="0.25">
      <c r="A31" s="37" t="s">
        <v>75</v>
      </c>
      <c r="B31" s="36">
        <v>684857553.51091707</v>
      </c>
      <c r="C31" s="11">
        <v>11453392.959003888</v>
      </c>
      <c r="D31" s="11"/>
      <c r="E31" s="11">
        <v>1693579.41346</v>
      </c>
      <c r="F31" s="35">
        <v>54</v>
      </c>
      <c r="H31" s="79">
        <f t="shared" si="0"/>
        <v>3.7216209872972241</v>
      </c>
      <c r="I31" s="100">
        <f>H31*'FHWAR 2011 Adjustments'!$E$13</f>
        <v>5.8340886616019407</v>
      </c>
    </row>
    <row r="32" spans="1:9" ht="18.75" customHeight="1" x14ac:dyDescent="0.25">
      <c r="A32" s="37" t="s">
        <v>76</v>
      </c>
      <c r="B32" s="36">
        <v>193917635.50008774</v>
      </c>
      <c r="C32" s="11">
        <v>11453392.959003888</v>
      </c>
      <c r="D32" s="11">
        <v>480</v>
      </c>
      <c r="E32" s="11">
        <v>1541987.2651518995</v>
      </c>
      <c r="F32" s="35">
        <v>83</v>
      </c>
      <c r="H32" s="79">
        <f t="shared" si="0"/>
        <v>1.0537781738471774</v>
      </c>
      <c r="I32" s="100">
        <f>H32*'FHWAR 2011 Adjustments'!$E$13</f>
        <v>1.6519240720292148</v>
      </c>
    </row>
    <row r="33" spans="1:9" ht="18.75" customHeight="1" x14ac:dyDescent="0.25">
      <c r="A33" s="37" t="s">
        <v>77</v>
      </c>
      <c r="B33" s="36">
        <v>209487258.58073017</v>
      </c>
      <c r="C33" s="11">
        <v>11453392.959003888</v>
      </c>
      <c r="D33" s="11">
        <v>480</v>
      </c>
      <c r="E33" s="11"/>
      <c r="F33" s="35">
        <v>97</v>
      </c>
      <c r="H33" s="79">
        <f t="shared" si="0"/>
        <v>1.1383858936922393</v>
      </c>
      <c r="I33" s="100">
        <f>H33*'FHWAR 2011 Adjustments'!$E$13</f>
        <v>1.7845568524001534</v>
      </c>
    </row>
    <row r="34" spans="1:9" ht="18.75" customHeight="1" x14ac:dyDescent="0.25">
      <c r="A34" s="37" t="s">
        <v>78</v>
      </c>
      <c r="B34" s="36">
        <v>118106433.61897999</v>
      </c>
      <c r="C34" s="11">
        <v>11453392.959003888</v>
      </c>
      <c r="D34" s="11">
        <v>480</v>
      </c>
      <c r="E34" s="11">
        <v>626713.02046949998</v>
      </c>
      <c r="F34" s="35">
        <v>28</v>
      </c>
      <c r="H34" s="79">
        <f t="shared" si="0"/>
        <v>0.64180847511703132</v>
      </c>
      <c r="I34" s="100">
        <f>H34*'FHWAR 2011 Adjustments'!$E$13</f>
        <v>1.0061120034470783</v>
      </c>
    </row>
    <row r="35" spans="1:9" ht="18.75" customHeight="1" x14ac:dyDescent="0.25">
      <c r="A35" s="37" t="s">
        <v>79</v>
      </c>
      <c r="B35" s="36"/>
      <c r="C35" s="11">
        <v>11453392.959003888</v>
      </c>
      <c r="D35" s="11">
        <v>480</v>
      </c>
      <c r="E35" s="11">
        <v>0</v>
      </c>
      <c r="F35" s="35">
        <v>0</v>
      </c>
      <c r="H35" s="79">
        <f t="shared" si="0"/>
        <v>0</v>
      </c>
      <c r="I35" s="100">
        <f>H35*'FHWAR 2011 Adjustments'!$E$13</f>
        <v>0</v>
      </c>
    </row>
    <row r="36" spans="1:9" ht="18.75" customHeight="1" x14ac:dyDescent="0.25">
      <c r="A36" s="37" t="s">
        <v>80</v>
      </c>
      <c r="B36" s="36">
        <v>795190.16782500001</v>
      </c>
      <c r="C36" s="11">
        <v>11453392.959003888</v>
      </c>
      <c r="D36" s="11">
        <v>480</v>
      </c>
      <c r="E36" s="11">
        <v>31807.606713000001</v>
      </c>
      <c r="F36" s="35">
        <v>1</v>
      </c>
      <c r="H36" s="79">
        <f t="shared" si="0"/>
        <v>4.3211853359849776E-3</v>
      </c>
      <c r="I36" s="100">
        <f>H36*'FHWAR 2011 Adjustments'!$E$13</f>
        <v>6.7739779143010138E-3</v>
      </c>
    </row>
    <row r="37" spans="1:9" ht="18.75" customHeight="1" x14ac:dyDescent="0.25">
      <c r="A37" s="37" t="s">
        <v>81</v>
      </c>
      <c r="B37" s="36">
        <v>795190.16782500001</v>
      </c>
      <c r="C37" s="11">
        <v>11453392.959003888</v>
      </c>
      <c r="D37" s="11">
        <v>480</v>
      </c>
      <c r="E37" s="11">
        <v>31807.606713000001</v>
      </c>
      <c r="F37" s="35">
        <v>1</v>
      </c>
      <c r="H37" s="79">
        <f t="shared" si="0"/>
        <v>4.3211853359849776E-3</v>
      </c>
      <c r="I37" s="100">
        <f>H37*'FHWAR 2011 Adjustments'!$E$13</f>
        <v>6.7739779143010138E-3</v>
      </c>
    </row>
    <row r="38" spans="1:9" ht="18.75" customHeight="1" x14ac:dyDescent="0.25">
      <c r="A38" s="37" t="s">
        <v>82</v>
      </c>
      <c r="B38" s="36">
        <v>193182.87838750001</v>
      </c>
      <c r="C38" s="11">
        <v>11453392.959003888</v>
      </c>
      <c r="D38" s="11">
        <v>480</v>
      </c>
      <c r="E38" s="11">
        <v>1545.4630271000001</v>
      </c>
      <c r="F38" s="35">
        <v>1</v>
      </c>
      <c r="H38" s="79">
        <f t="shared" si="0"/>
        <v>1.0497853910024033E-3</v>
      </c>
      <c r="I38" s="100">
        <f>H38*'FHWAR 2011 Adjustments'!$E$13</f>
        <v>1.6456649045313841E-3</v>
      </c>
    </row>
    <row r="39" spans="1:9" ht="18.75" customHeight="1" x14ac:dyDescent="0.25">
      <c r="A39" s="37" t="s">
        <v>83</v>
      </c>
      <c r="B39" s="36">
        <v>3274505194.7894354</v>
      </c>
      <c r="C39" s="11">
        <v>11453392.959003888</v>
      </c>
      <c r="D39" s="11">
        <v>480</v>
      </c>
      <c r="E39" s="11">
        <v>286044.5730027</v>
      </c>
      <c r="F39" s="35">
        <v>13</v>
      </c>
      <c r="H39" s="79">
        <f t="shared" si="0"/>
        <v>17.794163462851969</v>
      </c>
      <c r="I39" s="100">
        <f>H39*'FHWAR 2011 Adjustments'!$E$13</f>
        <v>27.894492119335549</v>
      </c>
    </row>
    <row r="40" spans="1:9" ht="18.75" customHeight="1" x14ac:dyDescent="0.25">
      <c r="A40" s="37" t="s">
        <v>84</v>
      </c>
      <c r="B40" s="36"/>
      <c r="C40" s="11">
        <v>11453392.959003888</v>
      </c>
      <c r="D40" s="11">
        <v>480</v>
      </c>
      <c r="E40" s="11">
        <v>0</v>
      </c>
      <c r="F40" s="35">
        <v>0</v>
      </c>
      <c r="H40" s="79">
        <f t="shared" si="0"/>
        <v>0</v>
      </c>
      <c r="I40" s="100">
        <f>H40*'FHWAR 2011 Adjustments'!$E$13</f>
        <v>0</v>
      </c>
    </row>
    <row r="41" spans="1:9" ht="18.75" customHeight="1" x14ac:dyDescent="0.25">
      <c r="A41" s="37" t="s">
        <v>85</v>
      </c>
      <c r="B41" s="36">
        <v>852766527.68263352</v>
      </c>
      <c r="C41" s="11">
        <v>11453392.959003888</v>
      </c>
      <c r="D41" s="11">
        <v>480</v>
      </c>
      <c r="E41" s="11">
        <v>179258.97275770004</v>
      </c>
      <c r="F41" s="35">
        <v>9</v>
      </c>
      <c r="H41" s="79">
        <f t="shared" si="0"/>
        <v>4.6340641063509533</v>
      </c>
      <c r="I41" s="100">
        <f>H41*'FHWAR 2011 Adjustments'!$E$13</f>
        <v>7.2644530306222332</v>
      </c>
    </row>
    <row r="42" spans="1:9" ht="18.75" customHeight="1" x14ac:dyDescent="0.25">
      <c r="A42" s="37" t="s">
        <v>86</v>
      </c>
      <c r="B42" s="36">
        <v>47898348.706270009</v>
      </c>
      <c r="C42" s="11">
        <v>11453392.959003888</v>
      </c>
      <c r="D42" s="11">
        <v>480</v>
      </c>
      <c r="E42" s="11">
        <v>280356.90550729999</v>
      </c>
      <c r="F42" s="35">
        <v>11</v>
      </c>
      <c r="H42" s="79">
        <f t="shared" si="0"/>
        <v>0.26028697338342743</v>
      </c>
      <c r="I42" s="100">
        <f>H42*'FHWAR 2011 Adjustments'!$E$13</f>
        <v>0.40803114700880838</v>
      </c>
    </row>
    <row r="43" spans="1:9" ht="18.75" customHeight="1" x14ac:dyDescent="0.25">
      <c r="A43" s="37" t="s">
        <v>87</v>
      </c>
      <c r="B43" s="36">
        <v>1547897115.5741155</v>
      </c>
      <c r="C43" s="11">
        <v>11453392.959003888</v>
      </c>
      <c r="D43" s="11">
        <v>480</v>
      </c>
      <c r="E43" s="11">
        <v>796583.54986440018</v>
      </c>
      <c r="F43" s="35">
        <v>36</v>
      </c>
      <c r="H43" s="79">
        <f t="shared" si="0"/>
        <v>8.4115103381211913</v>
      </c>
      <c r="I43" s="100">
        <f>H43*'FHWAR 2011 Adjustments'!$E$13</f>
        <v>13.186054479507678</v>
      </c>
    </row>
    <row r="44" spans="1:9" ht="18.75" customHeight="1" x14ac:dyDescent="0.25">
      <c r="A44" s="37" t="s">
        <v>88</v>
      </c>
      <c r="B44" s="36">
        <v>1350724502.186671</v>
      </c>
      <c r="C44" s="11">
        <v>11453392.959003888</v>
      </c>
      <c r="D44" s="11">
        <v>480</v>
      </c>
      <c r="E44" s="11">
        <v>901220.9448227</v>
      </c>
      <c r="F44" s="35">
        <v>30</v>
      </c>
      <c r="H44" s="79">
        <f t="shared" si="0"/>
        <v>7.3400441151947939</v>
      </c>
      <c r="I44" s="100">
        <f>H44*'FHWAR 2011 Adjustments'!$E$13</f>
        <v>11.506402262422544</v>
      </c>
    </row>
    <row r="45" spans="1:9" ht="18.75" customHeight="1" x14ac:dyDescent="0.25">
      <c r="A45" s="37" t="s">
        <v>89</v>
      </c>
      <c r="B45" s="36">
        <v>556346185.92770457</v>
      </c>
      <c r="C45" s="11">
        <v>11453392.959003888</v>
      </c>
      <c r="D45" s="11"/>
      <c r="E45" s="11">
        <v>8249090.0238795979</v>
      </c>
      <c r="F45" s="35">
        <v>334</v>
      </c>
      <c r="H45" s="79">
        <f t="shared" si="0"/>
        <v>3.0232705051391444</v>
      </c>
      <c r="I45" s="100">
        <f>H45*'FHWAR 2011 Adjustments'!$E$13</f>
        <v>4.739340259309218</v>
      </c>
    </row>
    <row r="46" spans="1:9" ht="18.75" customHeight="1" x14ac:dyDescent="0.25">
      <c r="A46" s="37" t="s">
        <v>90</v>
      </c>
      <c r="B46" s="36">
        <v>90415121.102267936</v>
      </c>
      <c r="C46" s="11">
        <v>11453392.959003888</v>
      </c>
      <c r="D46" s="11">
        <v>480</v>
      </c>
      <c r="E46" s="11">
        <v>2157299.840307001</v>
      </c>
      <c r="F46" s="35">
        <v>102</v>
      </c>
      <c r="H46" s="79">
        <f t="shared" si="0"/>
        <v>0.4913296356858487</v>
      </c>
      <c r="I46" s="100">
        <f>H46*'FHWAR 2011 Adjustments'!$E$13</f>
        <v>0.77021831789097628</v>
      </c>
    </row>
    <row r="47" spans="1:9" ht="18.75" customHeight="1" thickBot="1" x14ac:dyDescent="0.3">
      <c r="A47" s="34" t="s">
        <v>109</v>
      </c>
      <c r="B47" s="33">
        <v>165431613.72542003</v>
      </c>
      <c r="C47" s="16">
        <v>11453392.959003888</v>
      </c>
      <c r="D47" s="16">
        <v>480</v>
      </c>
      <c r="E47" s="16"/>
      <c r="F47" s="32">
        <v>23</v>
      </c>
      <c r="H47" s="79">
        <f t="shared" si="0"/>
        <v>0.8989807624180004</v>
      </c>
      <c r="I47" s="100">
        <f>H47*'FHWAR 2011 Adjustments'!$E$13</f>
        <v>1.4092605052805336</v>
      </c>
    </row>
    <row r="48" spans="1:9" ht="18.75" customHeight="1" x14ac:dyDescent="0.25">
      <c r="A48" s="31" t="s">
        <v>91</v>
      </c>
      <c r="B48" s="30">
        <v>9196245478.1343994</v>
      </c>
      <c r="C48" s="29">
        <v>11453392.959003888</v>
      </c>
      <c r="D48" s="29">
        <v>480</v>
      </c>
      <c r="E48" s="29">
        <v>9983832.5872859936</v>
      </c>
      <c r="F48" s="28">
        <v>417</v>
      </c>
    </row>
    <row r="49" spans="1:9" ht="18.75" customHeight="1" x14ac:dyDescent="0.25">
      <c r="A49" s="27" t="s">
        <v>92</v>
      </c>
      <c r="B49" s="26">
        <v>7383871278.3516045</v>
      </c>
      <c r="C49" s="25">
        <v>11453392.959003888</v>
      </c>
      <c r="D49" s="25">
        <v>480</v>
      </c>
      <c r="E49" s="25">
        <v>8353424.9819663977</v>
      </c>
      <c r="F49" s="24">
        <v>350</v>
      </c>
    </row>
    <row r="50" spans="1:9" ht="18.75" customHeight="1" x14ac:dyDescent="0.25">
      <c r="A50" s="27" t="s">
        <v>93</v>
      </c>
      <c r="B50" s="26">
        <v>2187704741.5683317</v>
      </c>
      <c r="C50" s="25">
        <v>11453392.959003888</v>
      </c>
      <c r="D50" s="25">
        <v>480</v>
      </c>
      <c r="E50" s="25">
        <v>4804491.1599282967</v>
      </c>
      <c r="F50" s="24">
        <v>182</v>
      </c>
    </row>
    <row r="51" spans="1:9" ht="18.75" customHeight="1" x14ac:dyDescent="0.25">
      <c r="A51" s="27" t="s">
        <v>94</v>
      </c>
      <c r="B51" s="26">
        <v>4176953634.3923759</v>
      </c>
      <c r="C51" s="25">
        <v>11453392.959003888</v>
      </c>
      <c r="D51" s="25">
        <v>480</v>
      </c>
      <c r="E51" s="25">
        <v>706469.37290840002</v>
      </c>
      <c r="F51" s="24">
        <v>30</v>
      </c>
    </row>
    <row r="52" spans="1:9" ht="18.75" customHeight="1" x14ac:dyDescent="0.25">
      <c r="A52" s="27" t="s">
        <v>95</v>
      </c>
      <c r="B52" s="26">
        <v>4114219432.597002</v>
      </c>
      <c r="C52" s="25">
        <v>11453392.959003888</v>
      </c>
      <c r="D52" s="25">
        <v>480</v>
      </c>
      <c r="E52" s="25">
        <v>8934089.9615109153</v>
      </c>
      <c r="F52" s="24">
        <v>377</v>
      </c>
    </row>
    <row r="53" spans="1:9" ht="18.75" customHeight="1" thickBot="1" x14ac:dyDescent="0.3">
      <c r="A53" s="23" t="s">
        <v>96</v>
      </c>
      <c r="B53" s="22">
        <v>27058994565.043728</v>
      </c>
      <c r="C53" s="21">
        <v>11453392.959003888</v>
      </c>
      <c r="D53" s="21">
        <v>480</v>
      </c>
      <c r="E53" s="21">
        <v>10993716.820018694</v>
      </c>
      <c r="F53" s="20">
        <v>467</v>
      </c>
      <c r="H53" s="79">
        <f>SUM(H4:H47)</f>
        <v>147.04272669867402</v>
      </c>
      <c r="I53" s="88">
        <f>SUM(I4:I47)</f>
        <v>230.50716543459092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1FF8-4314-480F-A75C-1ADC80D6D42D}">
  <sheetPr>
    <tabColor theme="9" tint="0.39997558519241921"/>
  </sheetPr>
  <dimension ref="A1:I53"/>
  <sheetViews>
    <sheetView workbookViewId="0">
      <selection activeCell="N58" sqref="N58"/>
    </sheetView>
  </sheetViews>
  <sheetFormatPr defaultRowHeight="15" x14ac:dyDescent="0.25"/>
  <cols>
    <col min="1" max="1" width="15.85546875" customWidth="1"/>
    <col min="2" max="2" width="15.42578125" customWidth="1"/>
    <col min="3" max="3" width="10.28515625" customWidth="1"/>
    <col min="5" max="5" width="10.85546875" customWidth="1"/>
    <col min="7" max="7" width="5" customWidth="1"/>
    <col min="8" max="8" width="18" style="79" customWidth="1"/>
    <col min="9" max="9" width="19.140625" customWidth="1"/>
  </cols>
  <sheetData>
    <row r="1" spans="1:9" ht="26.25" thickTop="1" thickBot="1" x14ac:dyDescent="0.3">
      <c r="A1" s="48" t="s">
        <v>97</v>
      </c>
      <c r="B1" s="49" t="s">
        <v>0</v>
      </c>
      <c r="C1" s="50" t="s">
        <v>1</v>
      </c>
      <c r="D1" s="50" t="s">
        <v>2</v>
      </c>
      <c r="E1" s="50" t="s">
        <v>3</v>
      </c>
      <c r="F1" s="51" t="s">
        <v>4</v>
      </c>
      <c r="H1" s="80" t="s">
        <v>448</v>
      </c>
      <c r="I1" s="106" t="s">
        <v>518</v>
      </c>
    </row>
    <row r="2" spans="1:9" ht="15.75" thickTop="1" x14ac:dyDescent="0.25">
      <c r="A2" s="53" t="s">
        <v>110</v>
      </c>
      <c r="B2" s="54">
        <v>88561293.835109115</v>
      </c>
      <c r="C2" s="7">
        <v>9541205.3921060935</v>
      </c>
      <c r="D2" s="7">
        <v>406</v>
      </c>
      <c r="E2" s="7">
        <v>8769169.3883058093</v>
      </c>
      <c r="F2" s="55">
        <v>381</v>
      </c>
    </row>
    <row r="3" spans="1:9" x14ac:dyDescent="0.25">
      <c r="A3" s="56" t="s">
        <v>111</v>
      </c>
      <c r="B3" s="42">
        <v>132664969.04571027</v>
      </c>
      <c r="C3" s="11">
        <v>9541205.3921060935</v>
      </c>
      <c r="D3" s="11">
        <v>406</v>
      </c>
      <c r="E3" s="11">
        <v>9070357.1542711128</v>
      </c>
      <c r="F3" s="35">
        <v>395</v>
      </c>
    </row>
    <row r="4" spans="1:9" x14ac:dyDescent="0.25">
      <c r="A4" s="56" t="s">
        <v>112</v>
      </c>
      <c r="B4" s="36">
        <v>1665029744.6713927</v>
      </c>
      <c r="C4" s="11">
        <v>9541205.3921060935</v>
      </c>
      <c r="D4" s="11">
        <v>406</v>
      </c>
      <c r="E4" s="11">
        <v>7125296.9472274939</v>
      </c>
      <c r="F4" s="35">
        <v>308</v>
      </c>
      <c r="H4" s="79">
        <f t="shared" ref="H4:H47" si="0">B4/$B$3</f>
        <v>12.550636062016491</v>
      </c>
      <c r="I4">
        <f>H4*'FHWAR 2011 Adjustments'!$E$13</f>
        <v>19.674632047493628</v>
      </c>
    </row>
    <row r="5" spans="1:9" x14ac:dyDescent="0.25">
      <c r="A5" s="56" t="s">
        <v>113</v>
      </c>
      <c r="B5" s="36">
        <v>198126420.49553341</v>
      </c>
      <c r="C5" s="11">
        <v>9541205.3921060935</v>
      </c>
      <c r="D5" s="11">
        <v>406</v>
      </c>
      <c r="E5" s="11">
        <v>1087477.5171559993</v>
      </c>
      <c r="F5" s="35">
        <v>47</v>
      </c>
      <c r="H5" s="79">
        <f t="shared" si="0"/>
        <v>1.4934343400575334</v>
      </c>
      <c r="I5" s="87">
        <f>H5*'FHWAR 2011 Adjustments'!$E$13</f>
        <v>2.341138009462969</v>
      </c>
    </row>
    <row r="6" spans="1:9" x14ac:dyDescent="0.25">
      <c r="A6" s="56" t="s">
        <v>114</v>
      </c>
      <c r="B6" s="36">
        <v>98411483.532071903</v>
      </c>
      <c r="C6" s="11">
        <v>9541205.3921060935</v>
      </c>
      <c r="D6" s="11">
        <v>406</v>
      </c>
      <c r="E6" s="11">
        <v>573358.85234549991</v>
      </c>
      <c r="F6" s="35">
        <v>29</v>
      </c>
      <c r="H6" s="79">
        <f t="shared" si="0"/>
        <v>0.74180459423439671</v>
      </c>
      <c r="I6" s="87">
        <f>H6*'FHWAR 2011 Adjustments'!$E$13</f>
        <v>1.1628679511209694</v>
      </c>
    </row>
    <row r="7" spans="1:9" x14ac:dyDescent="0.25">
      <c r="A7" s="56" t="s">
        <v>115</v>
      </c>
      <c r="B7" s="36">
        <v>40692123.169439889</v>
      </c>
      <c r="C7" s="11">
        <v>9541205.3921060935</v>
      </c>
      <c r="D7" s="11">
        <v>406</v>
      </c>
      <c r="E7" s="11">
        <v>509480.79781430005</v>
      </c>
      <c r="F7" s="35">
        <v>22</v>
      </c>
      <c r="H7" s="79">
        <f t="shared" si="0"/>
        <v>0.30672847144312265</v>
      </c>
      <c r="I7" s="87">
        <f>H7*'FHWAR 2011 Adjustments'!$E$13</f>
        <v>0.48083378279108496</v>
      </c>
    </row>
    <row r="8" spans="1:9" x14ac:dyDescent="0.25">
      <c r="A8" s="56" t="s">
        <v>116</v>
      </c>
      <c r="B8" s="36">
        <v>2149553902.7011518</v>
      </c>
      <c r="C8" s="11">
        <v>9541205.3921060935</v>
      </c>
      <c r="D8" s="11">
        <v>406</v>
      </c>
      <c r="E8" s="11">
        <v>7016125.3361510932</v>
      </c>
      <c r="F8" s="35">
        <v>303</v>
      </c>
      <c r="H8" s="79">
        <f t="shared" si="0"/>
        <v>16.202874942521671</v>
      </c>
      <c r="I8" s="87">
        <f>H8*'FHWAR 2011 Adjustments'!$E$13</f>
        <v>25.399955909043353</v>
      </c>
    </row>
    <row r="9" spans="1:9" x14ac:dyDescent="0.25">
      <c r="A9" s="56" t="s">
        <v>117</v>
      </c>
      <c r="B9" s="36">
        <v>509955444.58494633</v>
      </c>
      <c r="C9" s="11">
        <v>9541205.3921060935</v>
      </c>
      <c r="D9" s="11">
        <v>406</v>
      </c>
      <c r="E9" s="11">
        <v>646581.24988490005</v>
      </c>
      <c r="F9" s="35">
        <v>29</v>
      </c>
      <c r="H9" s="79">
        <f t="shared" si="0"/>
        <v>3.8439344482056832</v>
      </c>
      <c r="I9" s="87">
        <f>H9*'FHWAR 2011 Adjustments'!$E$13</f>
        <v>6.0258297276274648</v>
      </c>
    </row>
    <row r="10" spans="1:9" x14ac:dyDescent="0.25">
      <c r="A10" s="56" t="s">
        <v>118</v>
      </c>
      <c r="B10" s="36">
        <v>6039538.8618246997</v>
      </c>
      <c r="C10" s="11">
        <v>9541205.3921060935</v>
      </c>
      <c r="D10" s="11">
        <v>406</v>
      </c>
      <c r="E10" s="11">
        <v>393065.81500569993</v>
      </c>
      <c r="F10" s="35">
        <v>22</v>
      </c>
      <c r="H10" s="79">
        <f t="shared" si="0"/>
        <v>4.5524744815971366E-2</v>
      </c>
      <c r="I10" s="87">
        <f>H10*'FHWAR 2011 Adjustments'!$E$13</f>
        <v>7.1365514774266489E-2</v>
      </c>
    </row>
    <row r="11" spans="1:9" x14ac:dyDescent="0.25">
      <c r="A11" s="56" t="s">
        <v>119</v>
      </c>
      <c r="B11" s="36">
        <v>1250946508.2528043</v>
      </c>
      <c r="C11" s="11">
        <v>9541205.3921060935</v>
      </c>
      <c r="D11" s="11">
        <v>406</v>
      </c>
      <c r="E11" s="11">
        <v>806075.54058950022</v>
      </c>
      <c r="F11" s="35">
        <v>24</v>
      </c>
      <c r="H11" s="79">
        <f t="shared" si="0"/>
        <v>9.4293656965448474</v>
      </c>
      <c r="I11" s="87">
        <f>H11*'FHWAR 2011 Adjustments'!$E$13</f>
        <v>14.781665216334162</v>
      </c>
    </row>
    <row r="12" spans="1:9" x14ac:dyDescent="0.25">
      <c r="A12" s="56" t="s">
        <v>120</v>
      </c>
      <c r="B12" s="36">
        <v>89827896.197394133</v>
      </c>
      <c r="C12" s="11">
        <v>9541205.3921060935</v>
      </c>
      <c r="D12" s="11">
        <v>406</v>
      </c>
      <c r="E12" s="11">
        <v>1660514.1676525003</v>
      </c>
      <c r="F12" s="35">
        <v>77</v>
      </c>
      <c r="H12" s="79">
        <f t="shared" si="0"/>
        <v>0.67710335926316434</v>
      </c>
      <c r="I12" s="87">
        <f>H12*'FHWAR 2011 Adjustments'!$E$13</f>
        <v>1.061440980823426</v>
      </c>
    </row>
    <row r="13" spans="1:9" x14ac:dyDescent="0.25">
      <c r="A13" s="56" t="s">
        <v>121</v>
      </c>
      <c r="B13" s="36">
        <v>200714712.56621337</v>
      </c>
      <c r="C13" s="11">
        <v>9541205.3921060935</v>
      </c>
      <c r="D13" s="11">
        <v>406</v>
      </c>
      <c r="E13" s="11">
        <v>530800.47253569996</v>
      </c>
      <c r="F13" s="35">
        <v>18</v>
      </c>
      <c r="H13" s="79">
        <f t="shared" si="0"/>
        <v>1.5129443289362716</v>
      </c>
      <c r="I13" s="87">
        <f>H13*'FHWAR 2011 Adjustments'!$E$13</f>
        <v>2.3717222643599429</v>
      </c>
    </row>
    <row r="14" spans="1:9" x14ac:dyDescent="0.25">
      <c r="A14" s="56" t="s">
        <v>122</v>
      </c>
      <c r="B14" s="36">
        <v>3754459.62714</v>
      </c>
      <c r="C14" s="11">
        <v>9541205.3921060935</v>
      </c>
      <c r="D14" s="11">
        <v>406</v>
      </c>
      <c r="E14" s="11">
        <v>37544.596271399998</v>
      </c>
      <c r="F14" s="35">
        <v>2</v>
      </c>
      <c r="H14" s="79">
        <f t="shared" si="0"/>
        <v>2.8300309072897649E-2</v>
      </c>
      <c r="I14" s="87">
        <f>H14*'FHWAR 2011 Adjustments'!$E$13</f>
        <v>4.4364139402042937E-2</v>
      </c>
    </row>
    <row r="15" spans="1:9" x14ac:dyDescent="0.25">
      <c r="A15" s="56" t="s">
        <v>123</v>
      </c>
      <c r="B15" s="36">
        <v>327396.91712</v>
      </c>
      <c r="C15" s="11">
        <v>9541205.3921060935</v>
      </c>
      <c r="D15" s="11">
        <v>406</v>
      </c>
      <c r="E15" s="11">
        <v>6547.9383423999998</v>
      </c>
      <c r="F15" s="35">
        <v>1</v>
      </c>
      <c r="H15" s="79">
        <f t="shared" si="0"/>
        <v>2.4678475371082628E-3</v>
      </c>
      <c r="I15" s="87">
        <f>H15*'FHWAR 2011 Adjustments'!$E$13</f>
        <v>3.8686479316266107E-3</v>
      </c>
    </row>
    <row r="16" spans="1:9" x14ac:dyDescent="0.25">
      <c r="A16" s="56" t="s">
        <v>124</v>
      </c>
      <c r="B16" s="36"/>
      <c r="C16" s="11">
        <v>9541205.3921060935</v>
      </c>
      <c r="D16" s="11">
        <v>406</v>
      </c>
      <c r="E16" s="11">
        <v>0</v>
      </c>
      <c r="F16" s="35">
        <v>0</v>
      </c>
      <c r="H16" s="79">
        <f t="shared" si="0"/>
        <v>0</v>
      </c>
      <c r="I16" s="87">
        <f>H16*'FHWAR 2011 Adjustments'!$E$13</f>
        <v>0</v>
      </c>
    </row>
    <row r="17" spans="1:9" x14ac:dyDescent="0.25">
      <c r="A17" s="56" t="s">
        <v>125</v>
      </c>
      <c r="B17" s="36">
        <v>1042790316.9151448</v>
      </c>
      <c r="C17" s="11">
        <v>9541205.3921060935</v>
      </c>
      <c r="D17" s="11">
        <v>406</v>
      </c>
      <c r="E17" s="11">
        <v>645735.18188469985</v>
      </c>
      <c r="F17" s="35">
        <v>37</v>
      </c>
      <c r="H17" s="79">
        <f t="shared" si="0"/>
        <v>7.8603291013157142</v>
      </c>
      <c r="I17" s="87">
        <f>H17*'FHWAR 2011 Adjustments'!$E$13</f>
        <v>12.322011575861575</v>
      </c>
    </row>
    <row r="18" spans="1:9" x14ac:dyDescent="0.25">
      <c r="A18" s="56" t="s">
        <v>126</v>
      </c>
      <c r="B18" s="36">
        <v>155218120.0061</v>
      </c>
      <c r="C18" s="11">
        <v>9541205.3921060935</v>
      </c>
      <c r="D18" s="11">
        <v>406</v>
      </c>
      <c r="E18" s="11">
        <v>310867.57504299999</v>
      </c>
      <c r="F18" s="35">
        <v>7</v>
      </c>
      <c r="H18" s="79">
        <f t="shared" si="0"/>
        <v>1.1700008006832532</v>
      </c>
      <c r="I18" s="87">
        <f>H18*'FHWAR 2011 Adjustments'!$E$13</f>
        <v>1.8341170228321844</v>
      </c>
    </row>
    <row r="19" spans="1:9" x14ac:dyDescent="0.25">
      <c r="A19" s="56" t="s">
        <v>127</v>
      </c>
      <c r="B19" s="36">
        <v>109983583.43763903</v>
      </c>
      <c r="C19" s="11">
        <v>9541205.3921060935</v>
      </c>
      <c r="D19" s="11">
        <v>406</v>
      </c>
      <c r="E19" s="11">
        <v>180072.62897060002</v>
      </c>
      <c r="F19" s="35">
        <v>11</v>
      </c>
      <c r="H19" s="79">
        <f t="shared" si="0"/>
        <v>0.82903259412621377</v>
      </c>
      <c r="I19" s="87">
        <f>H19*'FHWAR 2011 Adjustments'!$E$13</f>
        <v>1.2996083357222084</v>
      </c>
    </row>
    <row r="20" spans="1:9" x14ac:dyDescent="0.25">
      <c r="A20" s="56" t="s">
        <v>128</v>
      </c>
      <c r="B20" s="36">
        <v>686700799.93228447</v>
      </c>
      <c r="C20" s="11">
        <v>9541205.3921060935</v>
      </c>
      <c r="D20" s="11">
        <v>406</v>
      </c>
      <c r="E20" s="11">
        <v>1035674.5086191997</v>
      </c>
      <c r="F20" s="35">
        <v>34</v>
      </c>
      <c r="H20" s="79">
        <f t="shared" si="0"/>
        <v>5.1762029183128133</v>
      </c>
      <c r="I20" s="87">
        <f>H20*'FHWAR 2011 Adjustments'!$E$13</f>
        <v>8.1143208453934612</v>
      </c>
    </row>
    <row r="21" spans="1:9" x14ac:dyDescent="0.25">
      <c r="A21" s="56" t="s">
        <v>129</v>
      </c>
      <c r="B21" s="36">
        <v>1607405734.3355625</v>
      </c>
      <c r="C21" s="11">
        <v>9541205.3921060935</v>
      </c>
      <c r="D21" s="11">
        <v>406</v>
      </c>
      <c r="E21" s="11">
        <v>2042365.7274435002</v>
      </c>
      <c r="F21" s="35">
        <v>81</v>
      </c>
      <c r="H21" s="79">
        <f t="shared" si="0"/>
        <v>12.116278667217147</v>
      </c>
      <c r="I21" s="87">
        <f>H21*'FHWAR 2011 Adjustments'!$E$13</f>
        <v>18.993724571764307</v>
      </c>
    </row>
    <row r="22" spans="1:9" x14ac:dyDescent="0.25">
      <c r="A22" s="56" t="s">
        <v>130</v>
      </c>
      <c r="B22" s="36">
        <v>157810002.12608439</v>
      </c>
      <c r="C22" s="11">
        <v>9541205.3921060935</v>
      </c>
      <c r="D22" s="11">
        <v>406</v>
      </c>
      <c r="E22" s="11">
        <v>523601.82278860005</v>
      </c>
      <c r="F22" s="35">
        <v>35</v>
      </c>
      <c r="H22" s="79">
        <f t="shared" si="0"/>
        <v>1.1895378505814169</v>
      </c>
      <c r="I22" s="87">
        <f>H22*'FHWAR 2011 Adjustments'!$E$13</f>
        <v>1.864743699132934</v>
      </c>
    </row>
    <row r="23" spans="1:9" x14ac:dyDescent="0.25">
      <c r="A23" s="56" t="s">
        <v>131</v>
      </c>
      <c r="B23" s="36">
        <v>71662490.05658567</v>
      </c>
      <c r="C23" s="11">
        <v>9541205.3921060935</v>
      </c>
      <c r="D23" s="11">
        <v>406</v>
      </c>
      <c r="E23" s="11">
        <v>1190673.9965133993</v>
      </c>
      <c r="F23" s="35">
        <v>48</v>
      </c>
      <c r="H23" s="79">
        <f t="shared" si="0"/>
        <v>0.54017643521172543</v>
      </c>
      <c r="I23" s="87">
        <f>H23*'FHWAR 2011 Adjustments'!$E$13</f>
        <v>0.8467915531135185</v>
      </c>
    </row>
    <row r="24" spans="1:9" x14ac:dyDescent="0.25">
      <c r="A24" s="56" t="s">
        <v>132</v>
      </c>
      <c r="B24" s="36">
        <v>675778026.4861815</v>
      </c>
      <c r="C24" s="11">
        <v>9541205.3921060935</v>
      </c>
      <c r="D24" s="11">
        <v>406</v>
      </c>
      <c r="E24" s="11">
        <v>4090209.2005165005</v>
      </c>
      <c r="F24" s="35">
        <v>185</v>
      </c>
      <c r="H24" s="79">
        <f t="shared" si="0"/>
        <v>5.0938694016002026</v>
      </c>
      <c r="I24" s="87">
        <f>H24*'FHWAR 2011 Adjustments'!$E$13</f>
        <v>7.9852531520516692</v>
      </c>
    </row>
    <row r="25" spans="1:9" x14ac:dyDescent="0.25">
      <c r="A25" s="56" t="s">
        <v>133</v>
      </c>
      <c r="B25" s="36">
        <v>160860035.43776515</v>
      </c>
      <c r="C25" s="11">
        <v>9541205.3921060935</v>
      </c>
      <c r="D25" s="11">
        <v>406</v>
      </c>
      <c r="E25" s="11">
        <v>540861.52604589995</v>
      </c>
      <c r="F25" s="35">
        <v>44</v>
      </c>
      <c r="H25" s="79">
        <f t="shared" si="0"/>
        <v>1.2125283456127756</v>
      </c>
      <c r="I25" s="87">
        <f>H25*'FHWAR 2011 Adjustments'!$E$13</f>
        <v>1.9007840661786053</v>
      </c>
    </row>
    <row r="26" spans="1:9" x14ac:dyDescent="0.25">
      <c r="A26" s="56" t="s">
        <v>134</v>
      </c>
      <c r="B26" s="36">
        <v>75862973.440937072</v>
      </c>
      <c r="C26" s="11">
        <v>9541205.3921060935</v>
      </c>
      <c r="D26" s="11">
        <v>406</v>
      </c>
      <c r="E26" s="11">
        <v>535154.92778520007</v>
      </c>
      <c r="F26" s="35">
        <v>11</v>
      </c>
      <c r="H26" s="79">
        <f t="shared" si="0"/>
        <v>0.57183877542532102</v>
      </c>
      <c r="I26" s="87">
        <f>H26*'FHWAR 2011 Adjustments'!$E$13</f>
        <v>0.89642608082883868</v>
      </c>
    </row>
    <row r="27" spans="1:9" x14ac:dyDescent="0.25">
      <c r="A27" s="56" t="s">
        <v>135</v>
      </c>
      <c r="B27" s="36">
        <v>247326622.26647443</v>
      </c>
      <c r="C27" s="11">
        <v>9541205.3921060935</v>
      </c>
      <c r="D27" s="11">
        <v>406</v>
      </c>
      <c r="E27" s="11">
        <v>1997505.4095583002</v>
      </c>
      <c r="F27" s="35">
        <v>86</v>
      </c>
      <c r="H27" s="79">
        <f t="shared" si="0"/>
        <v>1.8642948778833772</v>
      </c>
      <c r="I27" s="87">
        <f>H27*'FHWAR 2011 Adjustments'!$E$13</f>
        <v>2.9225065223100177</v>
      </c>
    </row>
    <row r="28" spans="1:9" x14ac:dyDescent="0.25">
      <c r="A28" s="56" t="s">
        <v>136</v>
      </c>
      <c r="B28" s="36">
        <v>518255208.31019384</v>
      </c>
      <c r="C28" s="11">
        <v>9541205.3921060935</v>
      </c>
      <c r="D28" s="11">
        <v>406</v>
      </c>
      <c r="E28" s="11">
        <v>696427.58835079987</v>
      </c>
      <c r="F28" s="35">
        <v>37</v>
      </c>
      <c r="H28" s="79">
        <f t="shared" si="0"/>
        <v>3.9064962818604121</v>
      </c>
      <c r="I28" s="87">
        <f>H28*'FHWAR 2011 Adjustments'!$E$13</f>
        <v>6.1239029289609386</v>
      </c>
    </row>
    <row r="29" spans="1:9" x14ac:dyDescent="0.25">
      <c r="A29" s="56" t="s">
        <v>137</v>
      </c>
      <c r="B29" s="36">
        <v>180899803.96028495</v>
      </c>
      <c r="C29" s="11">
        <v>9541205.3921060935</v>
      </c>
      <c r="D29" s="11">
        <v>406</v>
      </c>
      <c r="E29" s="11">
        <v>656884.49621989997</v>
      </c>
      <c r="F29" s="35">
        <v>35</v>
      </c>
      <c r="H29" s="79">
        <f t="shared" si="0"/>
        <v>1.3635838101161066</v>
      </c>
      <c r="I29" s="87">
        <f>H29*'FHWAR 2011 Adjustments'!$E$13</f>
        <v>2.1375816809115094</v>
      </c>
    </row>
    <row r="30" spans="1:9" x14ac:dyDescent="0.25">
      <c r="A30" s="56" t="s">
        <v>138</v>
      </c>
      <c r="B30" s="36">
        <v>373728557.63880146</v>
      </c>
      <c r="C30" s="11">
        <v>9541205.3921060935</v>
      </c>
      <c r="D30" s="11">
        <v>406</v>
      </c>
      <c r="E30" s="11">
        <v>2106241.3412914011</v>
      </c>
      <c r="F30" s="35">
        <v>90</v>
      </c>
      <c r="H30" s="79">
        <f t="shared" si="0"/>
        <v>2.8170854772523386</v>
      </c>
      <c r="I30" s="87">
        <f>H30*'FHWAR 2011 Adjustments'!$E$13</f>
        <v>4.4161204211010068</v>
      </c>
    </row>
    <row r="31" spans="1:9" x14ac:dyDescent="0.25">
      <c r="A31" s="56" t="s">
        <v>139</v>
      </c>
      <c r="B31" s="36">
        <v>671586728.34473681</v>
      </c>
      <c r="C31" s="11">
        <v>9541205.3921060935</v>
      </c>
      <c r="D31" s="11">
        <v>406</v>
      </c>
      <c r="E31" s="11">
        <v>1641588.3160249998</v>
      </c>
      <c r="F31" s="35">
        <v>49</v>
      </c>
      <c r="H31" s="79">
        <f t="shared" si="0"/>
        <v>5.0622762977718621</v>
      </c>
      <c r="I31" s="87">
        <f>H31*'FHWAR 2011 Adjustments'!$E$13</f>
        <v>7.9357271607003597</v>
      </c>
    </row>
    <row r="32" spans="1:9" x14ac:dyDescent="0.25">
      <c r="A32" s="56" t="s">
        <v>140</v>
      </c>
      <c r="B32" s="36">
        <v>123364771.3428745</v>
      </c>
      <c r="C32" s="11">
        <v>9541205.3921060935</v>
      </c>
      <c r="D32" s="11">
        <v>406</v>
      </c>
      <c r="E32" s="11">
        <v>1248112.2264039994</v>
      </c>
      <c r="F32" s="35">
        <v>67</v>
      </c>
      <c r="H32" s="79">
        <f t="shared" si="0"/>
        <v>0.92989711021881483</v>
      </c>
      <c r="I32" s="87">
        <f>H32*'FHWAR 2011 Adjustments'!$E$13</f>
        <v>1.4577256001353065</v>
      </c>
    </row>
    <row r="33" spans="1:9" x14ac:dyDescent="0.25">
      <c r="A33" s="56" t="s">
        <v>141</v>
      </c>
      <c r="B33" s="36">
        <v>104656808.49251419</v>
      </c>
      <c r="C33" s="11">
        <v>9541205.3921060935</v>
      </c>
      <c r="D33" s="11">
        <v>406</v>
      </c>
      <c r="E33" s="11">
        <v>1469259.7579047997</v>
      </c>
      <c r="F33" s="35">
        <v>72</v>
      </c>
      <c r="H33" s="79">
        <f t="shared" si="0"/>
        <v>0.78888051039648799</v>
      </c>
      <c r="I33" s="87">
        <f>H33*'FHWAR 2011 Adjustments'!$E$13</f>
        <v>1.2366651136082858</v>
      </c>
    </row>
    <row r="34" spans="1:9" x14ac:dyDescent="0.25">
      <c r="A34" s="56" t="s">
        <v>142</v>
      </c>
      <c r="B34" s="36">
        <v>88075219.096903011</v>
      </c>
      <c r="C34" s="11">
        <v>9541205.3921060935</v>
      </c>
      <c r="D34" s="11">
        <v>406</v>
      </c>
      <c r="E34" s="11">
        <v>436865.93603140011</v>
      </c>
      <c r="F34" s="35">
        <v>21</v>
      </c>
      <c r="H34" s="79">
        <f t="shared" si="0"/>
        <v>0.66389205628621017</v>
      </c>
      <c r="I34" s="87">
        <f>H34*'FHWAR 2011 Adjustments'!$E$13</f>
        <v>1.0407306738991275</v>
      </c>
    </row>
    <row r="35" spans="1:9" x14ac:dyDescent="0.25">
      <c r="A35" s="56" t="s">
        <v>143</v>
      </c>
      <c r="B35" s="36"/>
      <c r="C35" s="11">
        <v>9541205.3921060935</v>
      </c>
      <c r="D35" s="11">
        <v>406</v>
      </c>
      <c r="E35" s="11">
        <v>0</v>
      </c>
      <c r="F35" s="35">
        <v>0</v>
      </c>
      <c r="H35" s="79">
        <f t="shared" si="0"/>
        <v>0</v>
      </c>
      <c r="I35" s="87">
        <f>H35*'FHWAR 2011 Adjustments'!$E$13</f>
        <v>0</v>
      </c>
    </row>
    <row r="36" spans="1:9" x14ac:dyDescent="0.25">
      <c r="A36" s="56" t="s">
        <v>144</v>
      </c>
      <c r="B36" s="36">
        <v>125556.34228815789</v>
      </c>
      <c r="C36" s="11">
        <v>9541205.3921060935</v>
      </c>
      <c r="D36" s="11">
        <v>406</v>
      </c>
      <c r="E36" s="11">
        <v>31807.606713000001</v>
      </c>
      <c r="F36" s="35">
        <v>1</v>
      </c>
      <c r="H36" s="79">
        <f t="shared" si="0"/>
        <v>9.4641670059031878E-4</v>
      </c>
      <c r="I36" s="87">
        <f>H36*'FHWAR 2011 Adjustments'!$E$13</f>
        <v>1.4836220455846567E-3</v>
      </c>
    </row>
    <row r="37" spans="1:9" x14ac:dyDescent="0.25">
      <c r="A37" s="56" t="s">
        <v>145</v>
      </c>
      <c r="B37" s="36">
        <v>125556.34228815789</v>
      </c>
      <c r="C37" s="11">
        <v>9541205.3921060935</v>
      </c>
      <c r="D37" s="11">
        <v>406</v>
      </c>
      <c r="E37" s="11">
        <v>31807.606713000001</v>
      </c>
      <c r="F37" s="35">
        <v>1</v>
      </c>
      <c r="H37" s="79">
        <f t="shared" si="0"/>
        <v>9.4641670059031878E-4</v>
      </c>
      <c r="I37" s="87">
        <f>H37*'FHWAR 2011 Adjustments'!$E$13</f>
        <v>1.4836220455846567E-3</v>
      </c>
    </row>
    <row r="38" spans="1:9" x14ac:dyDescent="0.25">
      <c r="A38" s="56" t="s">
        <v>146</v>
      </c>
      <c r="B38" s="36">
        <v>115909.72703250001</v>
      </c>
      <c r="C38" s="11">
        <v>9541205.3921060935</v>
      </c>
      <c r="D38" s="11">
        <v>406</v>
      </c>
      <c r="E38" s="11">
        <v>1545.4630271000001</v>
      </c>
      <c r="F38" s="35">
        <v>1</v>
      </c>
      <c r="H38" s="79">
        <f t="shared" si="0"/>
        <v>8.7370258981150353E-4</v>
      </c>
      <c r="I38" s="87">
        <f>H38*'FHWAR 2011 Adjustments'!$E$13</f>
        <v>1.3696339283956365E-3</v>
      </c>
    </row>
    <row r="39" spans="1:9" x14ac:dyDescent="0.25">
      <c r="A39" s="56" t="s">
        <v>147</v>
      </c>
      <c r="B39" s="36">
        <v>3009647267.8476329</v>
      </c>
      <c r="C39" s="11">
        <v>9541205.3921060935</v>
      </c>
      <c r="D39" s="11">
        <v>406</v>
      </c>
      <c r="E39" s="11">
        <v>271263.5142947</v>
      </c>
      <c r="F39" s="35">
        <v>12</v>
      </c>
      <c r="H39" s="79">
        <f t="shared" si="0"/>
        <v>22.686073720114059</v>
      </c>
      <c r="I39" s="87">
        <f>H39*'FHWAR 2011 Adjustments'!$E$13</f>
        <v>35.563150014075568</v>
      </c>
    </row>
    <row r="40" spans="1:9" x14ac:dyDescent="0.25">
      <c r="A40" s="56" t="s">
        <v>148</v>
      </c>
      <c r="B40" s="36"/>
      <c r="C40" s="11">
        <v>9541205.3921060935</v>
      </c>
      <c r="D40" s="11">
        <v>406</v>
      </c>
      <c r="E40" s="11">
        <v>0</v>
      </c>
      <c r="F40" s="35">
        <v>0</v>
      </c>
      <c r="H40" s="79">
        <f t="shared" si="0"/>
        <v>0</v>
      </c>
      <c r="I40" s="87">
        <f>H40*'FHWAR 2011 Adjustments'!$E$13</f>
        <v>0</v>
      </c>
    </row>
    <row r="41" spans="1:9" x14ac:dyDescent="0.25">
      <c r="A41" s="56" t="s">
        <v>149</v>
      </c>
      <c r="B41" s="36">
        <v>714254403.539307</v>
      </c>
      <c r="C41" s="11">
        <v>9541205.3921060935</v>
      </c>
      <c r="D41" s="11">
        <v>406</v>
      </c>
      <c r="E41" s="11">
        <v>163846.99543540002</v>
      </c>
      <c r="F41" s="35">
        <v>7</v>
      </c>
      <c r="H41" s="79">
        <f t="shared" si="0"/>
        <v>5.3838960554327473</v>
      </c>
      <c r="I41" s="87">
        <f>H41*'FHWAR 2011 Adjustments'!$E$13</f>
        <v>8.4399048262716239</v>
      </c>
    </row>
    <row r="42" spans="1:9" x14ac:dyDescent="0.25">
      <c r="A42" s="56" t="s">
        <v>150</v>
      </c>
      <c r="B42" s="36">
        <v>29499111.170499999</v>
      </c>
      <c r="C42" s="11">
        <v>9541205.3921060935</v>
      </c>
      <c r="D42" s="11">
        <v>406</v>
      </c>
      <c r="E42" s="11">
        <v>184317.79887530001</v>
      </c>
      <c r="F42" s="35">
        <v>9</v>
      </c>
      <c r="H42" s="79">
        <f t="shared" si="0"/>
        <v>0.22235795464841934</v>
      </c>
      <c r="I42" s="87">
        <f>H42*'FHWAR 2011 Adjustments'!$E$13</f>
        <v>0.34857284674048877</v>
      </c>
    </row>
    <row r="43" spans="1:9" x14ac:dyDescent="0.25">
      <c r="A43" s="56" t="s">
        <v>151</v>
      </c>
      <c r="B43" s="36">
        <v>680458925.81028914</v>
      </c>
      <c r="C43" s="11">
        <v>9541205.3921060935</v>
      </c>
      <c r="D43" s="11">
        <v>406</v>
      </c>
      <c r="E43" s="11">
        <v>783000.20401340013</v>
      </c>
      <c r="F43" s="35">
        <v>35</v>
      </c>
      <c r="H43" s="79">
        <f t="shared" si="0"/>
        <v>5.1291530138286481</v>
      </c>
      <c r="I43" s="87">
        <f>H43*'FHWAR 2011 Adjustments'!$E$13</f>
        <v>8.0405644593408692</v>
      </c>
    </row>
    <row r="44" spans="1:9" x14ac:dyDescent="0.25">
      <c r="A44" s="56" t="s">
        <v>152</v>
      </c>
      <c r="B44" s="36">
        <v>1221173302.2704442</v>
      </c>
      <c r="C44" s="11">
        <v>9541205.3921060935</v>
      </c>
      <c r="D44" s="11">
        <v>406</v>
      </c>
      <c r="E44" s="11">
        <v>878992.32839369995</v>
      </c>
      <c r="F44" s="35">
        <v>29</v>
      </c>
      <c r="H44" s="79">
        <f t="shared" si="0"/>
        <v>9.2049416741633117</v>
      </c>
      <c r="I44" s="87">
        <f>H44*'FHWAR 2011 Adjustments'!$E$13</f>
        <v>14.429853559844638</v>
      </c>
    </row>
    <row r="45" spans="1:9" x14ac:dyDescent="0.25">
      <c r="A45" s="56" t="s">
        <v>153</v>
      </c>
      <c r="B45" s="36">
        <v>443041461.26272988</v>
      </c>
      <c r="C45" s="11">
        <v>9541205.3921060935</v>
      </c>
      <c r="D45" s="11">
        <v>406</v>
      </c>
      <c r="E45" s="11">
        <v>6986079.2982129958</v>
      </c>
      <c r="F45" s="35">
        <v>286</v>
      </c>
      <c r="H45" s="79">
        <f t="shared" si="0"/>
        <v>3.3395512353383818</v>
      </c>
      <c r="I45" s="87">
        <f>H45*'FHWAR 2011 Adjustments'!$E$13</f>
        <v>5.2351483569732986</v>
      </c>
    </row>
    <row r="46" spans="1:9" x14ac:dyDescent="0.25">
      <c r="A46" s="56" t="s">
        <v>154</v>
      </c>
      <c r="B46" s="36">
        <v>60592963.035523094</v>
      </c>
      <c r="C46" s="11">
        <v>9541205.3921060935</v>
      </c>
      <c r="D46" s="11">
        <v>406</v>
      </c>
      <c r="E46" s="11">
        <v>1766451.4612193007</v>
      </c>
      <c r="F46" s="35">
        <v>79</v>
      </c>
      <c r="H46" s="79">
        <f t="shared" si="0"/>
        <v>0.45673672161824075</v>
      </c>
      <c r="I46" s="87">
        <f>H46*'FHWAR 2011 Adjustments'!$E$13</f>
        <v>0.71598976306971551</v>
      </c>
    </row>
    <row r="47" spans="1:9" ht="15.75" thickBot="1" x14ac:dyDescent="0.3">
      <c r="A47" s="56" t="s">
        <v>155</v>
      </c>
      <c r="B47" s="36">
        <v>124332008.21745436</v>
      </c>
      <c r="C47" s="11">
        <v>9541205.3921060935</v>
      </c>
      <c r="D47" s="11">
        <v>406</v>
      </c>
      <c r="E47" s="11">
        <v>875858.75732570013</v>
      </c>
      <c r="F47" s="35">
        <v>22</v>
      </c>
      <c r="H47" s="79">
        <f t="shared" si="0"/>
        <v>0.93718793372359854</v>
      </c>
      <c r="I47" s="87">
        <f>H47*'FHWAR 2011 Adjustments'!$E$13</f>
        <v>1.4691548431689692</v>
      </c>
    </row>
    <row r="48" spans="1:9" x14ac:dyDescent="0.25">
      <c r="A48" s="57" t="s">
        <v>156</v>
      </c>
      <c r="B48" s="40">
        <v>6213379631.5770302</v>
      </c>
      <c r="C48" s="39">
        <v>9541205.3921060935</v>
      </c>
      <c r="D48" s="39">
        <v>406</v>
      </c>
      <c r="E48" s="39">
        <v>8009306.1986552915</v>
      </c>
      <c r="F48" s="58">
        <v>346</v>
      </c>
    </row>
    <row r="49" spans="1:9" x14ac:dyDescent="0.25">
      <c r="A49" s="59" t="s">
        <v>157</v>
      </c>
      <c r="B49" s="36">
        <v>4991398704.4407568</v>
      </c>
      <c r="C49" s="11">
        <v>9541205.3921060935</v>
      </c>
      <c r="D49" s="11">
        <v>406</v>
      </c>
      <c r="E49" s="11">
        <v>6035974.9344584979</v>
      </c>
      <c r="F49" s="12">
        <v>267</v>
      </c>
    </row>
    <row r="50" spans="1:9" x14ac:dyDescent="0.25">
      <c r="A50" s="59" t="s">
        <v>158</v>
      </c>
      <c r="B50" s="36">
        <v>1832545517.35092</v>
      </c>
      <c r="C50" s="11"/>
      <c r="D50" s="11"/>
      <c r="E50" s="11">
        <v>3876517.8895021011</v>
      </c>
      <c r="F50" s="12"/>
    </row>
    <row r="51" spans="1:9" x14ac:dyDescent="0.25">
      <c r="A51" s="59" t="s">
        <v>159</v>
      </c>
      <c r="B51" s="36">
        <v>3753767804.969048</v>
      </c>
      <c r="C51" s="11">
        <v>9541205.3921060935</v>
      </c>
      <c r="D51" s="11">
        <v>406</v>
      </c>
      <c r="E51" s="11">
        <v>593564.37565409997</v>
      </c>
      <c r="F51" s="12">
        <v>26</v>
      </c>
    </row>
    <row r="52" spans="1:9" ht="15.75" thickBot="1" x14ac:dyDescent="0.3">
      <c r="A52" s="60" t="s">
        <v>160</v>
      </c>
      <c r="B52" s="33">
        <v>2757620240.4318242</v>
      </c>
      <c r="C52" s="16">
        <v>9541205.3921060935</v>
      </c>
      <c r="D52" s="16">
        <v>406</v>
      </c>
      <c r="E52" s="16">
        <v>7685794.4835154926</v>
      </c>
      <c r="F52" s="17">
        <v>323</v>
      </c>
    </row>
    <row r="53" spans="1:9" ht="15.75" thickBot="1" x14ac:dyDescent="0.3">
      <c r="A53" s="61" t="s">
        <v>161</v>
      </c>
      <c r="B53" s="62">
        <v>19548711898.769585</v>
      </c>
      <c r="C53" s="63">
        <v>9541205.3921060935</v>
      </c>
      <c r="D53" s="63">
        <v>406</v>
      </c>
      <c r="E53" s="63">
        <v>9237302.038707396</v>
      </c>
      <c r="F53" s="64">
        <v>397</v>
      </c>
      <c r="H53" s="79">
        <f>SUM(H4:H47)</f>
        <v>147.35398530137974</v>
      </c>
      <c r="I53" s="88">
        <f>SUM(I4:I47)</f>
        <v>230.99510074317561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08DB3D9682FB42AD86391D315A217A" ma:contentTypeVersion="6" ma:contentTypeDescription="Create a new document." ma:contentTypeScope="" ma:versionID="b6979dd5e903cf012cce073e07be496b">
  <xsd:schema xmlns:xsd="http://www.w3.org/2001/XMLSchema" xmlns:xs="http://www.w3.org/2001/XMLSchema" xmlns:p="http://schemas.microsoft.com/office/2006/metadata/properties" xmlns:ns2="a9c39a66-1cd8-4ec2-afcc-509effcee7e7" xmlns:ns3="c861a7aa-461d-41fd-b664-3cb8e4b0b151" targetNamespace="http://schemas.microsoft.com/office/2006/metadata/properties" ma:root="true" ma:fieldsID="9178031ededc37749bd8c5fb7b088b2f" ns2:_="" ns3:_="">
    <xsd:import namespace="a9c39a66-1cd8-4ec2-afcc-509effcee7e7"/>
    <xsd:import namespace="c861a7aa-461d-41fd-b664-3cb8e4b0b1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39a66-1cd8-4ec2-afcc-509effcee7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1a7aa-461d-41fd-b664-3cb8e4b0b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49598-4A21-4300-B2AE-77E9EAF4902E}">
  <ds:schemaRefs>
    <ds:schemaRef ds:uri="http://schemas.microsoft.com/office/2006/metadata/properties"/>
    <ds:schemaRef ds:uri="c861a7aa-461d-41fd-b664-3cb8e4b0b151"/>
    <ds:schemaRef ds:uri="http://purl.org/dc/terms/"/>
    <ds:schemaRef ds:uri="http://schemas.microsoft.com/office/2006/documentManagement/types"/>
    <ds:schemaRef ds:uri="a9c39a66-1cd8-4ec2-afcc-509effcee7e7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EDECC9-937D-4049-A213-3384ED29A3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812A0E-EC80-4297-B970-B0B0D8A54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c39a66-1cd8-4ec2-afcc-509effcee7e7"/>
    <ds:schemaRef ds:uri="c861a7aa-461d-41fd-b664-3cb8e4b0b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AZ-summary</vt:lpstr>
      <vt:lpstr>FHWAR 2011 Adjustments</vt:lpstr>
      <vt:lpstr>2016 WW Div 8+9</vt:lpstr>
      <vt:lpstr>2016 AllFishing - Division 8</vt:lpstr>
      <vt:lpstr>2016 AllFishing - Division 9</vt:lpstr>
      <vt:lpstr>2016 AllFishing - Division 8+9</vt:lpstr>
      <vt:lpstr>All Hunt - US</vt:lpstr>
      <vt:lpstr>BigGame - US</vt:lpstr>
      <vt:lpstr>Deer - US</vt:lpstr>
      <vt:lpstr>MigratoryBird - US</vt:lpstr>
      <vt:lpstr>SmallGame - US</vt:lpstr>
      <vt:lpstr>UplandGameBird - US</vt:lpstr>
      <vt:lpstr>OtherAnimals -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Allen</dc:creator>
  <cp:lastModifiedBy>Daniel Kary</cp:lastModifiedBy>
  <dcterms:created xsi:type="dcterms:W3CDTF">2018-07-11T15:45:40Z</dcterms:created>
  <dcterms:modified xsi:type="dcterms:W3CDTF">2018-12-11T15:08:44Z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0x0101001D08DB3D9682FB42AD86391D315A217A</vt:lpwstr>
  </property>
</Properties>
</file>