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comment1.xml" ContentType="application/vnd.openxmlformats-officedocument.spreadsheetml.comments+xml"/>
  <Override PartName="/xl/worksheets/sheet6.xml" ContentType="application/vnd.openxmlformats-officedocument.spreadsheetml.worksheet+xml"/>
  <Override PartName="/xl/comments/comment2.xml" ContentType="application/vnd.openxmlformats-officedocument.spreadsheetml.comments+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5" yWindow="-15" windowWidth="10245" windowHeight="8160" tabRatio="879" firstSheet="0" activeTab="4" autoFilterDateGrouping="1"/>
  </bookViews>
  <sheets>
    <sheet name="COVER" sheetId="1" state="visible" r:id="rId1"/>
    <sheet name="INDEX" sheetId="2" state="visible" r:id="rId2"/>
    <sheet name="BS" sheetId="3" state="visible" r:id="rId3"/>
    <sheet name="I&amp;E" sheetId="4" state="visible" r:id="rId4"/>
    <sheet name="RECEIPTS" sheetId="5" state="visible" r:id="rId5"/>
    <sheet name="PAYMENTS" sheetId="6" state="visible" r:id="rId6"/>
    <sheet name="R&amp;P Specific" sheetId="7" state="visible" r:id="rId7"/>
    <sheet name="R-SF-Pro" sheetId="8" state="visible" r:id="rId8"/>
    <sheet name="R-VVN-Pro" sheetId="9" state="visible" r:id="rId9"/>
    <sheet name="R-Pkv-Pro" sheetId="10" state="visible" r:id="rId10"/>
    <sheet name="P-SF-Pro" sheetId="11" state="visible" r:id="rId11"/>
    <sheet name="P-VVN-Pro" sheetId="12" state="visible" r:id="rId12"/>
    <sheet name="P-Pkv-Pro" sheetId="13" state="visible" r:id="rId13"/>
    <sheet name="S-1" sheetId="14" state="visible" r:id="rId14"/>
    <sheet name="S-2" sheetId="15" state="visible" r:id="rId15"/>
    <sheet name="ANNEX-1SCH -2" sheetId="16" state="visible" r:id="rId16"/>
    <sheet name="2A" sheetId="17" state="visible" r:id="rId17"/>
    <sheet name="S3-SF" sheetId="18" state="visible" r:id="rId18"/>
    <sheet name="S3-VVN" sheetId="19" state="visible" r:id="rId19"/>
    <sheet name="S3-Pkv" sheetId="20" state="visible" r:id="rId20"/>
    <sheet name="S3-CCA" sheetId="21" state="visible" r:id="rId21"/>
    <sheet name="S3-Sp." sheetId="22" state="visible" r:id="rId22"/>
    <sheet name="S-3" sheetId="23" state="visible" r:id="rId23"/>
    <sheet name="S- 3 A" sheetId="24" state="visible" r:id="rId24"/>
    <sheet name="S-4" sheetId="25" state="visible" r:id="rId25"/>
    <sheet name="S4-A" sheetId="26" state="visible" r:id="rId26"/>
    <sheet name="S4-B" sheetId="27" state="visible" r:id="rId27"/>
    <sheet name="S4-E" sheetId="28" state="visible" r:id="rId28"/>
    <sheet name="S4-F" sheetId="29" state="visible" r:id="rId29"/>
    <sheet name="S4-x" sheetId="30" state="visible" r:id="rId30"/>
    <sheet name="S-7" sheetId="31" state="visible" r:id="rId31"/>
    <sheet name="S8-SF" sheetId="32" state="visible" r:id="rId32"/>
    <sheet name="S8-VVN" sheetId="33" state="visible" r:id="rId33"/>
    <sheet name="S8-Pkv" sheetId="34" state="visible" r:id="rId34"/>
    <sheet name="S8-CCA" sheetId="35" state="visible" r:id="rId35"/>
    <sheet name="S8-Sp." sheetId="36" state="visible" r:id="rId36"/>
    <sheet name="S  8" sheetId="37" state="visible" r:id="rId37"/>
    <sheet name="SCH-9 &amp; 10 " sheetId="38" state="visible" r:id="rId38"/>
    <sheet name="ANNEXURE S-10" sheetId="39" state="visible" r:id="rId39"/>
    <sheet name="SCH 12 &amp;13 &amp; 14" sheetId="40" state="visible" r:id="rId40"/>
    <sheet name="SC-15" sheetId="41" state="visible" r:id="rId41"/>
    <sheet name="ANNEX-1 SCH-15" sheetId="42" state="visible" r:id="rId42"/>
    <sheet name="ANNEX -2 SCH-15" sheetId="43" state="visible" r:id="rId43"/>
    <sheet name="SCH-16 &amp; 17" sheetId="44" state="visible" r:id="rId44"/>
    <sheet name="SCH-18 &amp;19 &amp; 22" sheetId="45" state="visible" r:id="rId45"/>
    <sheet name="S-23" sheetId="46" state="visible" r:id="rId46"/>
    <sheet name="S-24" sheetId="47" state="visible" r:id="rId47"/>
    <sheet name="FORM-A" sheetId="48" state="visible" r:id="rId48"/>
    <sheet name="FORM-B" sheetId="49" state="visible" r:id="rId49"/>
    <sheet name="Form-C" sheetId="50" state="visible" r:id="rId50"/>
    <sheet name="Form-D" sheetId="51" state="visible" r:id="rId51"/>
    <sheet name="FORM-K" sheetId="52" state="visible" r:id="rId52"/>
    <sheet name="Lists" sheetId="53" state="hidden" r:id="rId53"/>
  </sheets>
  <definedNames>
    <definedName name="ADVANCE_GROUP">Lists!$A$25:$A$31</definedName>
    <definedName name="Advances_to_Employess_Non_Interest_Bearing">Lists!$B$25:$B$29</definedName>
    <definedName name="CURRENT_LIABILITY">Lists!$B$2:$B$15</definedName>
    <definedName name="FUND_TYPE">Lists!$E$2:$E$6</definedName>
    <definedName name="Interest_Accrued">Lists!$G$25:$G$27</definedName>
    <definedName name="LIABILITY_GROUP">Lists!$A$2:$A$5</definedName>
    <definedName name="Long_Term_Advances_to_Employees_Interest_Bearing">Lists!$C$25:$C$27</definedName>
    <definedName name="Other_Advance">Lists!$D$25:$D$32</definedName>
    <definedName name="Other_Current_Assets_receivable">Lists!$H$25:$H$26</definedName>
    <definedName name="Prepaid_Expenses">Lists!$F$25</definedName>
    <definedName name="PROVISION">Lists!$D$2:$D$5</definedName>
    <definedName name="RECEIPT_IN_ADVANCE">Lists!$C$2:$C$3</definedName>
    <definedName name="Security_Deposit">Lists!$E$25:$E$26</definedName>
    <definedName name="_xlnm.Print_Area" localSheetId="1">'INDEX'!$A$1:$C$46</definedName>
    <definedName name="_xlnm.Print_Area" localSheetId="2">'BS'!$A$1:$K$29</definedName>
    <definedName name="_xlnm.Print_Area" localSheetId="3">'I&amp;E'!$A$1:$E$29</definedName>
    <definedName name="_xlnm.Print_Titles" localSheetId="4">'RECEIPTS'!$3:$5</definedName>
    <definedName name="_xlnm.Print_Area" localSheetId="4">'RECEIPTS'!$A$1:$I$99</definedName>
    <definedName name="_xlnm.Print_Titles" localSheetId="5">'PAYMENTS'!$3:$5</definedName>
    <definedName name="_xlnm.Print_Area" localSheetId="5">'PAYMENTS'!$A$1:$K$178</definedName>
    <definedName name="_xlnm.Print_Area" localSheetId="6">'R&amp;P Specific'!$A$1:$I$99</definedName>
    <definedName name="_xlnm.Print_Area" localSheetId="7">'R-SF-Pro'!$A$1:$H$35</definedName>
    <definedName name="_xlnm.Print_Titles" localSheetId="10">'P-SF-Pro'!$7:$10</definedName>
    <definedName name="_xlnm.Print_Area" localSheetId="10">'P-SF-Pro'!$A$1:$H$124</definedName>
    <definedName name="_xlnm.Print_Titles" localSheetId="11">'P-VVN-Pro'!$7:$10</definedName>
    <definedName name="_xlnm.Print_Titles" localSheetId="12">'P-Pkv-Pro'!$7:$10</definedName>
    <definedName name="_xlnm.Print_Area" localSheetId="13">'S-1'!$A$1:$D$16</definedName>
    <definedName name="_xlnm.Print_Area" localSheetId="14">'S-2'!$A$1:$D$43</definedName>
    <definedName name="_xlnm.Print_Area" localSheetId="16">'2A'!$A$1:$D$39</definedName>
    <definedName name="_xlnm.Print_Area" localSheetId="17">'S3-SF'!$A$1:$F$39</definedName>
    <definedName name="_xlnm.Print_Area" localSheetId="18">'S3-VVN'!$A$1:$F$38</definedName>
    <definedName name="_xlnm.Print_Area" localSheetId="19">'S3-Pkv'!$A$1:$F$38</definedName>
    <definedName name="_xlnm.Print_Area" localSheetId="20">'S3-CCA'!$A$1:$F$38</definedName>
    <definedName name="_xlnm.Print_Area" localSheetId="21">'S3-Sp.'!$A$1:$F$38</definedName>
    <definedName name="_xlnm.Print_Area" localSheetId="22">'S-3'!$A$1:$I$38</definedName>
    <definedName name="_xlnm.Print_Area" localSheetId="23">'S- 3 A'!$A$1:$J$24</definedName>
    <definedName name="_xlnm.Print_Area" localSheetId="24">'S-4'!$A$1:$J$47</definedName>
    <definedName name="_xlnm.Print_Area" localSheetId="25">'S4-A'!$A$1:$J$45</definedName>
    <definedName name="_xlnm.Print_Area" localSheetId="26">'S4-B'!$A$1:$J$45</definedName>
    <definedName name="_xlnm.Print_Area" localSheetId="27">'S4-E'!$A$1:$J$45</definedName>
    <definedName name="_xlnm.Print_Area" localSheetId="28">'S4-F'!$A$1:$J$45</definedName>
    <definedName name="_xlnm.Print_Area" localSheetId="29">'S4-x'!$A$1:$J$45</definedName>
    <definedName name="_xlnm.Print_Area" localSheetId="30">'S-7'!$A$1:$I$16</definedName>
    <definedName name="_xlnm.Print_Area" localSheetId="31">'S8-SF'!$A$1:$F$40</definedName>
    <definedName name="_xlnm.Print_Area" localSheetId="32">'S8-VVN'!$A$1:$F$40</definedName>
    <definedName name="_xlnm.Print_Area" localSheetId="34">'S8-CCA'!$A$1:$F$40</definedName>
    <definedName name="_xlnm.Print_Area" localSheetId="36">'S  8'!$A$1:$I$37</definedName>
    <definedName name="_xlnm.Print_Area" localSheetId="37">'SCH-9 &amp; 10 '!$A$1:$D$39</definedName>
    <definedName name="_xlnm.Print_Area" localSheetId="39">'SCH 12 &amp;13 &amp; 14'!$A$1:$D$28</definedName>
    <definedName name="_xlnm.Print_Area" localSheetId="40">'SC-15'!$A$1:$H$41</definedName>
    <definedName name="_xlnm.Print_Area" localSheetId="41">'ANNEX-1 SCH-15'!$A$1:$H$41</definedName>
    <definedName name="_xlnm.Print_Area" localSheetId="43">'SCH-16 &amp; 17'!$A$1:$H$46</definedName>
    <definedName name="_xlnm.Print_Area" localSheetId="44">'SCH-18 &amp;19 &amp; 22'!$A$1:$H$33</definedName>
    <definedName name="_xlnm.Print_Area" localSheetId="45">'S-23'!$A$1:$D$26</definedName>
    <definedName name="_xlnm.Print_Area" localSheetId="47">'FORM-A'!$A$1:$G$118</definedName>
    <definedName name="_xlnm.Print_Area" localSheetId="51">'FORM-K'!$A$1:$O$26</definedName>
  </definedNames>
  <calcPr calcId="152511" fullCalcOnLoad="1"/>
</workbook>
</file>

<file path=xl/styles.xml><?xml version="1.0" encoding="utf-8"?>
<styleSheet xmlns="http://schemas.openxmlformats.org/spreadsheetml/2006/main">
  <numFmts count="3">
    <numFmt numFmtId="164" formatCode="[&gt;=10000000]##\,##\,##\,##0;[&gt;=100000]\ ##\,##\,##0;##,##0"/>
    <numFmt numFmtId="165" formatCode="#,##0.000_ ;[Red]\-#,##0.000\ "/>
    <numFmt numFmtId="166" formatCode="#,##0.00_ ;[Red]\-#,##0.00\ "/>
  </numFmts>
  <fonts count="133">
    <font>
      <name val="Calibri"/>
      <family val="2"/>
      <color theme="1"/>
      <sz val="11"/>
      <scheme val="minor"/>
    </font>
    <font>
      <name val="Arial"/>
      <family val="2"/>
      <sz val="10"/>
    </font>
    <font>
      <name val="Arial"/>
      <family val="2"/>
      <sz val="10"/>
    </font>
    <font>
      <name val="Calibri"/>
      <family val="2"/>
      <b val="1"/>
      <sz val="8"/>
    </font>
    <font>
      <name val="Calibri"/>
      <family val="2"/>
      <b val="1"/>
      <sz val="14"/>
      <u val="single"/>
    </font>
    <font>
      <name val="Calibri"/>
      <family val="2"/>
      <b val="1"/>
      <sz val="12"/>
    </font>
    <font>
      <name val="Calibri"/>
      <family val="2"/>
      <b val="1"/>
      <sz val="10"/>
    </font>
    <font>
      <name val="Calibri"/>
      <family val="2"/>
      <sz val="10"/>
    </font>
    <font>
      <name val="Calibri"/>
      <family val="2"/>
      <b val="1"/>
      <sz val="10"/>
      <u val="single"/>
    </font>
    <font>
      <name val="Calibri"/>
      <family val="2"/>
      <b val="1"/>
      <sz val="11"/>
    </font>
    <font>
      <name val="Calibri"/>
      <family val="2"/>
      <b val="1"/>
      <sz val="11"/>
      <u val="single"/>
    </font>
    <font>
      <name val="Bookman Old Style"/>
      <family val="1"/>
      <b val="1"/>
      <sz val="10"/>
    </font>
    <font>
      <name val="Calibri"/>
      <family val="2"/>
      <sz val="8"/>
    </font>
    <font>
      <name val="Bookman Old Style"/>
      <family val="1"/>
      <i val="1"/>
      <color indexed="8"/>
      <sz val="8"/>
      <u val="single"/>
    </font>
    <font>
      <name val="Bookman Old Style"/>
      <family val="1"/>
      <b val="1"/>
      <i val="1"/>
      <color indexed="8"/>
      <sz val="10"/>
      <u val="single"/>
    </font>
    <font>
      <name val="Bookman Old Style"/>
      <family val="1"/>
      <color indexed="8"/>
      <sz val="8"/>
    </font>
    <font>
      <name val="Bookman Old Style"/>
      <family val="1"/>
      <b val="1"/>
      <color indexed="8"/>
      <sz val="10"/>
    </font>
    <font>
      <name val="Bookman Old Style"/>
      <family val="1"/>
      <b val="1"/>
      <color indexed="8"/>
      <sz val="8"/>
    </font>
    <font>
      <name val="Bookman Old Style"/>
      <family val="1"/>
      <b val="1"/>
      <color indexed="8"/>
      <sz val="8"/>
      <u val="single"/>
    </font>
    <font>
      <name val="Bookman Old Style"/>
      <family val="1"/>
      <b val="1"/>
      <sz val="9"/>
    </font>
    <font>
      <name val="Bookman Old Style"/>
      <family val="1"/>
      <b val="1"/>
      <sz val="8"/>
    </font>
    <font>
      <name val="Bookman Old Style"/>
      <family val="1"/>
      <color indexed="8"/>
      <sz val="10"/>
    </font>
    <font>
      <name val="Bookman Old Style"/>
      <family val="1"/>
      <sz val="8"/>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Bookman Old Style"/>
      <family val="2"/>
      <color indexed="8"/>
      <sz val="11"/>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Calibri"/>
      <family val="2"/>
      <color indexed="62"/>
      <sz val="11"/>
    </font>
    <font>
      <name val="Calibri"/>
      <family val="2"/>
      <color indexed="52"/>
      <sz val="11"/>
    </font>
    <font>
      <name val="Calibri"/>
      <family val="2"/>
      <color indexed="60"/>
      <sz val="11"/>
    </font>
    <font>
      <name val="Times New Roman"/>
      <family val="1"/>
      <sz val="10"/>
    </font>
    <font>
      <name val="Calibri"/>
      <family val="2"/>
      <b val="1"/>
      <color indexed="63"/>
      <sz val="11"/>
    </font>
    <font>
      <name val="Cambria"/>
      <family val="2"/>
      <b val="1"/>
      <color indexed="56"/>
      <sz val="18"/>
    </font>
    <font>
      <name val="Calibri"/>
      <family val="2"/>
      <b val="1"/>
      <color indexed="8"/>
      <sz val="11"/>
    </font>
    <font>
      <name val="Calibri"/>
      <family val="2"/>
      <color indexed="10"/>
      <sz val="11"/>
    </font>
    <font>
      <name val="Calibri"/>
      <family val="2"/>
      <b val="1"/>
      <i val="1"/>
      <sz val="10"/>
      <u val="single"/>
    </font>
    <font>
      <name val="Calibri"/>
      <family val="2"/>
      <b val="1"/>
      <sz val="9"/>
    </font>
    <font>
      <name val="Calibri"/>
      <family val="2"/>
      <sz val="11"/>
    </font>
    <font>
      <name val="Bookman Old Style"/>
      <family val="1"/>
      <b val="1"/>
      <color indexed="8"/>
      <sz val="9"/>
    </font>
    <font>
      <name val="Calibri"/>
      <family val="2"/>
      <b val="1"/>
      <sz val="8"/>
      <u val="single"/>
    </font>
    <font>
      <name val="Tahoma"/>
      <family val="2"/>
      <b val="1"/>
      <color indexed="81"/>
      <sz val="9"/>
    </font>
    <font>
      <name val="Calibri"/>
      <family val="2"/>
      <color theme="1"/>
      <sz val="11"/>
      <scheme val="minor"/>
    </font>
    <font>
      <name val="Bookman Old Style"/>
      <family val="2"/>
      <color theme="1"/>
      <sz val="11"/>
    </font>
    <font>
      <name val="Calibri"/>
      <family val="2"/>
      <color theme="0"/>
      <sz val="11"/>
      <scheme val="minor"/>
    </font>
    <font>
      <name val="Bookman Old Style"/>
      <family val="2"/>
      <color theme="0"/>
      <sz val="11"/>
    </font>
    <font>
      <name val="Calibri"/>
      <family val="2"/>
      <color rgb="FF9C0006"/>
      <sz val="11"/>
      <scheme val="minor"/>
    </font>
    <font>
      <name val="Bookman Old Style"/>
      <family val="2"/>
      <color rgb="FF9C0006"/>
      <sz val="11"/>
    </font>
    <font>
      <name val="Calibri"/>
      <family val="2"/>
      <b val="1"/>
      <color rgb="FFFA7D00"/>
      <sz val="11"/>
      <scheme val="minor"/>
    </font>
    <font>
      <name val="Bookman Old Style"/>
      <family val="2"/>
      <b val="1"/>
      <color rgb="FFFA7D00"/>
      <sz val="11"/>
    </font>
    <font>
      <name val="Calibri"/>
      <family val="2"/>
      <b val="1"/>
      <color theme="0"/>
      <sz val="11"/>
      <scheme val="minor"/>
    </font>
    <font>
      <name val="Bookman Old Style"/>
      <family val="2"/>
      <b val="1"/>
      <color theme="0"/>
      <sz val="11"/>
    </font>
    <font>
      <name val="Calibri"/>
      <family val="2"/>
      <i val="1"/>
      <color rgb="FF7F7F7F"/>
      <sz val="11"/>
      <scheme val="minor"/>
    </font>
    <font>
      <name val="Bookman Old Style"/>
      <family val="2"/>
      <i val="1"/>
      <color rgb="FF7F7F7F"/>
      <sz val="11"/>
    </font>
    <font>
      <name val="Calibri"/>
      <family val="2"/>
      <color rgb="FF006100"/>
      <sz val="11"/>
      <scheme val="minor"/>
    </font>
    <font>
      <name val="Bookman Old Style"/>
      <family val="2"/>
      <color rgb="FF006100"/>
      <sz val="11"/>
    </font>
    <font>
      <name val="Calibri"/>
      <family val="2"/>
      <b val="1"/>
      <color theme="3"/>
      <sz val="15"/>
      <scheme val="minor"/>
    </font>
    <font>
      <name val="Bookman Old Style"/>
      <family val="2"/>
      <b val="1"/>
      <color theme="3"/>
      <sz val="15"/>
    </font>
    <font>
      <name val="Calibri"/>
      <family val="2"/>
      <b val="1"/>
      <color theme="3"/>
      <sz val="13"/>
      <scheme val="minor"/>
    </font>
    <font>
      <name val="Bookman Old Style"/>
      <family val="2"/>
      <b val="1"/>
      <color theme="3"/>
      <sz val="13"/>
    </font>
    <font>
      <name val="Calibri"/>
      <family val="2"/>
      <b val="1"/>
      <color theme="3"/>
      <sz val="11"/>
      <scheme val="minor"/>
    </font>
    <font>
      <name val="Bookman Old Style"/>
      <family val="2"/>
      <b val="1"/>
      <color theme="3"/>
      <sz val="11"/>
    </font>
    <font>
      <name val="Calibri"/>
      <family val="2"/>
      <color theme="10"/>
      <sz val="9.9"/>
      <u val="single"/>
    </font>
    <font>
      <name val="Calibri"/>
      <family val="2"/>
      <color theme="10"/>
      <sz val="11"/>
      <u val="single"/>
      <scheme val="minor"/>
    </font>
    <font>
      <name val="Calibri"/>
      <family val="2"/>
      <color rgb="FF3F3F76"/>
      <sz val="11"/>
      <scheme val="minor"/>
    </font>
    <font>
      <name val="Bookman Old Style"/>
      <family val="2"/>
      <color rgb="FF3F3F76"/>
      <sz val="11"/>
    </font>
    <font>
      <name val="Calibri"/>
      <family val="2"/>
      <color rgb="FFFA7D00"/>
      <sz val="11"/>
      <scheme val="minor"/>
    </font>
    <font>
      <name val="Bookman Old Style"/>
      <family val="2"/>
      <color rgb="FFFA7D00"/>
      <sz val="11"/>
    </font>
    <font>
      <name val="Calibri"/>
      <family val="2"/>
      <color rgb="FF9C6500"/>
      <sz val="11"/>
      <scheme val="minor"/>
    </font>
    <font>
      <name val="Bookman Old Style"/>
      <family val="2"/>
      <color rgb="FF9C6500"/>
      <sz val="11"/>
    </font>
    <font>
      <name val="Calibri"/>
      <family val="2"/>
      <color theme="1"/>
      <sz val="8"/>
    </font>
    <font>
      <name val="Calibri"/>
      <family val="2"/>
      <color theme="1"/>
      <sz val="10"/>
    </font>
    <font>
      <name val="Calibri"/>
      <charset val="1"/>
      <family val="2"/>
      <color theme="1"/>
      <sz val="11"/>
      <scheme val="minor"/>
    </font>
    <font>
      <name val="Bookman Old Style"/>
      <family val="2"/>
      <color theme="1"/>
      <sz val="10"/>
    </font>
    <font>
      <name val="Calibri"/>
      <family val="2"/>
      <b val="1"/>
      <color rgb="FF3F3F3F"/>
      <sz val="11"/>
      <scheme val="minor"/>
    </font>
    <font>
      <name val="Bookman Old Style"/>
      <family val="2"/>
      <b val="1"/>
      <color rgb="FF3F3F3F"/>
      <sz val="11"/>
    </font>
    <font>
      <name val="Calibri"/>
      <family val="2"/>
      <b val="1"/>
      <color theme="1"/>
      <sz val="11"/>
      <scheme val="minor"/>
    </font>
    <font>
      <name val="Bookman Old Style"/>
      <family val="2"/>
      <b val="1"/>
      <color theme="1"/>
      <sz val="11"/>
    </font>
    <font>
      <name val="Calibri"/>
      <family val="2"/>
      <color rgb="FFFF0000"/>
      <sz val="11"/>
      <scheme val="minor"/>
    </font>
    <font>
      <name val="Bookman Old Style"/>
      <family val="2"/>
      <color rgb="FFFF0000"/>
      <sz val="11"/>
    </font>
    <font>
      <name val="Calibri"/>
      <family val="2"/>
      <sz val="8"/>
      <scheme val="minor"/>
    </font>
    <font>
      <name val="Calibri"/>
      <family val="2"/>
      <color theme="1"/>
      <sz val="8"/>
      <scheme val="minor"/>
    </font>
    <font>
      <name val="Calibri"/>
      <family val="2"/>
      <b val="1"/>
      <sz val="8"/>
      <scheme val="minor"/>
    </font>
    <font>
      <name val="Calibri"/>
      <family val="2"/>
      <sz val="10"/>
      <scheme val="minor"/>
    </font>
    <font>
      <name val="Calibri"/>
      <family val="2"/>
      <b val="1"/>
      <sz val="10"/>
      <scheme val="minor"/>
    </font>
    <font>
      <name val="Calibri"/>
      <family val="2"/>
      <sz val="12"/>
      <scheme val="minor"/>
    </font>
    <font>
      <name val="Calibri"/>
      <family val="2"/>
      <b val="1"/>
      <sz val="12"/>
      <scheme val="minor"/>
    </font>
    <font>
      <name val="Calibri"/>
      <family val="2"/>
      <sz val="14"/>
      <scheme val="minor"/>
    </font>
    <font>
      <name val="Calibri"/>
      <family val="2"/>
      <sz val="11"/>
      <scheme val="minor"/>
    </font>
    <font>
      <name val="Calibri"/>
      <family val="2"/>
      <b val="1"/>
      <sz val="11"/>
      <scheme val="minor"/>
    </font>
    <font>
      <name val="Calibri"/>
      <family val="2"/>
      <b val="1"/>
      <sz val="9"/>
      <scheme val="minor"/>
    </font>
    <font>
      <name val="Bookman Old Style"/>
      <family val="1"/>
      <color theme="1"/>
      <sz val="11"/>
    </font>
    <font>
      <name val="Bookman Old Style"/>
      <family val="1"/>
      <b val="1"/>
      <color theme="1"/>
      <sz val="11"/>
    </font>
    <font>
      <name val="Bookman Old Style"/>
      <family val="1"/>
      <color theme="1"/>
      <sz val="8"/>
    </font>
    <font>
      <name val="Bookman Old Style"/>
      <family val="1"/>
      <b val="1"/>
      <color theme="1"/>
      <sz val="8"/>
    </font>
    <font>
      <name val="Calibri"/>
      <family val="2"/>
      <b val="1"/>
      <color rgb="FFFF0000"/>
      <sz val="8"/>
      <scheme val="minor"/>
    </font>
    <font>
      <name val="Calibri"/>
      <family val="2"/>
      <sz val="24"/>
      <scheme val="minor"/>
    </font>
    <font>
      <name val="Calibri"/>
      <family val="2"/>
      <b val="1"/>
      <sz val="24"/>
      <scheme val="minor"/>
    </font>
    <font>
      <name val="Calibri"/>
      <family val="2"/>
      <sz val="16"/>
      <scheme val="minor"/>
    </font>
    <font>
      <name val="Calibri"/>
      <family val="2"/>
      <sz val="9"/>
      <scheme val="minor"/>
    </font>
    <font>
      <name val="Calibri"/>
      <family val="2"/>
      <b val="1"/>
      <sz val="14"/>
      <scheme val="minor"/>
    </font>
    <font>
      <name val="Calibri"/>
      <family val="2"/>
      <b val="1"/>
      <color rgb="FFFF0000"/>
      <sz val="10"/>
      <scheme val="minor"/>
    </font>
    <font>
      <name val="Calibri"/>
      <family val="2"/>
      <color rgb="FFFF0000"/>
      <sz val="8"/>
      <scheme val="minor"/>
    </font>
    <font>
      <name val="Calibri"/>
      <family val="2"/>
      <b val="1"/>
      <color theme="1"/>
      <sz val="8"/>
      <scheme val="minor"/>
    </font>
    <font>
      <name val="Calibri"/>
      <family val="2"/>
      <color theme="1"/>
      <sz val="12"/>
      <scheme val="minor"/>
    </font>
    <font>
      <name val="Calibri"/>
      <family val="2"/>
      <b val="1"/>
      <color rgb="FFFF0000"/>
      <sz val="9"/>
      <scheme val="minor"/>
    </font>
    <font>
      <name val="Bookman Old Style"/>
      <family val="1"/>
      <b val="1"/>
      <color rgb="FFFF0000"/>
      <sz val="11"/>
    </font>
    <font>
      <name val="Bookman Old Style"/>
      <family val="1"/>
      <b val="1"/>
      <color rgb="FFFF0000"/>
      <sz val="10"/>
    </font>
    <font>
      <name val="Calibri"/>
      <family val="2"/>
      <b val="1"/>
      <color rgb="FFFF0000"/>
      <sz val="11"/>
      <scheme val="minor"/>
    </font>
    <font>
      <name val="Bookman Old Style"/>
      <family val="1"/>
      <b val="1"/>
      <color theme="1"/>
      <sz val="9"/>
    </font>
    <font>
      <name val="Calibri"/>
      <family val="2"/>
      <color rgb="FFFF0000"/>
      <sz val="9"/>
      <scheme val="minor"/>
    </font>
    <font>
      <name val="Calibri"/>
      <family val="2"/>
      <sz val="20"/>
      <scheme val="minor"/>
    </font>
    <font>
      <name val="Calibri"/>
      <family val="2"/>
      <color theme="10"/>
      <sz val="22"/>
      <u val="single"/>
    </font>
    <font>
      <name val="Calibri"/>
      <family val="2"/>
      <sz val="22"/>
      <scheme val="minor"/>
    </font>
    <font>
      <name val="Calibri"/>
      <family val="2"/>
      <b val="1"/>
      <sz val="10"/>
      <u val="single"/>
      <scheme val="minor"/>
    </font>
    <font>
      <name val="Calibri"/>
      <family val="2"/>
      <b val="1"/>
      <sz val="16"/>
      <scheme val="minor"/>
    </font>
    <font>
      <name val="Bookman Old Style"/>
      <family val="1"/>
      <b val="1"/>
      <color theme="1"/>
      <sz val="10"/>
    </font>
    <font>
      <name val="Bookman Old Style"/>
      <family val="1"/>
      <b val="1"/>
      <color theme="1"/>
      <sz val="12"/>
    </font>
    <font>
      <name val="Calibri"/>
      <family val="2"/>
      <sz val="11"/>
      <u val="single"/>
      <scheme val="minor"/>
    </font>
    <font>
      <name val="Calibri"/>
      <family val="2"/>
      <b val="1"/>
      <sz val="12"/>
      <u val="single"/>
      <scheme val="minor"/>
    </font>
    <font>
      <name val="Calibri"/>
      <family val="2"/>
      <color indexed="8"/>
      <sz val="8"/>
      <scheme val="minor"/>
    </font>
    <font>
      <name val="Calibri"/>
      <family val="2"/>
      <b val="1"/>
      <color indexed="8"/>
      <sz val="8"/>
      <scheme val="minor"/>
    </font>
    <font>
      <name val="Calibri"/>
      <family val="2"/>
      <b val="1"/>
      <color indexed="8"/>
      <sz val="10"/>
      <scheme val="minor"/>
    </font>
    <font>
      <name val="Calibri"/>
      <family val="2"/>
      <b val="1"/>
      <color indexed="8"/>
      <sz val="9"/>
      <scheme val="minor"/>
    </font>
    <font>
      <name val="Calibri"/>
      <family val="2"/>
      <b val="1"/>
      <color theme="1"/>
      <sz val="9"/>
      <scheme val="minor"/>
    </font>
    <font>
      <name val="Calibri"/>
      <family val="2"/>
      <b val="1"/>
      <sz val="11"/>
      <u val="single"/>
      <scheme val="minor"/>
    </font>
    <font>
      <name val="Calibri"/>
      <family val="2"/>
      <sz val="10"/>
      <u val="single"/>
      <scheme val="minor"/>
    </font>
  </fonts>
  <fills count="80">
    <fill>
      <patternFill/>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
        <bgColor indexed="65"/>
      </patternFill>
    </fill>
    <fill>
      <patternFill patternType="solid">
        <fgColor theme="5" tint="0.7999816888943144"/>
        <bgColor indexed="65"/>
      </patternFill>
    </fill>
    <fill>
      <patternFill patternType="solid">
        <fgColor theme="6" tint="0.7999816888943144"/>
        <bgColor indexed="65"/>
      </patternFill>
    </fill>
    <fill>
      <patternFill patternType="solid">
        <fgColor theme="7" tint="0.7999816888943144"/>
        <bgColor indexed="65"/>
      </patternFill>
    </fill>
    <fill>
      <patternFill patternType="solid">
        <fgColor theme="8" tint="0.7999816888943144"/>
        <bgColor indexed="65"/>
      </patternFill>
    </fill>
    <fill>
      <patternFill patternType="solid">
        <fgColor theme="9" tint="0.7999816888943144"/>
        <bgColor indexed="65"/>
      </patternFill>
    </fill>
    <fill>
      <patternFill patternType="solid">
        <fgColor theme="4" tint="0.5999938962981048"/>
        <bgColor indexed="65"/>
      </patternFill>
    </fill>
    <fill>
      <patternFill patternType="solid">
        <fgColor theme="5" tint="0.5999938962981048"/>
        <bgColor indexed="65"/>
      </patternFill>
    </fill>
    <fill>
      <patternFill patternType="solid">
        <fgColor theme="6" tint="0.5999938962981048"/>
        <bgColor indexed="65"/>
      </patternFill>
    </fill>
    <fill>
      <patternFill patternType="solid">
        <fgColor theme="7" tint="0.5999938962981048"/>
        <bgColor indexed="65"/>
      </patternFill>
    </fill>
    <fill>
      <patternFill patternType="solid">
        <fgColor theme="8" tint="0.5999938962981048"/>
        <bgColor indexed="65"/>
      </patternFill>
    </fill>
    <fill>
      <patternFill patternType="solid">
        <fgColor theme="9" tint="0.5999938962981048"/>
        <bgColor indexed="65"/>
      </patternFill>
    </fill>
    <fill>
      <patternFill patternType="solid">
        <fgColor theme="4" tint="0.3999755851924192"/>
        <bgColor indexed="65"/>
      </patternFill>
    </fill>
    <fill>
      <patternFill patternType="solid">
        <fgColor theme="5" tint="0.3999755851924192"/>
        <bgColor indexed="65"/>
      </patternFill>
    </fill>
    <fill>
      <patternFill patternType="solid">
        <fgColor theme="6" tint="0.3999755851924192"/>
        <bgColor indexed="65"/>
      </patternFill>
    </fill>
    <fill>
      <patternFill patternType="solid">
        <fgColor theme="7" tint="0.3999755851924192"/>
        <bgColor indexed="65"/>
      </patternFill>
    </fill>
    <fill>
      <patternFill patternType="solid">
        <fgColor theme="8" tint="0.3999755851924192"/>
        <bgColor indexed="65"/>
      </patternFill>
    </fill>
    <fill>
      <patternFill patternType="solid">
        <fgColor theme="9" tint="0.399975585192419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4" tint="0.399975585192419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2"/>
        <bgColor indexed="64"/>
      </patternFill>
    </fill>
    <fill>
      <patternFill patternType="solid">
        <fgColor theme="5" tint="0.7999816888943144"/>
        <bgColor indexed="64"/>
      </patternFill>
    </fill>
    <fill>
      <patternFill patternType="solid">
        <fgColor rgb="FFFF0000"/>
        <bgColor indexed="64"/>
      </patternFill>
    </fill>
    <fill>
      <patternFill patternType="solid">
        <fgColor theme="9" tint="0.3999755851924192"/>
        <bgColor indexed="64"/>
      </patternFill>
    </fill>
    <fill>
      <patternFill patternType="solid">
        <fgColor theme="1" tint="0.499984740745262"/>
        <bgColor indexed="64"/>
      </patternFill>
    </fill>
    <fill>
      <patternFill patternType="solid">
        <fgColor theme="9" tint="-0.249977111117893"/>
        <bgColor indexed="64"/>
      </patternFill>
    </fill>
    <fill>
      <patternFill patternType="solid">
        <fgColor theme="3" tint="-0.249977111117893"/>
        <bgColor indexed="64"/>
      </patternFill>
    </fill>
    <fill>
      <patternFill patternType="solid">
        <fgColor theme="6" tint="0.3999755851924192"/>
        <bgColor indexed="64"/>
      </patternFill>
    </fill>
    <fill>
      <patternFill patternType="solid">
        <fgColor theme="5" tint="0.5999938962981048"/>
        <bgColor indexed="64"/>
      </patternFill>
    </fill>
    <fill>
      <patternFill patternType="solid">
        <fgColor theme="7" tint="0.5999938962981048"/>
        <bgColor indexed="64"/>
      </patternFill>
    </fill>
    <fill>
      <patternFill patternType="solid">
        <fgColor theme="1" tint="0.1499984740745262"/>
        <bgColor indexed="64"/>
      </patternFill>
    </fill>
    <fill>
      <patternFill patternType="solid">
        <fgColor theme="5" tint="0.3999755851924192"/>
        <bgColor indexed="64"/>
      </patternFill>
    </fill>
    <fill>
      <patternFill patternType="solid">
        <fgColor theme="1"/>
        <bgColor indexed="64"/>
      </patternFill>
    </fill>
    <fill>
      <patternFill patternType="solid">
        <fgColor theme="9" tint="0.7999816888943144"/>
        <bgColor indexed="64"/>
      </patternFill>
    </fill>
    <fill>
      <patternFill patternType="solid">
        <fgColor theme="9" tint="0.5999938962981048"/>
        <bgColor indexed="64"/>
      </patternFill>
    </fill>
    <fill>
      <patternFill patternType="solid">
        <fgColor theme="3" tint="0.7999816888943144"/>
        <bgColor indexed="64"/>
      </patternFill>
    </fill>
    <fill>
      <patternFill patternType="solid">
        <fgColor theme="2" tint="-0.09997863704336681"/>
        <bgColor indexed="64"/>
      </patternFill>
    </fill>
    <fill>
      <patternFill patternType="solid">
        <fgColor theme="0" tint="-0.499984740745262"/>
        <bgColor indexed="64"/>
      </patternFill>
    </fill>
    <fill>
      <patternFill patternType="solid">
        <fgColor theme="3" tint="0.3999755851924192"/>
        <bgColor indexed="64"/>
      </patternFill>
    </fill>
  </fills>
  <borders count="6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s>
  <cellStyleXfs count="253">
    <xf numFmtId="0" fontId="48" fillId="0" borderId="0"/>
    <xf numFmtId="0" fontId="2" fillId="0" borderId="0"/>
    <xf numFmtId="0" fontId="49" fillId="24" borderId="0"/>
    <xf numFmtId="0" fontId="48" fillId="24" borderId="0"/>
    <xf numFmtId="0" fontId="23" fillId="2" borderId="0"/>
    <xf numFmtId="0" fontId="49" fillId="25" borderId="0"/>
    <xf numFmtId="0" fontId="48" fillId="25" borderId="0"/>
    <xf numFmtId="0" fontId="23" fillId="3" borderId="0"/>
    <xf numFmtId="0" fontId="49" fillId="26" borderId="0"/>
    <xf numFmtId="0" fontId="48" fillId="26" borderId="0"/>
    <xf numFmtId="0" fontId="23" fillId="4" borderId="0"/>
    <xf numFmtId="0" fontId="49" fillId="27" borderId="0"/>
    <xf numFmtId="0" fontId="48" fillId="27" borderId="0"/>
    <xf numFmtId="0" fontId="23" fillId="5" borderId="0"/>
    <xf numFmtId="0" fontId="49" fillId="28" borderId="0"/>
    <xf numFmtId="0" fontId="48" fillId="28" borderId="0"/>
    <xf numFmtId="0" fontId="23" fillId="6" borderId="0"/>
    <xf numFmtId="0" fontId="49" fillId="29" borderId="0"/>
    <xf numFmtId="0" fontId="48" fillId="29" borderId="0"/>
    <xf numFmtId="0" fontId="23" fillId="7" borderId="0"/>
    <xf numFmtId="0" fontId="49" fillId="30" borderId="0"/>
    <xf numFmtId="0" fontId="48" fillId="30" borderId="0"/>
    <xf numFmtId="0" fontId="23" fillId="8" borderId="0"/>
    <xf numFmtId="0" fontId="49" fillId="31" borderId="0"/>
    <xf numFmtId="0" fontId="48" fillId="31" borderId="0"/>
    <xf numFmtId="0" fontId="23" fillId="9" borderId="0"/>
    <xf numFmtId="0" fontId="49" fillId="32" borderId="0"/>
    <xf numFmtId="0" fontId="48" fillId="32" borderId="0"/>
    <xf numFmtId="0" fontId="23" fillId="10" borderId="0"/>
    <xf numFmtId="0" fontId="49" fillId="33" borderId="0"/>
    <xf numFmtId="0" fontId="48" fillId="33" borderId="0"/>
    <xf numFmtId="0" fontId="23" fillId="5" borderId="0"/>
    <xf numFmtId="0" fontId="49" fillId="34" borderId="0"/>
    <xf numFmtId="0" fontId="48" fillId="34" borderId="0"/>
    <xf numFmtId="0" fontId="23" fillId="8" borderId="0"/>
    <xf numFmtId="0" fontId="49" fillId="35" borderId="0"/>
    <xf numFmtId="0" fontId="48" fillId="35" borderId="0"/>
    <xf numFmtId="0" fontId="23" fillId="11" borderId="0"/>
    <xf numFmtId="0" fontId="51" fillId="36" borderId="0"/>
    <xf numFmtId="0" fontId="50" fillId="36" borderId="0"/>
    <xf numFmtId="0" fontId="24" fillId="12" borderId="0"/>
    <xf numFmtId="0" fontId="51" fillId="37" borderId="0"/>
    <xf numFmtId="0" fontId="50" fillId="37" borderId="0"/>
    <xf numFmtId="0" fontId="24" fillId="9" borderId="0"/>
    <xf numFmtId="0" fontId="51" fillId="38" borderId="0"/>
    <xf numFmtId="0" fontId="50" fillId="38" borderId="0"/>
    <xf numFmtId="0" fontId="24" fillId="10" borderId="0"/>
    <xf numFmtId="0" fontId="51" fillId="39" borderId="0"/>
    <xf numFmtId="0" fontId="50" fillId="39" borderId="0"/>
    <xf numFmtId="0" fontId="24" fillId="13" borderId="0"/>
    <xf numFmtId="0" fontId="51" fillId="40" borderId="0"/>
    <xf numFmtId="0" fontId="50" fillId="40" borderId="0"/>
    <xf numFmtId="0" fontId="24" fillId="14" borderId="0"/>
    <xf numFmtId="0" fontId="51" fillId="41" borderId="0"/>
    <xf numFmtId="0" fontId="50" fillId="41" borderId="0"/>
    <xf numFmtId="0" fontId="24" fillId="15" borderId="0"/>
    <xf numFmtId="0" fontId="51" fillId="42" borderId="0"/>
    <xf numFmtId="0" fontId="50" fillId="42" borderId="0"/>
    <xf numFmtId="0" fontId="24" fillId="16" borderId="0"/>
    <xf numFmtId="0" fontId="51" fillId="43" borderId="0"/>
    <xf numFmtId="0" fontId="50" fillId="43" borderId="0"/>
    <xf numFmtId="0" fontId="24" fillId="17" borderId="0"/>
    <xf numFmtId="0" fontId="51" fillId="44" borderId="0"/>
    <xf numFmtId="0" fontId="50" fillId="44" borderId="0"/>
    <xf numFmtId="0" fontId="24" fillId="18" borderId="0"/>
    <xf numFmtId="0" fontId="51" fillId="45" borderId="0"/>
    <xf numFmtId="0" fontId="50" fillId="45" borderId="0"/>
    <xf numFmtId="0" fontId="24" fillId="13" borderId="0"/>
    <xf numFmtId="0" fontId="51" fillId="46" borderId="0"/>
    <xf numFmtId="0" fontId="50" fillId="46" borderId="0"/>
    <xf numFmtId="0" fontId="24" fillId="14" borderId="0"/>
    <xf numFmtId="0" fontId="51" fillId="47" borderId="0"/>
    <xf numFmtId="0" fontId="50" fillId="47" borderId="0"/>
    <xf numFmtId="0" fontId="24" fillId="19" borderId="0"/>
    <xf numFmtId="0" fontId="53" fillId="48" borderId="0"/>
    <xf numFmtId="0" fontId="52" fillId="48" borderId="0"/>
    <xf numFmtId="0" fontId="25" fillId="3" borderId="0"/>
    <xf numFmtId="0" fontId="55" fillId="49" borderId="50"/>
    <xf numFmtId="0" fontId="54" fillId="49" borderId="50"/>
    <xf numFmtId="0" fontId="26" fillId="20" borderId="1"/>
    <xf numFmtId="0" fontId="57" fillId="50" borderId="51"/>
    <xf numFmtId="0" fontId="56" fillId="50" borderId="51"/>
    <xf numFmtId="0" fontId="27" fillId="21" borderId="2"/>
    <xf numFmtId="43" fontId="2" fillId="0" borderId="0"/>
    <xf numFmtId="43" fontId="2" fillId="0" borderId="0"/>
    <xf numFmtId="43" fontId="23" fillId="0" borderId="0"/>
    <xf numFmtId="43" fontId="28" fillId="0" borderId="0"/>
    <xf numFmtId="164" fontId="49" fillId="0" borderId="0"/>
    <xf numFmtId="43" fontId="48" fillId="0" borderId="0"/>
    <xf numFmtId="0" fontId="59" fillId="0" borderId="0"/>
    <xf numFmtId="0" fontId="58" fillId="0" borderId="0"/>
    <xf numFmtId="0" fontId="29" fillId="0" borderId="0"/>
    <xf numFmtId="0" fontId="61" fillId="51" borderId="0"/>
    <xf numFmtId="0" fontId="60" fillId="51" borderId="0"/>
    <xf numFmtId="0" fontId="30" fillId="4" borderId="0"/>
    <xf numFmtId="0" fontId="63" fillId="0" borderId="52"/>
    <xf numFmtId="0" fontId="62" fillId="0" borderId="52"/>
    <xf numFmtId="0" fontId="31" fillId="0" borderId="3"/>
    <xf numFmtId="0" fontId="65" fillId="0" borderId="53"/>
    <xf numFmtId="0" fontId="64" fillId="0" borderId="53"/>
    <xf numFmtId="0" fontId="32" fillId="0" borderId="4"/>
    <xf numFmtId="0" fontId="67" fillId="0" borderId="54"/>
    <xf numFmtId="0" fontId="66" fillId="0" borderId="54"/>
    <xf numFmtId="0" fontId="33" fillId="0" borderId="5"/>
    <xf numFmtId="0" fontId="67" fillId="0" borderId="0"/>
    <xf numFmtId="0" fontId="66" fillId="0" borderId="0"/>
    <xf numFmtId="0" fontId="33" fillId="0" borderId="0"/>
    <xf numFmtId="0" fontId="68" fillId="0" borderId="0" applyAlignment="1" applyProtection="1">
      <alignment vertical="top"/>
      <protection locked="0" hidden="0"/>
    </xf>
    <xf numFmtId="0" fontId="69" fillId="0" borderId="0"/>
    <xf numFmtId="0" fontId="71" fillId="52" borderId="50"/>
    <xf numFmtId="0" fontId="71" fillId="52" borderId="50"/>
    <xf numFmtId="0" fontId="70" fillId="52" borderId="50"/>
    <xf numFmtId="0" fontId="34" fillId="7" borderId="1"/>
    <xf numFmtId="0" fontId="73" fillId="0" borderId="55"/>
    <xf numFmtId="0" fontId="72" fillId="0" borderId="55"/>
    <xf numFmtId="0" fontId="35" fillId="0" borderId="6"/>
    <xf numFmtId="0" fontId="75" fillId="53" borderId="0"/>
    <xf numFmtId="0" fontId="74" fillId="53" borderId="0"/>
    <xf numFmtId="0" fontId="36" fillId="22" borderId="0"/>
    <xf numFmtId="0" fontId="49" fillId="0" borderId="0"/>
    <xf numFmtId="0" fontId="2" fillId="0" borderId="0"/>
    <xf numFmtId="0" fontId="49" fillId="0" borderId="0"/>
    <xf numFmtId="0" fontId="49" fillId="0" borderId="0"/>
    <xf numFmtId="0" fontId="49" fillId="0" borderId="0"/>
    <xf numFmtId="0" fontId="49" fillId="0" borderId="0"/>
    <xf numFmtId="0" fontId="2" fillId="0" borderId="0" applyAlignment="1">
      <alignment vertical="center"/>
    </xf>
    <xf numFmtId="0" fontId="49" fillId="0" borderId="0"/>
    <xf numFmtId="0" fontId="49" fillId="0" borderId="0"/>
    <xf numFmtId="0" fontId="49" fillId="0" borderId="0"/>
    <xf numFmtId="0" fontId="49" fillId="0" borderId="0"/>
    <xf numFmtId="0" fontId="49"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48" fillId="0" borderId="0"/>
    <xf numFmtId="0" fontId="2" fillId="0" borderId="0"/>
    <xf numFmtId="0" fontId="76"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7"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37" fillId="0" borderId="0"/>
    <xf numFmtId="0" fontId="37" fillId="0" borderId="0"/>
    <xf numFmtId="0" fontId="49" fillId="0" borderId="0"/>
    <xf numFmtId="0" fontId="7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3" fillId="0" borderId="0"/>
    <xf numFmtId="0" fontId="2" fillId="0" borderId="0"/>
    <xf numFmtId="0" fontId="2" fillId="0" borderId="0"/>
    <xf numFmtId="0" fontId="2" fillId="0" borderId="0"/>
    <xf numFmtId="0" fontId="49" fillId="0" borderId="0"/>
    <xf numFmtId="0" fontId="4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9" fillId="0" borderId="0"/>
    <xf numFmtId="0" fontId="49" fillId="0" borderId="0"/>
    <xf numFmtId="0" fontId="3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9" fillId="0" borderId="0"/>
    <xf numFmtId="0" fontId="2" fillId="0" borderId="0"/>
    <xf numFmtId="0" fontId="4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6" fillId="0" borderId="0"/>
    <xf numFmtId="0" fontId="76" fillId="0" borderId="0"/>
    <xf numFmtId="0" fontId="49" fillId="0" borderId="0"/>
    <xf numFmtId="0" fontId="49" fillId="0" borderId="0"/>
    <xf numFmtId="0" fontId="76" fillId="0" borderId="0"/>
    <xf numFmtId="0" fontId="76" fillId="0" borderId="0"/>
    <xf numFmtId="0" fontId="76" fillId="0" borderId="0"/>
    <xf numFmtId="0" fontId="49" fillId="0" borderId="0"/>
    <xf numFmtId="0" fontId="2" fillId="0" borderId="0"/>
    <xf numFmtId="0" fontId="2" fillId="0" borderId="0"/>
    <xf numFmtId="0" fontId="49" fillId="54" borderId="56"/>
    <xf numFmtId="0" fontId="48" fillId="54" borderId="56"/>
    <xf numFmtId="0" fontId="48" fillId="54" borderId="56"/>
    <xf numFmtId="0" fontId="49" fillId="54" borderId="56"/>
    <xf numFmtId="0" fontId="37" fillId="23" borderId="7"/>
    <xf numFmtId="0" fontId="81" fillId="49" borderId="57"/>
    <xf numFmtId="0" fontId="80" fillId="49" borderId="57"/>
    <xf numFmtId="0" fontId="38" fillId="20" borderId="8"/>
    <xf numFmtId="9" fontId="2" fillId="0" borderId="0"/>
    <xf numFmtId="9" fontId="2" fillId="0" borderId="0"/>
    <xf numFmtId="0" fontId="39" fillId="0" borderId="0"/>
    <xf numFmtId="0" fontId="83" fillId="0" borderId="58"/>
    <xf numFmtId="0" fontId="82" fillId="0" borderId="58"/>
    <xf numFmtId="0" fontId="40" fillId="0" borderId="9"/>
    <xf numFmtId="0" fontId="85" fillId="0" borderId="0"/>
    <xf numFmtId="0" fontId="84" fillId="0" borderId="0"/>
    <xf numFmtId="0" fontId="41" fillId="0" borderId="0"/>
  </cellStyleXfs>
  <cellXfs count="1363">
    <xf numFmtId="0" fontId="0" fillId="0" borderId="0" pivotButton="0" quotePrefix="0" xfId="0"/>
    <xf numFmtId="164" fontId="86" fillId="0" borderId="0" applyAlignment="1" pivotButton="0" quotePrefix="0" xfId="0">
      <alignment horizontal="left" wrapText="1"/>
    </xf>
    <xf numFmtId="164" fontId="86" fillId="0" borderId="0" applyAlignment="1" pivotButton="0" quotePrefix="0" xfId="0">
      <alignment horizontal="right"/>
    </xf>
    <xf numFmtId="164" fontId="87" fillId="0" borderId="0" pivotButton="0" quotePrefix="0" xfId="0"/>
    <xf numFmtId="164" fontId="87" fillId="0" borderId="0" applyAlignment="1" pivotButton="0" quotePrefix="0" xfId="0">
      <alignment horizontal="left"/>
    </xf>
    <xf numFmtId="38" fontId="86" fillId="0" borderId="0" pivotButton="0" quotePrefix="0" xfId="0"/>
    <xf numFmtId="38" fontId="88" fillId="0" borderId="10" applyAlignment="1" pivotButton="0" quotePrefix="0" xfId="0">
      <alignment horizontal="right" vertical="top"/>
    </xf>
    <xf numFmtId="38" fontId="86" fillId="0" borderId="0" applyAlignment="1" pivotButton="0" quotePrefix="0" xfId="0">
      <alignment horizontal="left" wrapText="1"/>
    </xf>
    <xf numFmtId="38" fontId="88" fillId="0" borderId="0" pivotButton="0" quotePrefix="0" xfId="0"/>
    <xf numFmtId="0" fontId="89" fillId="0" borderId="11" pivotButton="0" quotePrefix="0" xfId="0"/>
    <xf numFmtId="38" fontId="88" fillId="0" borderId="10" applyAlignment="1" pivotButton="0" quotePrefix="0" xfId="0">
      <alignment horizontal="center" vertical="center"/>
    </xf>
    <xf numFmtId="38" fontId="86" fillId="0" borderId="0" applyAlignment="1" pivotButton="0" quotePrefix="0" xfId="0">
      <alignment horizontal="right" wrapText="1"/>
    </xf>
    <xf numFmtId="38" fontId="86" fillId="0" borderId="0" applyAlignment="1" pivotButton="0" quotePrefix="0" xfId="0">
      <alignment horizontal="right"/>
    </xf>
    <xf numFmtId="38" fontId="88" fillId="0" borderId="0" applyAlignment="1" pivotButton="0" quotePrefix="0" xfId="0">
      <alignment horizontal="right" wrapText="1"/>
    </xf>
    <xf numFmtId="38" fontId="88" fillId="0" borderId="0" applyAlignment="1" pivotButton="0" quotePrefix="0" xfId="0">
      <alignment horizontal="left" wrapText="1"/>
    </xf>
    <xf numFmtId="38" fontId="86" fillId="0" borderId="10" applyAlignment="1" pivotButton="0" quotePrefix="0" xfId="0">
      <alignment horizontal="right"/>
    </xf>
    <xf numFmtId="0" fontId="90" fillId="0" borderId="11" pivotButton="0" quotePrefix="0" xfId="0"/>
    <xf numFmtId="38" fontId="88" fillId="0" borderId="10" applyAlignment="1" pivotButton="0" quotePrefix="0" xfId="0">
      <alignment horizontal="left" vertical="top"/>
    </xf>
    <xf numFmtId="38" fontId="88" fillId="0" borderId="10" applyAlignment="1" pivotButton="0" quotePrefix="0" xfId="0">
      <alignment horizontal="left" wrapText="1"/>
    </xf>
    <xf numFmtId="38" fontId="86" fillId="0" borderId="10" applyAlignment="1" pivotButton="0" quotePrefix="0" xfId="0">
      <alignment horizontal="left" wrapText="1"/>
    </xf>
    <xf numFmtId="0" fontId="91" fillId="0" borderId="0" pivotButton="0" quotePrefix="0" xfId="0"/>
    <xf numFmtId="0" fontId="92" fillId="0" borderId="0" pivotButton="0" quotePrefix="0" xfId="0"/>
    <xf numFmtId="38" fontId="86" fillId="0" borderId="10" applyAlignment="1" pivotButton="0" quotePrefix="0" xfId="0">
      <alignment horizontal="center" wrapText="1"/>
    </xf>
    <xf numFmtId="38" fontId="88" fillId="0" borderId="10" applyAlignment="1" pivotButton="0" quotePrefix="0" xfId="0">
      <alignment horizontal="right"/>
    </xf>
    <xf numFmtId="38" fontId="88" fillId="0" borderId="10" applyAlignment="1" pivotButton="0" quotePrefix="0" xfId="0">
      <alignment horizontal="left"/>
    </xf>
    <xf numFmtId="38" fontId="86" fillId="0" borderId="0" applyAlignment="1" pivotButton="0" quotePrefix="0" xfId="0">
      <alignment horizontal="left"/>
    </xf>
    <xf numFmtId="0" fontId="91" fillId="0" borderId="11" pivotButton="0" quotePrefix="0" xfId="0"/>
    <xf numFmtId="38" fontId="88" fillId="0" borderId="0" applyAlignment="1" pivotButton="0" quotePrefix="0" xfId="0">
      <alignment horizontal="center" vertical="center"/>
    </xf>
    <xf numFmtId="0" fontId="91" fillId="0" borderId="10" pivotButton="0" quotePrefix="0" xfId="0"/>
    <xf numFmtId="38" fontId="86" fillId="0" borderId="0" applyAlignment="1" pivotButton="0" quotePrefix="0" xfId="0">
      <alignment horizontal="center" wrapText="1"/>
    </xf>
    <xf numFmtId="38" fontId="88" fillId="0" borderId="10" applyAlignment="1" pivotButton="0" quotePrefix="0" xfId="0">
      <alignment horizontal="right" vertical="top" wrapText="1"/>
    </xf>
    <xf numFmtId="38" fontId="88" fillId="0" borderId="0" applyAlignment="1" pivotButton="0" quotePrefix="0" xfId="0">
      <alignment horizontal="center"/>
    </xf>
    <xf numFmtId="38" fontId="88" fillId="0" borderId="10" applyAlignment="1" pivotButton="0" quotePrefix="0" xfId="0">
      <alignment horizontal="center" vertical="top" wrapText="1"/>
    </xf>
    <xf numFmtId="38" fontId="88" fillId="0" borderId="10" applyAlignment="1" pivotButton="0" quotePrefix="0" xfId="0">
      <alignment horizontal="justify" vertical="top" wrapText="1"/>
    </xf>
    <xf numFmtId="38" fontId="93" fillId="0" borderId="0" pivotButton="0" quotePrefix="0" xfId="0"/>
    <xf numFmtId="38" fontId="88" fillId="0" borderId="0" applyAlignment="1" pivotButton="0" quotePrefix="0" xfId="0">
      <alignment horizontal="right"/>
    </xf>
    <xf numFmtId="38" fontId="88" fillId="0" borderId="0" applyAlignment="1" pivotButton="0" quotePrefix="0" xfId="0">
      <alignment horizontal="left"/>
    </xf>
    <xf numFmtId="0" fontId="94" fillId="0" borderId="0" pivotButton="0" quotePrefix="0" xfId="0"/>
    <xf numFmtId="38" fontId="86" fillId="0" borderId="10" applyAlignment="1" pivotButton="0" quotePrefix="0" xfId="0">
      <alignment horizontal="right" wrapText="1"/>
    </xf>
    <xf numFmtId="38" fontId="86" fillId="0" borderId="10" pivotButton="0" quotePrefix="0" xfId="0"/>
    <xf numFmtId="38" fontId="88" fillId="0" borderId="10" applyAlignment="1" pivotButton="0" quotePrefix="0" xfId="0">
      <alignment horizontal="right" wrapText="1"/>
    </xf>
    <xf numFmtId="38" fontId="89" fillId="0" borderId="0" pivotButton="0" quotePrefix="0" xfId="0"/>
    <xf numFmtId="38" fontId="88" fillId="0" borderId="10" pivotButton="0" quotePrefix="0" xfId="0"/>
    <xf numFmtId="38" fontId="88" fillId="0" borderId="10" applyAlignment="1" pivotButton="0" quotePrefix="0" xfId="0">
      <alignment horizontal="center" vertical="center" wrapText="1"/>
    </xf>
    <xf numFmtId="38" fontId="86" fillId="0" borderId="10" applyAlignment="1" pivotButton="0" quotePrefix="0" xfId="0">
      <alignment horizontal="center"/>
    </xf>
    <xf numFmtId="38" fontId="86" fillId="0" borderId="0" applyAlignment="1" pivotButton="0" quotePrefix="0" xfId="0">
      <alignment horizontal="right" vertical="center"/>
    </xf>
    <xf numFmtId="38" fontId="86" fillId="0" borderId="10" applyAlignment="1" pivotButton="0" quotePrefix="0" xfId="0">
      <alignment horizontal="left"/>
    </xf>
    <xf numFmtId="38" fontId="86" fillId="0" borderId="14" pivotButton="0" quotePrefix="0" xfId="0"/>
    <xf numFmtId="38" fontId="86" fillId="0" borderId="13" pivotButton="0" quotePrefix="0" xfId="0"/>
    <xf numFmtId="38" fontId="86" fillId="0" borderId="15" pivotButton="0" quotePrefix="0" xfId="0"/>
    <xf numFmtId="164" fontId="86" fillId="0" borderId="10" applyAlignment="1" pivotButton="0" quotePrefix="0" xfId="0">
      <alignment horizontal="right"/>
    </xf>
    <xf numFmtId="0" fontId="95" fillId="0" borderId="0" pivotButton="0" quotePrefix="0" xfId="0"/>
    <xf numFmtId="164" fontId="94" fillId="55" borderId="0" applyAlignment="1" pivotButton="0" quotePrefix="0" xfId="135">
      <alignment horizontal="center" vertical="top" wrapText="1"/>
    </xf>
    <xf numFmtId="164" fontId="94" fillId="55" borderId="0" applyAlignment="1" pivotButton="0" quotePrefix="0" xfId="135">
      <alignment horizontal="center" vertical="center" wrapText="1"/>
    </xf>
    <xf numFmtId="38" fontId="90" fillId="56" borderId="10" applyAlignment="1" pivotButton="0" quotePrefix="0" xfId="0">
      <alignment horizontal="right"/>
    </xf>
    <xf numFmtId="164" fontId="86" fillId="0" borderId="10" applyAlignment="1" pivotButton="0" quotePrefix="0" xfId="0">
      <alignment horizontal="left"/>
    </xf>
    <xf numFmtId="38" fontId="86" fillId="0" borderId="10" applyAlignment="1" pivotButton="0" quotePrefix="0" xfId="0">
      <alignment wrapText="1"/>
    </xf>
    <xf numFmtId="38" fontId="88" fillId="56" borderId="10" applyAlignment="1" pivotButton="0" quotePrefix="0" xfId="0">
      <alignment horizontal="right" wrapText="1"/>
    </xf>
    <xf numFmtId="38" fontId="88" fillId="56" borderId="10" applyAlignment="1" pivotButton="0" quotePrefix="0" xfId="0">
      <alignment horizontal="right"/>
    </xf>
    <xf numFmtId="38" fontId="96" fillId="56" borderId="10" applyAlignment="1" pivotButton="0" quotePrefix="0" xfId="0">
      <alignment horizontal="right" wrapText="1"/>
    </xf>
    <xf numFmtId="38" fontId="96" fillId="56" borderId="10" applyAlignment="1" pivotButton="0" quotePrefix="0" xfId="0">
      <alignment horizontal="right"/>
    </xf>
    <xf numFmtId="38" fontId="86" fillId="57" borderId="0" pivotButton="0" quotePrefix="0" xfId="0"/>
    <xf numFmtId="38" fontId="88" fillId="56" borderId="10" applyAlignment="1" pivotButton="0" quotePrefix="0" xfId="0">
      <alignment horizontal="right" vertical="top"/>
    </xf>
    <xf numFmtId="38" fontId="97" fillId="0" borderId="0" applyAlignment="1" pivotButton="0" quotePrefix="0" xfId="0">
      <alignment vertical="center"/>
    </xf>
    <xf numFmtId="38" fontId="98" fillId="0" borderId="0" applyAlignment="1" pivotButton="0" quotePrefix="0" xfId="0">
      <alignment horizontal="center" vertical="center"/>
    </xf>
    <xf numFmtId="38" fontId="98" fillId="0" borderId="0" applyAlignment="1" pivotButton="0" quotePrefix="0" xfId="0">
      <alignment horizontal="right" vertical="center" wrapText="1"/>
    </xf>
    <xf numFmtId="38" fontId="15" fillId="0" borderId="0" applyAlignment="1" pivotButton="0" quotePrefix="0" xfId="0">
      <alignment vertical="center"/>
    </xf>
    <xf numFmtId="38" fontId="15" fillId="0" borderId="0" applyAlignment="1" pivotButton="0" quotePrefix="0" xfId="0">
      <alignment horizontal="left" vertical="center" wrapText="1"/>
    </xf>
    <xf numFmtId="38" fontId="15" fillId="0" borderId="0" applyAlignment="1" pivotButton="0" quotePrefix="0" xfId="0">
      <alignment horizontal="center" vertical="center" wrapText="1"/>
    </xf>
    <xf numFmtId="38" fontId="20" fillId="0" borderId="0" applyAlignment="1" pivotButton="0" quotePrefix="0" xfId="0">
      <alignment horizontal="left" vertical="center" wrapText="1"/>
    </xf>
    <xf numFmtId="38" fontId="15" fillId="0" borderId="0" applyAlignment="1" pivotButton="0" quotePrefix="0" xfId="0">
      <alignment horizontal="right" vertical="center" wrapText="1"/>
    </xf>
    <xf numFmtId="38" fontId="99" fillId="0" borderId="0" applyAlignment="1" pivotButton="0" quotePrefix="0" xfId="0">
      <alignment horizontal="center" vertical="center"/>
    </xf>
    <xf numFmtId="38" fontId="99" fillId="0" borderId="0" applyAlignment="1" pivotButton="0" quotePrefix="0" xfId="0">
      <alignment horizontal="right" vertical="center"/>
    </xf>
    <xf numFmtId="38" fontId="15" fillId="0" borderId="0" applyAlignment="1" pivotButton="0" quotePrefix="0" xfId="0">
      <alignment horizontal="center" vertical="center"/>
    </xf>
    <xf numFmtId="38" fontId="15" fillId="0" borderId="0" applyAlignment="1" pivotButton="0" quotePrefix="0" xfId="0">
      <alignment horizontal="right" vertical="center"/>
    </xf>
    <xf numFmtId="38" fontId="15" fillId="0" borderId="0" applyAlignment="1" pivotButton="0" quotePrefix="0" xfId="0">
      <alignment vertical="center" wrapText="1"/>
    </xf>
    <xf numFmtId="164" fontId="89" fillId="0" borderId="10" applyAlignment="1" applyProtection="1" pivotButton="0" quotePrefix="0" xfId="0">
      <alignment horizontal="center"/>
      <protection locked="0" hidden="0"/>
    </xf>
    <xf numFmtId="38" fontId="88" fillId="58" borderId="10" applyAlignment="1" pivotButton="0" quotePrefix="0" xfId="0">
      <alignment horizontal="center"/>
    </xf>
    <xf numFmtId="38" fontId="90" fillId="58" borderId="10" applyAlignment="1" pivotButton="0" quotePrefix="0" xfId="0">
      <alignment horizontal="center"/>
    </xf>
    <xf numFmtId="38" fontId="15" fillId="0" borderId="0" pivotButton="0" quotePrefix="0" xfId="0"/>
    <xf numFmtId="38" fontId="100" fillId="0" borderId="16" applyAlignment="1" pivotButton="0" quotePrefix="0" xfId="0">
      <alignment horizontal="center"/>
    </xf>
    <xf numFmtId="38" fontId="99" fillId="0" borderId="0" pivotButton="0" quotePrefix="0" xfId="0"/>
    <xf numFmtId="38" fontId="100" fillId="0" borderId="0" applyAlignment="1" pivotButton="0" quotePrefix="0" xfId="0">
      <alignment horizontal="center"/>
    </xf>
    <xf numFmtId="38" fontId="88" fillId="59" borderId="10" applyAlignment="1" pivotButton="0" quotePrefix="0" xfId="0">
      <alignment horizontal="center"/>
    </xf>
    <xf numFmtId="38" fontId="88" fillId="0" borderId="10" applyAlignment="1" applyProtection="1" pivotButton="0" quotePrefix="0" xfId="0">
      <alignment horizontal="center"/>
      <protection locked="0" hidden="0"/>
    </xf>
    <xf numFmtId="38" fontId="99" fillId="0" borderId="0" applyAlignment="1" pivotButton="0" quotePrefix="0" xfId="0">
      <alignment horizontal="center"/>
    </xf>
    <xf numFmtId="38" fontId="88" fillId="0" borderId="10" applyAlignment="1" pivotButton="0" quotePrefix="0" xfId="0">
      <alignment horizontal="left" vertical="center"/>
    </xf>
    <xf numFmtId="38" fontId="88" fillId="56" borderId="10" applyAlignment="1" pivotButton="0" quotePrefix="0" xfId="0">
      <alignment horizontal="center"/>
    </xf>
    <xf numFmtId="38" fontId="86" fillId="56" borderId="10" applyAlignment="1" pivotButton="0" quotePrefix="0" xfId="0">
      <alignment horizontal="center"/>
    </xf>
    <xf numFmtId="38" fontId="88" fillId="0" borderId="10" applyAlignment="1" pivotButton="0" quotePrefix="0" xfId="0">
      <alignment wrapText="1"/>
    </xf>
    <xf numFmtId="38" fontId="101" fillId="56" borderId="10" applyAlignment="1" pivotButton="0" quotePrefix="0" xfId="0">
      <alignment horizontal="right" vertical="top"/>
    </xf>
    <xf numFmtId="165" fontId="86" fillId="0" borderId="0" pivotButton="0" quotePrefix="0" xfId="0"/>
    <xf numFmtId="38" fontId="88" fillId="56" borderId="10" applyAlignment="1" pivotButton="0" quotePrefix="0" xfId="0">
      <alignment horizontal="center" vertical="center"/>
    </xf>
    <xf numFmtId="38" fontId="90" fillId="56" borderId="10" applyAlignment="1" pivotButton="0" quotePrefix="0" xfId="0">
      <alignment horizontal="center"/>
    </xf>
    <xf numFmtId="38" fontId="89" fillId="56" borderId="10" applyAlignment="1" pivotButton="0" quotePrefix="0" xfId="0">
      <alignment horizontal="center"/>
    </xf>
    <xf numFmtId="38" fontId="89" fillId="0" borderId="10" applyAlignment="1" pivotButton="0" quotePrefix="0" xfId="0">
      <alignment horizontal="center"/>
    </xf>
    <xf numFmtId="38" fontId="88" fillId="56" borderId="10" applyAlignment="1" pivotButton="0" quotePrefix="0" xfId="0">
      <alignment horizontal="center" vertical="top"/>
    </xf>
    <xf numFmtId="38" fontId="88" fillId="0" borderId="10" applyAlignment="1" applyProtection="1" pivotButton="0" quotePrefix="0" xfId="0">
      <alignment horizontal="right"/>
      <protection locked="0" hidden="0"/>
    </xf>
    <xf numFmtId="38" fontId="88" fillId="0" borderId="10" applyAlignment="1" applyProtection="1" pivotButton="0" quotePrefix="0" xfId="0">
      <alignment horizontal="center" vertical="center"/>
      <protection locked="0" hidden="0"/>
    </xf>
    <xf numFmtId="38" fontId="86" fillId="0" borderId="0" applyProtection="1" pivotButton="0" quotePrefix="0" xfId="0">
      <protection locked="0" hidden="0"/>
    </xf>
    <xf numFmtId="38" fontId="86" fillId="0" borderId="10" applyAlignment="1" applyProtection="1" pivotButton="0" quotePrefix="0" xfId="0">
      <alignment horizontal="center"/>
      <protection locked="0" hidden="0"/>
    </xf>
    <xf numFmtId="38" fontId="86" fillId="0" borderId="10" applyProtection="1" pivotButton="0" quotePrefix="0" xfId="0">
      <protection locked="0" hidden="0"/>
    </xf>
    <xf numFmtId="38" fontId="86" fillId="0" borderId="10" applyAlignment="1" applyProtection="1" pivotButton="0" quotePrefix="0" xfId="0">
      <alignment horizontal="right"/>
      <protection locked="0" hidden="0"/>
    </xf>
    <xf numFmtId="38" fontId="88" fillId="0" borderId="10" applyAlignment="1" pivotButton="0" quotePrefix="0" xfId="0">
      <alignment horizontal="center"/>
    </xf>
    <xf numFmtId="38" fontId="88" fillId="0" borderId="0" applyAlignment="1" pivotButton="0" quotePrefix="0" xfId="0">
      <alignment horizontal="left" vertical="center"/>
    </xf>
    <xf numFmtId="38" fontId="90" fillId="0" borderId="0" applyAlignment="1" pivotButton="0" quotePrefix="0" xfId="0">
      <alignment horizontal="right" wrapText="1"/>
    </xf>
    <xf numFmtId="0" fontId="91" fillId="0" borderId="0" applyAlignment="1" pivotButton="0" quotePrefix="0" xfId="0">
      <alignment horizontal="justify" vertical="top" wrapText="1"/>
    </xf>
    <xf numFmtId="0" fontId="90" fillId="0" borderId="0" applyAlignment="1" pivotButton="0" quotePrefix="0" xfId="0">
      <alignment horizontal="justify" wrapText="1"/>
    </xf>
    <xf numFmtId="0" fontId="86" fillId="0" borderId="0" applyAlignment="1" pivotButton="0" quotePrefix="0" xfId="0">
      <alignment horizontal="center" vertical="top" wrapText="1"/>
    </xf>
    <xf numFmtId="0" fontId="86" fillId="0" borderId="0" applyAlignment="1" pivotButton="0" quotePrefix="0" xfId="0">
      <alignment horizontal="justify" vertical="top" wrapText="1"/>
    </xf>
    <xf numFmtId="0" fontId="86" fillId="0" borderId="0" applyAlignment="1" pivotButton="0" quotePrefix="0" xfId="0">
      <alignment horizontal="justify" vertical="center" wrapText="1"/>
    </xf>
    <xf numFmtId="38" fontId="88" fillId="0" borderId="10" applyAlignment="1" applyProtection="1" pivotButton="0" quotePrefix="0" xfId="0">
      <alignment horizontal="justify" vertical="top" wrapText="1"/>
      <protection locked="0" hidden="0"/>
    </xf>
    <xf numFmtId="38" fontId="88" fillId="0" borderId="10" applyAlignment="1" applyProtection="1" pivotButton="0" quotePrefix="0" xfId="0">
      <alignment horizontal="right" vertical="top"/>
      <protection locked="0" hidden="0"/>
    </xf>
    <xf numFmtId="38" fontId="86" fillId="60" borderId="10" applyAlignment="1" applyProtection="1" pivotButton="0" quotePrefix="0" xfId="0">
      <alignment horizontal="right"/>
      <protection locked="0" hidden="0"/>
    </xf>
    <xf numFmtId="38" fontId="88" fillId="59" borderId="10" applyAlignment="1" applyProtection="1" pivotButton="0" quotePrefix="0" xfId="0">
      <alignment horizontal="center"/>
      <protection locked="0" hidden="0"/>
    </xf>
    <xf numFmtId="0" fontId="86" fillId="0" borderId="10" applyAlignment="1" applyProtection="1" pivotButton="0" quotePrefix="0" xfId="0">
      <alignment horizontal="center"/>
      <protection locked="0" hidden="0"/>
    </xf>
    <xf numFmtId="38" fontId="88" fillId="0" borderId="10" applyAlignment="1" applyProtection="1" pivotButton="0" quotePrefix="0" xfId="0">
      <alignment horizontal="right" vertical="center" wrapText="1"/>
      <protection locked="0" hidden="0"/>
    </xf>
    <xf numFmtId="0" fontId="89" fillId="0" borderId="0" applyProtection="1" pivotButton="0" quotePrefix="0" xfId="134">
      <protection locked="0" hidden="0"/>
    </xf>
    <xf numFmtId="38" fontId="88" fillId="0" borderId="10" applyAlignment="1" applyProtection="1" pivotButton="0" quotePrefix="0" xfId="0">
      <alignment horizontal="right" vertical="top" wrapText="1"/>
      <protection locked="0" hidden="0"/>
    </xf>
    <xf numFmtId="0" fontId="102" fillId="0" borderId="0" applyProtection="1" pivotButton="0" quotePrefix="0" xfId="134">
      <protection locked="0" hidden="0"/>
    </xf>
    <xf numFmtId="0" fontId="104" fillId="0" borderId="0" applyProtection="1" pivotButton="0" quotePrefix="0" xfId="134">
      <protection locked="0" hidden="0"/>
    </xf>
    <xf numFmtId="0" fontId="102" fillId="0" borderId="0" applyAlignment="1" applyProtection="1" pivotButton="0" quotePrefix="0" xfId="134">
      <alignment horizontal="center"/>
      <protection locked="0" hidden="0"/>
    </xf>
    <xf numFmtId="38" fontId="86" fillId="0" borderId="0" applyAlignment="1" applyProtection="1" pivotButton="0" quotePrefix="0" xfId="0">
      <alignment horizontal="center"/>
      <protection locked="0" hidden="0"/>
    </xf>
    <xf numFmtId="38" fontId="88" fillId="0" borderId="10" applyProtection="1" pivotButton="0" quotePrefix="0" xfId="0">
      <protection locked="0" hidden="0"/>
    </xf>
    <xf numFmtId="38" fontId="93" fillId="0" borderId="0" applyProtection="1" pivotButton="0" quotePrefix="0" xfId="0">
      <protection locked="0" hidden="0"/>
    </xf>
    <xf numFmtId="0" fontId="89" fillId="0" borderId="10" applyAlignment="1" applyProtection="1" pivotButton="0" quotePrefix="0" xfId="134">
      <alignment wrapText="1"/>
      <protection locked="0" hidden="0"/>
    </xf>
    <xf numFmtId="0" fontId="89" fillId="0" borderId="10" applyAlignment="1" applyProtection="1" pivotButton="0" quotePrefix="0" xfId="134">
      <alignment horizontal="center" wrapText="1"/>
      <protection locked="0" hidden="0"/>
    </xf>
    <xf numFmtId="0" fontId="93" fillId="0" borderId="0" applyProtection="1" pivotButton="0" quotePrefix="0" xfId="134">
      <protection locked="0" hidden="0"/>
    </xf>
    <xf numFmtId="0" fontId="90" fillId="0" borderId="0" applyProtection="1" pivotButton="0" quotePrefix="0" xfId="235">
      <protection locked="0" hidden="0"/>
    </xf>
    <xf numFmtId="0" fontId="90" fillId="0" borderId="0" applyAlignment="1" applyProtection="1" pivotButton="0" quotePrefix="0" xfId="235">
      <alignment horizontal="center"/>
      <protection locked="0" hidden="0"/>
    </xf>
    <xf numFmtId="38" fontId="106" fillId="0" borderId="0" applyProtection="1" pivotButton="0" quotePrefix="0" xfId="0">
      <protection locked="0" hidden="0"/>
    </xf>
    <xf numFmtId="0" fontId="89" fillId="0" borderId="0" applyProtection="1" pivotButton="0" quotePrefix="0" xfId="235">
      <protection locked="0" hidden="0"/>
    </xf>
    <xf numFmtId="0" fontId="89" fillId="0" borderId="0" applyAlignment="1" applyProtection="1" pivotButton="0" quotePrefix="0" xfId="235">
      <alignment wrapText="1"/>
      <protection locked="0" hidden="0"/>
    </xf>
    <xf numFmtId="0" fontId="89" fillId="0" borderId="0" applyAlignment="1" applyProtection="1" pivotButton="0" quotePrefix="0" xfId="235">
      <alignment horizontal="justify" vertical="center"/>
      <protection locked="0" hidden="0"/>
    </xf>
    <xf numFmtId="0" fontId="90" fillId="0" borderId="10" applyProtection="1" pivotButton="0" quotePrefix="0" xfId="0">
      <protection locked="0" hidden="0"/>
    </xf>
    <xf numFmtId="0" fontId="90" fillId="60" borderId="10" applyProtection="1" pivotButton="0" quotePrefix="0" xfId="0">
      <protection locked="0" hidden="0"/>
    </xf>
    <xf numFmtId="0" fontId="90" fillId="60" borderId="10" applyAlignment="1" applyProtection="1" pivotButton="0" quotePrefix="0" xfId="0">
      <alignment horizontal="left"/>
      <protection locked="0" hidden="0"/>
    </xf>
    <xf numFmtId="0" fontId="90" fillId="0" borderId="10" applyAlignment="1" applyProtection="1" pivotButton="0" quotePrefix="0" xfId="0">
      <alignment horizontal="left"/>
      <protection locked="0" hidden="0"/>
    </xf>
    <xf numFmtId="0" fontId="100" fillId="58" borderId="10" applyAlignment="1" pivotButton="0" quotePrefix="0" xfId="0">
      <alignment horizontal="center"/>
    </xf>
    <xf numFmtId="38" fontId="90" fillId="0" borderId="10" applyAlignment="1" applyProtection="1" pivotButton="0" quotePrefix="0" xfId="0">
      <alignment horizontal="center" wrapText="1"/>
      <protection locked="0" hidden="0"/>
    </xf>
    <xf numFmtId="38" fontId="88" fillId="56" borderId="10" applyAlignment="1" applyProtection="1" pivotButton="0" quotePrefix="0" xfId="0">
      <alignment horizontal="right"/>
      <protection locked="0" hidden="0"/>
    </xf>
    <xf numFmtId="0" fontId="100" fillId="0" borderId="10" applyAlignment="1" applyProtection="1" pivotButton="0" quotePrefix="0" xfId="0">
      <alignment horizontal="center"/>
      <protection locked="0" hidden="0"/>
    </xf>
    <xf numFmtId="38" fontId="88" fillId="56" borderId="10" applyAlignment="1" applyProtection="1" pivotButton="0" quotePrefix="0" xfId="0">
      <alignment horizontal="center"/>
      <protection locked="0" hidden="0"/>
    </xf>
    <xf numFmtId="0" fontId="22" fillId="60" borderId="10" applyAlignment="1" pivotButton="0" quotePrefix="0" xfId="0">
      <alignment horizontal="center"/>
    </xf>
    <xf numFmtId="0" fontId="99" fillId="60" borderId="10" applyAlignment="1" pivotButton="0" quotePrefix="0" xfId="0">
      <alignment horizontal="center"/>
    </xf>
    <xf numFmtId="38" fontId="107" fillId="56" borderId="10" applyAlignment="1" pivotButton="0" quotePrefix="0" xfId="0">
      <alignment horizontal="center"/>
    </xf>
    <xf numFmtId="38" fontId="92" fillId="0" borderId="10" applyAlignment="1" pivotButton="0" quotePrefix="0" xfId="0">
      <alignment horizontal="center"/>
    </xf>
    <xf numFmtId="38" fontId="86" fillId="56" borderId="0" pivotButton="0" quotePrefix="0" xfId="0"/>
    <xf numFmtId="0" fontId="86" fillId="0" borderId="0" applyAlignment="1" applyProtection="1" pivotButton="0" quotePrefix="0" xfId="0">
      <alignment horizontal="justify" vertical="top" wrapText="1"/>
      <protection locked="0" hidden="0"/>
    </xf>
    <xf numFmtId="0" fontId="86" fillId="0" borderId="0" applyAlignment="1" applyProtection="1" pivotButton="0" quotePrefix="0" xfId="0">
      <alignment horizontal="justify" vertical="center" wrapText="1"/>
      <protection locked="0" hidden="0"/>
    </xf>
    <xf numFmtId="38" fontId="100" fillId="58" borderId="10" applyAlignment="1" pivotButton="0" quotePrefix="0" xfId="0">
      <alignment horizontal="center"/>
    </xf>
    <xf numFmtId="38" fontId="108" fillId="0" borderId="0" applyAlignment="1" pivotButton="0" quotePrefix="0" xfId="0">
      <alignment wrapText="1"/>
    </xf>
    <xf numFmtId="38" fontId="108" fillId="0" borderId="0" pivotButton="0" quotePrefix="0" xfId="0"/>
    <xf numFmtId="3" fontId="90" fillId="61" borderId="0" applyAlignment="1" pivotButton="0" quotePrefix="0" xfId="0">
      <alignment horizontal="center" vertical="top" wrapText="1"/>
    </xf>
    <xf numFmtId="164" fontId="88" fillId="0" borderId="10" applyAlignment="1" pivotButton="0" quotePrefix="0" xfId="0">
      <alignment horizontal="center"/>
    </xf>
    <xf numFmtId="164" fontId="86" fillId="0" borderId="10" applyAlignment="1" applyProtection="1" pivotButton="0" quotePrefix="0" xfId="0">
      <alignment horizontal="right"/>
      <protection locked="0" hidden="0"/>
    </xf>
    <xf numFmtId="38" fontId="86" fillId="0" borderId="0" applyAlignment="1" pivotButton="0" quotePrefix="0" xfId="0">
      <alignment horizontal="center"/>
    </xf>
    <xf numFmtId="38" fontId="68" fillId="0" borderId="10" applyAlignment="1" pivotButton="0" quotePrefix="0" xfId="107">
      <alignment horizontal="center"/>
    </xf>
    <xf numFmtId="38" fontId="68" fillId="0" borderId="10" applyAlignment="1" pivotButton="0" quotePrefix="1" xfId="107">
      <alignment horizontal="center"/>
    </xf>
    <xf numFmtId="38" fontId="68" fillId="0" borderId="0" applyAlignment="1" pivotButton="0" quotePrefix="0" xfId="107">
      <alignment horizontal="center"/>
    </xf>
    <xf numFmtId="38" fontId="68" fillId="0" borderId="10" applyAlignment="1" pivotButton="0" quotePrefix="0" xfId="107">
      <alignment horizontal="right"/>
    </xf>
    <xf numFmtId="38" fontId="68" fillId="0" borderId="0" applyAlignment="1" applyProtection="1" pivotButton="0" quotePrefix="0" xfId="107">
      <alignment horizontal="right"/>
      <protection locked="0" hidden="0"/>
    </xf>
    <xf numFmtId="0" fontId="86" fillId="0" borderId="0" applyAlignment="1" pivotButton="0" quotePrefix="0" xfId="0">
      <alignment horizontal="left" vertical="top" wrapText="1"/>
    </xf>
    <xf numFmtId="0" fontId="92" fillId="0" borderId="10" applyAlignment="1" pivotButton="0" quotePrefix="0" xfId="0">
      <alignment horizontal="center"/>
    </xf>
    <xf numFmtId="164" fontId="90" fillId="0" borderId="10" applyAlignment="1" pivotButton="0" quotePrefix="1" xfId="134">
      <alignment horizontal="left"/>
    </xf>
    <xf numFmtId="164" fontId="105" fillId="0" borderId="10" applyAlignment="1" pivotButton="0" quotePrefix="0" xfId="134">
      <alignment vertical="center" wrapText="1"/>
    </xf>
    <xf numFmtId="164" fontId="105" fillId="0" borderId="10" applyAlignment="1" pivotButton="0" quotePrefix="1" xfId="134">
      <alignment horizontal="left" vertical="center" wrapText="1"/>
    </xf>
    <xf numFmtId="164" fontId="89" fillId="0" borderId="10" applyAlignment="1" pivotButton="0" quotePrefix="0" xfId="134">
      <alignment horizontal="center"/>
    </xf>
    <xf numFmtId="164" fontId="105" fillId="0" borderId="0" applyAlignment="1" pivotButton="0" quotePrefix="0" xfId="134">
      <alignment horizontal="center" vertical="center" wrapText="1"/>
    </xf>
    <xf numFmtId="164" fontId="96" fillId="56" borderId="10" applyAlignment="1" pivotButton="0" quotePrefix="0" xfId="134">
      <alignment horizontal="center" vertical="center" wrapText="1"/>
    </xf>
    <xf numFmtId="164" fontId="89" fillId="0" borderId="0" applyAlignment="1" pivotButton="0" quotePrefix="0" xfId="134">
      <alignment horizontal="center"/>
    </xf>
    <xf numFmtId="164" fontId="89" fillId="0" borderId="0" pivotButton="0" quotePrefix="0" xfId="134"/>
    <xf numFmtId="164" fontId="89" fillId="0" borderId="10" pivotButton="0" quotePrefix="0" xfId="134"/>
    <xf numFmtId="164" fontId="90" fillId="0" borderId="10" applyAlignment="1" pivotButton="0" quotePrefix="0" xfId="134">
      <alignment horizontal="center"/>
    </xf>
    <xf numFmtId="164" fontId="90" fillId="0" borderId="0" pivotButton="0" quotePrefix="0" xfId="134"/>
    <xf numFmtId="164" fontId="89" fillId="0" borderId="10" applyAlignment="1" pivotButton="0" quotePrefix="0" xfId="134">
      <alignment vertical="center" wrapText="1"/>
    </xf>
    <xf numFmtId="164" fontId="89" fillId="0" borderId="10" applyAlignment="1" pivotButton="0" quotePrefix="1" xfId="134">
      <alignment horizontal="left" vertical="center" wrapText="1"/>
    </xf>
    <xf numFmtId="164" fontId="89" fillId="0" borderId="0" applyAlignment="1" pivotButton="0" quotePrefix="0" xfId="134">
      <alignment wrapText="1"/>
    </xf>
    <xf numFmtId="164" fontId="105" fillId="0" borderId="17" applyAlignment="1" pivotButton="0" quotePrefix="0" xfId="134">
      <alignment horizontal="center" vertical="center" wrapText="1"/>
    </xf>
    <xf numFmtId="164" fontId="105" fillId="0" borderId="13" applyAlignment="1" pivotButton="0" quotePrefix="0" xfId="134">
      <alignment horizontal="center" vertical="center" wrapText="1"/>
    </xf>
    <xf numFmtId="164" fontId="89" fillId="0" borderId="17" applyAlignment="1" pivotButton="0" quotePrefix="0" xfId="134">
      <alignment horizontal="center" vertical="center" wrapText="1"/>
    </xf>
    <xf numFmtId="164" fontId="89" fillId="0" borderId="13" applyAlignment="1" pivotButton="0" quotePrefix="0" xfId="134">
      <alignment horizontal="center" vertical="center" wrapText="1"/>
    </xf>
    <xf numFmtId="164" fontId="90" fillId="0" borderId="0" applyAlignment="1" pivotButton="0" quotePrefix="0" xfId="134">
      <alignment horizontal="center"/>
    </xf>
    <xf numFmtId="164" fontId="90" fillId="0" borderId="10" applyAlignment="1" pivotButton="0" quotePrefix="0" xfId="235">
      <alignment horizontal="center"/>
    </xf>
    <xf numFmtId="164" fontId="89" fillId="0" borderId="10" pivotButton="0" quotePrefix="0" xfId="235"/>
    <xf numFmtId="164" fontId="89" fillId="0" borderId="10" applyAlignment="1" pivotButton="0" quotePrefix="0" xfId="235">
      <alignment horizontal="right"/>
    </xf>
    <xf numFmtId="164" fontId="89" fillId="0" borderId="10" applyAlignment="1" pivotButton="0" quotePrefix="0" xfId="235">
      <alignment wrapText="1"/>
    </xf>
    <xf numFmtId="164" fontId="89" fillId="0" borderId="10" applyAlignment="1" pivotButton="0" quotePrefix="1" xfId="235">
      <alignment horizontal="center"/>
    </xf>
    <xf numFmtId="164" fontId="90" fillId="0" borderId="10" pivotButton="0" quotePrefix="0" xfId="235"/>
    <xf numFmtId="164" fontId="88" fillId="0" borderId="10" applyAlignment="1" pivotButton="0" quotePrefix="0" xfId="0">
      <alignment horizontal="right"/>
    </xf>
    <xf numFmtId="164" fontId="90" fillId="0" borderId="0" pivotButton="0" quotePrefix="0" xfId="0"/>
    <xf numFmtId="0" fontId="89" fillId="0" borderId="0" applyAlignment="1" pivotButton="0" quotePrefix="0" xfId="0">
      <alignment horizontal="center" vertical="top" wrapText="1"/>
    </xf>
    <xf numFmtId="164" fontId="88" fillId="0" borderId="10" pivotButton="0" quotePrefix="0" xfId="0"/>
    <xf numFmtId="38" fontId="68" fillId="0" borderId="0" applyAlignment="1" applyProtection="1" pivotButton="0" quotePrefix="0" xfId="107">
      <alignment horizontal="left"/>
      <protection locked="0" hidden="0"/>
    </xf>
    <xf numFmtId="164" fontId="93" fillId="0" borderId="0" pivotButton="0" quotePrefix="0" xfId="0"/>
    <xf numFmtId="164" fontId="86" fillId="0" borderId="0" pivotButton="0" quotePrefix="0" xfId="0"/>
    <xf numFmtId="164" fontId="86" fillId="0" borderId="10" pivotButton="0" quotePrefix="0" xfId="0"/>
    <xf numFmtId="164" fontId="94" fillId="55" borderId="0" pivotButton="0" quotePrefix="0" xfId="0"/>
    <xf numFmtId="164" fontId="94" fillId="55" borderId="0" applyAlignment="1" pivotButton="0" quotePrefix="0" xfId="135">
      <alignment vertical="top" wrapText="1"/>
    </xf>
    <xf numFmtId="164" fontId="94" fillId="55" borderId="0" applyAlignment="1" pivotButton="0" quotePrefix="0" xfId="135">
      <alignment horizontal="left" wrapText="1"/>
    </xf>
    <xf numFmtId="164" fontId="94" fillId="55" borderId="0" applyAlignment="1" pivotButton="0" quotePrefix="0" xfId="135">
      <alignment horizontal="center" wrapText="1"/>
    </xf>
    <xf numFmtId="164" fontId="94" fillId="55" borderId="0" applyAlignment="1" pivotButton="0" quotePrefix="0" xfId="135">
      <alignment horizontal="justify" wrapText="1"/>
    </xf>
    <xf numFmtId="164" fontId="94" fillId="55" borderId="0" applyAlignment="1" pivotButton="0" quotePrefix="0" xfId="135">
      <alignment wrapText="1"/>
    </xf>
    <xf numFmtId="164" fontId="106" fillId="55" borderId="0" pivotButton="0" quotePrefix="0" xfId="0"/>
    <xf numFmtId="164" fontId="93" fillId="55" borderId="0" pivotButton="0" quotePrefix="0" xfId="0"/>
    <xf numFmtId="164" fontId="90" fillId="55" borderId="0" pivotButton="0" quotePrefix="0" xfId="0"/>
    <xf numFmtId="164" fontId="89" fillId="55" borderId="0" pivotButton="0" quotePrefix="0" xfId="0"/>
    <xf numFmtId="164" fontId="106" fillId="0" borderId="0" pivotButton="0" quotePrefix="0" xfId="0"/>
    <xf numFmtId="164" fontId="94" fillId="0" borderId="0" pivotButton="0" quotePrefix="0" xfId="0"/>
    <xf numFmtId="164" fontId="94" fillId="0" borderId="10" pivotButton="0" quotePrefix="0" xfId="0"/>
    <xf numFmtId="164" fontId="89" fillId="0" borderId="0" pivotButton="0" quotePrefix="0" xfId="0"/>
    <xf numFmtId="164" fontId="96" fillId="56" borderId="10" applyAlignment="1" pivotButton="0" quotePrefix="0" xfId="0">
      <alignment horizontal="center"/>
    </xf>
    <xf numFmtId="0" fontId="0" fillId="0" borderId="10" pivotButton="0" quotePrefix="0" xfId="0"/>
    <xf numFmtId="0" fontId="90" fillId="56" borderId="10" applyAlignment="1" pivotButton="0" quotePrefix="0" xfId="134">
      <alignment horizontal="center"/>
    </xf>
    <xf numFmtId="0" fontId="90" fillId="0" borderId="10" applyAlignment="1" pivotButton="0" quotePrefix="0" xfId="134">
      <alignment horizontal="center"/>
    </xf>
    <xf numFmtId="38" fontId="89" fillId="0" borderId="10" applyAlignment="1" pivotButton="0" quotePrefix="0" xfId="134">
      <alignment horizontal="center"/>
    </xf>
    <xf numFmtId="0" fontId="89" fillId="0" borderId="10" applyAlignment="1" pivotButton="0" quotePrefix="0" xfId="134">
      <alignment horizontal="center"/>
    </xf>
    <xf numFmtId="38" fontId="106" fillId="0" borderId="0" applyAlignment="1" pivotButton="0" quotePrefix="0" xfId="0">
      <alignment horizontal="center"/>
    </xf>
    <xf numFmtId="164" fontId="107" fillId="56" borderId="10" applyAlignment="1" pivotButton="0" quotePrefix="0" xfId="0">
      <alignment horizontal="center"/>
    </xf>
    <xf numFmtId="164" fontId="88" fillId="0" borderId="10" applyAlignment="1" pivotButton="0" quotePrefix="0" xfId="0">
      <alignment wrapText="1"/>
    </xf>
    <xf numFmtId="38" fontId="89" fillId="0" borderId="0" applyAlignment="1" pivotButton="0" quotePrefix="0" xfId="0">
      <alignment horizontal="center"/>
    </xf>
    <xf numFmtId="38" fontId="86" fillId="0" borderId="0" applyAlignment="1" applyProtection="1" pivotButton="0" quotePrefix="0" xfId="0">
      <alignment horizontal="right"/>
      <protection locked="0" hidden="0"/>
    </xf>
    <xf numFmtId="38" fontId="86" fillId="0" borderId="11" applyProtection="1" pivotButton="0" quotePrefix="0" xfId="0">
      <protection locked="0" hidden="0"/>
    </xf>
    <xf numFmtId="38" fontId="90" fillId="56" borderId="10" applyAlignment="1" applyProtection="1" pivotButton="0" quotePrefix="0" xfId="0">
      <alignment horizontal="center"/>
      <protection locked="0" hidden="0"/>
    </xf>
    <xf numFmtId="164" fontId="88" fillId="56" borderId="10" applyAlignment="1" pivotButton="0" quotePrefix="0" xfId="0">
      <alignment horizontal="justify" wrapText="1"/>
    </xf>
    <xf numFmtId="38" fontId="68" fillId="0" borderId="0" applyAlignment="1" pivotButton="0" quotePrefix="0" xfId="107">
      <alignment horizontal="right"/>
    </xf>
    <xf numFmtId="164" fontId="86" fillId="0" borderId="10" applyAlignment="1" pivotButton="0" quotePrefix="0" xfId="0">
      <alignment horizontal="left" wrapText="1"/>
    </xf>
    <xf numFmtId="164" fontId="86" fillId="0" borderId="10" applyAlignment="1" pivotButton="0" quotePrefix="0" xfId="0">
      <alignment wrapText="1"/>
    </xf>
    <xf numFmtId="164" fontId="88" fillId="56" borderId="10" applyAlignment="1" pivotButton="0" quotePrefix="0" xfId="0">
      <alignment horizontal="right"/>
    </xf>
    <xf numFmtId="164" fontId="86" fillId="0" borderId="0" applyAlignment="1" applyProtection="1" pivotButton="0" quotePrefix="0" xfId="0">
      <alignment horizontal="right"/>
      <protection locked="0" hidden="0"/>
    </xf>
    <xf numFmtId="164" fontId="88" fillId="0" borderId="0" applyAlignment="1" pivotButton="0" quotePrefix="0" xfId="0">
      <alignment horizontal="right"/>
    </xf>
    <xf numFmtId="164" fontId="88" fillId="0" borderId="0" applyAlignment="1" pivotButton="0" quotePrefix="0" xfId="0">
      <alignment horizontal="right" wrapText="1"/>
    </xf>
    <xf numFmtId="164" fontId="90" fillId="0" borderId="10" pivotButton="0" quotePrefix="0" xfId="0"/>
    <xf numFmtId="164" fontId="86" fillId="0" borderId="0" applyProtection="1" pivotButton="0" quotePrefix="0" xfId="0">
      <protection locked="0" hidden="0"/>
    </xf>
    <xf numFmtId="38" fontId="17" fillId="0" borderId="25" applyAlignment="1" pivotButton="0" quotePrefix="0" xfId="0">
      <alignment horizontal="center" vertical="center" wrapText="1"/>
    </xf>
    <xf numFmtId="38" fontId="17" fillId="0" borderId="26" applyAlignment="1" pivotButton="0" quotePrefix="0" xfId="0">
      <alignment horizontal="center" vertical="center" wrapText="1"/>
    </xf>
    <xf numFmtId="38" fontId="19" fillId="0" borderId="26" applyAlignment="1" pivotButton="0" quotePrefix="0" xfId="0">
      <alignment horizontal="center" vertical="center" wrapText="1"/>
    </xf>
    <xf numFmtId="38" fontId="19" fillId="0" borderId="27" applyAlignment="1" pivotButton="0" quotePrefix="0" xfId="0">
      <alignment horizontal="center" vertical="center" wrapText="1"/>
    </xf>
    <xf numFmtId="38" fontId="17" fillId="0" borderId="28" applyAlignment="1" pivotButton="0" quotePrefix="0" xfId="0">
      <alignment horizontal="center" vertical="center" wrapText="1"/>
    </xf>
    <xf numFmtId="38" fontId="17" fillId="0" borderId="29" applyAlignment="1" pivotButton="0" quotePrefix="0" xfId="0">
      <alignment horizontal="center" vertical="center" wrapText="1"/>
    </xf>
    <xf numFmtId="38" fontId="11" fillId="0" borderId="26" applyAlignment="1" pivotButton="0" quotePrefix="0" xfId="0">
      <alignment horizontal="center" vertical="center" wrapText="1"/>
    </xf>
    <xf numFmtId="164" fontId="86" fillId="56" borderId="10" applyAlignment="1" pivotButton="0" quotePrefix="0" xfId="0">
      <alignment horizontal="right"/>
    </xf>
    <xf numFmtId="164" fontId="88" fillId="58" borderId="10" applyAlignment="1" pivotButton="0" quotePrefix="0" xfId="0">
      <alignment horizontal="center" wrapText="1"/>
    </xf>
    <xf numFmtId="164" fontId="111" fillId="58" borderId="10" applyAlignment="1" pivotButton="0" quotePrefix="0" xfId="0">
      <alignment horizontal="center" wrapText="1"/>
    </xf>
    <xf numFmtId="164" fontId="111" fillId="56" borderId="10" applyAlignment="1" pivotButton="0" quotePrefix="0" xfId="0">
      <alignment horizontal="center"/>
    </xf>
    <xf numFmtId="38" fontId="112" fillId="56" borderId="0" applyAlignment="1" pivotButton="0" quotePrefix="0" xfId="0">
      <alignment vertical="center" wrapText="1"/>
    </xf>
    <xf numFmtId="38" fontId="17" fillId="0" borderId="30" applyAlignment="1" pivotButton="0" quotePrefix="0" xfId="0">
      <alignment horizontal="center" vertical="center" wrapText="1"/>
    </xf>
    <xf numFmtId="38" fontId="17" fillId="0" borderId="31" applyAlignment="1" pivotButton="0" quotePrefix="0" xfId="0">
      <alignment horizontal="center" vertical="center" wrapText="1"/>
    </xf>
    <xf numFmtId="38" fontId="19" fillId="0" borderId="30" applyAlignment="1" pivotButton="0" quotePrefix="0" xfId="0">
      <alignment horizontal="center" vertical="center" wrapText="1"/>
    </xf>
    <xf numFmtId="38" fontId="19" fillId="0" borderId="31" applyAlignment="1" pivotButton="0" quotePrefix="0" xfId="0">
      <alignment horizontal="center" vertical="center" wrapText="1"/>
    </xf>
    <xf numFmtId="38" fontId="113" fillId="56" borderId="10" applyAlignment="1" pivotButton="0" quotePrefix="0" xfId="0">
      <alignment horizontal="center" vertical="center"/>
    </xf>
    <xf numFmtId="38" fontId="99" fillId="0" borderId="0" applyAlignment="1" pivotButton="0" quotePrefix="0" xfId="0">
      <alignment vertical="center"/>
    </xf>
    <xf numFmtId="38" fontId="99" fillId="0" borderId="0" applyAlignment="1" applyProtection="1" pivotButton="0" quotePrefix="0" xfId="0">
      <alignment vertical="center"/>
      <protection locked="0" hidden="0"/>
    </xf>
    <xf numFmtId="38" fontId="89" fillId="0" borderId="10" applyAlignment="1" pivotButton="0" quotePrefix="0" xfId="0">
      <alignment horizontal="right"/>
    </xf>
    <xf numFmtId="38" fontId="89" fillId="0" borderId="10" pivotButton="0" quotePrefix="0" xfId="0"/>
    <xf numFmtId="38" fontId="107" fillId="0" borderId="10" applyAlignment="1" pivotButton="0" quotePrefix="0" xfId="0">
      <alignment horizontal="center" wrapText="1"/>
    </xf>
    <xf numFmtId="38" fontId="86" fillId="0" borderId="0" applyAlignment="1" pivotButton="0" quotePrefix="0" xfId="0">
      <alignment wrapText="1"/>
    </xf>
    <xf numFmtId="38" fontId="89" fillId="0" borderId="10" applyAlignment="1" pivotButton="0" quotePrefix="0" xfId="0">
      <alignment wrapText="1"/>
    </xf>
    <xf numFmtId="38" fontId="90" fillId="0" borderId="10" applyAlignment="1" pivotButton="0" quotePrefix="0" xfId="0">
      <alignment wrapText="1"/>
    </xf>
    <xf numFmtId="38" fontId="107" fillId="0" borderId="10" applyAlignment="1" pivotButton="0" quotePrefix="0" xfId="0">
      <alignment horizontal="center"/>
    </xf>
    <xf numFmtId="38" fontId="107" fillId="0" borderId="10" applyAlignment="1" applyProtection="1" pivotButton="0" quotePrefix="0" xfId="0">
      <alignment horizontal="center" wrapText="1"/>
      <protection locked="0" hidden="0"/>
    </xf>
    <xf numFmtId="38" fontId="89" fillId="0" borderId="0" applyAlignment="1" pivotButton="0" quotePrefix="0" xfId="0">
      <alignment horizontal="right"/>
    </xf>
    <xf numFmtId="38" fontId="91" fillId="0" borderId="0" pivotButton="0" quotePrefix="0" xfId="0"/>
    <xf numFmtId="38" fontId="88" fillId="0" borderId="10" applyAlignment="1" pivotButton="0" quotePrefix="0" xfId="0">
      <alignment vertical="center" wrapText="1"/>
    </xf>
    <xf numFmtId="164" fontId="88" fillId="60" borderId="10" applyAlignment="1" pivotButton="0" quotePrefix="0" xfId="0">
      <alignment horizontal="right"/>
    </xf>
    <xf numFmtId="164" fontId="88" fillId="60" borderId="10" applyAlignment="1" pivotButton="0" quotePrefix="0" xfId="0">
      <alignment wrapText="1"/>
    </xf>
    <xf numFmtId="38" fontId="88" fillId="60" borderId="10" pivotButton="0" quotePrefix="0" xfId="0"/>
    <xf numFmtId="164" fontId="88" fillId="60" borderId="10" applyAlignment="1" pivotButton="0" quotePrefix="0" xfId="0">
      <alignment horizontal="left"/>
    </xf>
    <xf numFmtId="0" fontId="90" fillId="60" borderId="10" pivotButton="0" quotePrefix="0" xfId="0"/>
    <xf numFmtId="0" fontId="107" fillId="56" borderId="10" applyAlignment="1" pivotButton="0" quotePrefix="0" xfId="0">
      <alignment horizontal="center"/>
    </xf>
    <xf numFmtId="0" fontId="90" fillId="0" borderId="10" pivotButton="0" quotePrefix="0" xfId="0"/>
    <xf numFmtId="0" fontId="90" fillId="58" borderId="10" pivotButton="0" quotePrefix="0" xfId="0"/>
    <xf numFmtId="0" fontId="89" fillId="0" borderId="0" pivotButton="0" quotePrefix="0" xfId="0"/>
    <xf numFmtId="0" fontId="89" fillId="0" borderId="10" pivotButton="0" quotePrefix="0" xfId="0"/>
    <xf numFmtId="38" fontId="86" fillId="0" borderId="15" applyAlignment="1" pivotButton="0" quotePrefix="0" xfId="0">
      <alignment horizontal="right"/>
    </xf>
    <xf numFmtId="38" fontId="101" fillId="58" borderId="10" applyAlignment="1" pivotButton="0" quotePrefix="0" xfId="0">
      <alignment horizontal="center"/>
    </xf>
    <xf numFmtId="38" fontId="86" fillId="60" borderId="10" applyAlignment="1" pivotButton="0" quotePrefix="0" xfId="0">
      <alignment horizontal="right"/>
    </xf>
    <xf numFmtId="164" fontId="88" fillId="60" borderId="0" applyAlignment="1" pivotButton="0" quotePrefix="0" xfId="0">
      <alignment horizontal="right"/>
    </xf>
    <xf numFmtId="0" fontId="90" fillId="60" borderId="10" applyAlignment="1" pivotButton="0" quotePrefix="0" xfId="0">
      <alignment horizontal="left"/>
    </xf>
    <xf numFmtId="0" fontId="90" fillId="56" borderId="10" applyAlignment="1" pivotButton="0" quotePrefix="0" xfId="0">
      <alignment horizontal="center"/>
    </xf>
    <xf numFmtId="0" fontId="90" fillId="0" borderId="15" pivotButton="0" quotePrefix="0" xfId="0"/>
    <xf numFmtId="38" fontId="107" fillId="58" borderId="10" applyAlignment="1" pivotButton="0" quotePrefix="0" xfId="0">
      <alignment horizontal="center"/>
    </xf>
    <xf numFmtId="0" fontId="90" fillId="58" borderId="10" applyAlignment="1" pivotButton="0" quotePrefix="0" xfId="0">
      <alignment horizontal="center"/>
    </xf>
    <xf numFmtId="38" fontId="86" fillId="0" borderId="22" pivotButton="0" quotePrefix="0" xfId="0"/>
    <xf numFmtId="0" fontId="90" fillId="0" borderId="0" pivotButton="0" quotePrefix="0" xfId="0"/>
    <xf numFmtId="38" fontId="101" fillId="58" borderId="10" applyAlignment="1" applyProtection="1" pivotButton="0" quotePrefix="0" xfId="0">
      <alignment horizontal="center"/>
      <protection locked="0" hidden="0"/>
    </xf>
    <xf numFmtId="38" fontId="88" fillId="58" borderId="10" applyAlignment="1" applyProtection="1" pivotButton="0" quotePrefix="0" xfId="0">
      <alignment horizontal="center"/>
      <protection locked="0" hidden="0"/>
    </xf>
    <xf numFmtId="38" fontId="107" fillId="58" borderId="10" applyAlignment="1" applyProtection="1" pivotButton="0" quotePrefix="0" xfId="0">
      <alignment horizontal="center"/>
      <protection locked="0" hidden="0"/>
    </xf>
    <xf numFmtId="38" fontId="96" fillId="0" borderId="10" pivotButton="0" quotePrefix="0" xfId="0"/>
    <xf numFmtId="38" fontId="105" fillId="0" borderId="10" applyAlignment="1" pivotButton="0" quotePrefix="0" xfId="0">
      <alignment horizontal="right"/>
    </xf>
    <xf numFmtId="38" fontId="105" fillId="0" borderId="10" applyAlignment="1" pivotButton="0" quotePrefix="0" xfId="0">
      <alignment horizontal="left" wrapText="1"/>
    </xf>
    <xf numFmtId="38" fontId="96" fillId="0" borderId="10" applyAlignment="1" pivotButton="0" quotePrefix="0" xfId="0">
      <alignment horizontal="center"/>
    </xf>
    <xf numFmtId="38" fontId="105" fillId="0" borderId="10" applyAlignment="1" pivotButton="0" quotePrefix="0" xfId="0">
      <alignment horizontal="left"/>
    </xf>
    <xf numFmtId="38" fontId="105" fillId="0" borderId="10" pivotButton="0" quotePrefix="0" xfId="0"/>
    <xf numFmtId="38" fontId="105" fillId="0" borderId="10" applyAlignment="1" pivotButton="0" quotePrefix="0" xfId="0">
      <alignment horizontal="center"/>
    </xf>
    <xf numFmtId="38" fontId="95" fillId="0" borderId="10" applyAlignment="1" pivotButton="0" quotePrefix="0" xfId="0">
      <alignment horizontal="right" vertical="center" wrapText="1"/>
    </xf>
    <xf numFmtId="38" fontId="95" fillId="0" borderId="10" applyAlignment="1" pivotButton="0" quotePrefix="0" xfId="0">
      <alignment horizontal="left"/>
    </xf>
    <xf numFmtId="38" fontId="95" fillId="0" borderId="10" pivotButton="0" quotePrefix="0" xfId="0"/>
    <xf numFmtId="38" fontId="95" fillId="0" borderId="10" applyAlignment="1" pivotButton="0" quotePrefix="0" xfId="0">
      <alignment horizontal="center" wrapText="1"/>
    </xf>
    <xf numFmtId="38" fontId="94" fillId="0" borderId="10" applyAlignment="1" applyProtection="1" pivotButton="0" quotePrefix="0" xfId="0">
      <alignment horizontal="right"/>
      <protection locked="0" hidden="0"/>
    </xf>
    <xf numFmtId="38" fontId="95" fillId="0" borderId="10" applyAlignment="1" pivotButton="0" quotePrefix="0" xfId="0">
      <alignment horizontal="right"/>
    </xf>
    <xf numFmtId="38" fontId="94" fillId="0" borderId="10" applyAlignment="1" pivotButton="0" quotePrefix="0" xfId="0">
      <alignment horizontal="right"/>
    </xf>
    <xf numFmtId="38" fontId="94" fillId="0" borderId="10" applyAlignment="1" pivotButton="0" quotePrefix="0" xfId="0">
      <alignment horizontal="left" wrapText="1"/>
    </xf>
    <xf numFmtId="38" fontId="95" fillId="0" borderId="10" applyAlignment="1" pivotButton="0" quotePrefix="0" xfId="0">
      <alignment horizontal="center"/>
    </xf>
    <xf numFmtId="38" fontId="94" fillId="0" borderId="10" applyAlignment="1" pivotButton="0" quotePrefix="0" xfId="0">
      <alignment horizontal="left"/>
    </xf>
    <xf numFmtId="38" fontId="94" fillId="0" borderId="10" pivotButton="0" quotePrefix="0" xfId="0"/>
    <xf numFmtId="38" fontId="95" fillId="56" borderId="10" applyAlignment="1" pivotButton="0" quotePrefix="0" xfId="0">
      <alignment horizontal="right"/>
    </xf>
    <xf numFmtId="38" fontId="95" fillId="56" borderId="10" applyAlignment="1" pivotButton="0" quotePrefix="0" xfId="0">
      <alignment horizontal="center"/>
    </xf>
    <xf numFmtId="38" fontId="95" fillId="56" borderId="10" applyAlignment="1" applyProtection="1" pivotButton="0" quotePrefix="0" xfId="0">
      <alignment horizontal="center"/>
      <protection locked="0" hidden="0"/>
    </xf>
    <xf numFmtId="38" fontId="94" fillId="0" borderId="10" applyProtection="1" pivotButton="0" quotePrefix="0" xfId="0">
      <protection locked="0" hidden="0"/>
    </xf>
    <xf numFmtId="38" fontId="94" fillId="0" borderId="10" applyAlignment="1" pivotButton="0" quotePrefix="0" xfId="0">
      <alignment horizontal="center"/>
    </xf>
    <xf numFmtId="38" fontId="94" fillId="0" borderId="17" pivotButton="0" quotePrefix="0" xfId="0"/>
    <xf numFmtId="164" fontId="90" fillId="56" borderId="10" applyAlignment="1" pivotButton="0" quotePrefix="0" xfId="0">
      <alignment horizontal="center"/>
    </xf>
    <xf numFmtId="38" fontId="19" fillId="56" borderId="10" applyAlignment="1" pivotButton="0" quotePrefix="0" xfId="0">
      <alignment horizontal="center" vertical="center"/>
    </xf>
    <xf numFmtId="38" fontId="96" fillId="0" borderId="10" applyAlignment="1" pivotButton="0" quotePrefix="0" xfId="0">
      <alignment horizontal="center" vertical="top" wrapText="1"/>
    </xf>
    <xf numFmtId="38" fontId="96" fillId="0" borderId="10" applyAlignment="1" pivotButton="0" quotePrefix="0" xfId="0">
      <alignment horizontal="right"/>
    </xf>
    <xf numFmtId="38" fontId="90" fillId="0" borderId="10" applyAlignment="1" pivotButton="0" quotePrefix="0" xfId="0">
      <alignment horizontal="right"/>
    </xf>
    <xf numFmtId="38" fontId="90" fillId="0" borderId="10" applyAlignment="1" pivotButton="0" quotePrefix="0" xfId="0">
      <alignment horizontal="center"/>
    </xf>
    <xf numFmtId="38" fontId="95" fillId="0" borderId="10" applyAlignment="1" pivotButton="0" quotePrefix="0" xfId="0">
      <alignment horizontal="center" vertical="top" wrapText="1"/>
    </xf>
    <xf numFmtId="38" fontId="114" fillId="0" borderId="10" applyAlignment="1" pivotButton="0" quotePrefix="0" xfId="0">
      <alignment horizontal="center" wrapText="1"/>
    </xf>
    <xf numFmtId="38" fontId="114" fillId="56" borderId="10" applyAlignment="1" pivotButton="0" quotePrefix="0" xfId="0">
      <alignment horizontal="center"/>
    </xf>
    <xf numFmtId="38" fontId="95" fillId="0" borderId="0" applyAlignment="1" pivotButton="0" quotePrefix="0" xfId="0">
      <alignment horizontal="center"/>
    </xf>
    <xf numFmtId="38" fontId="96" fillId="56" borderId="10" applyAlignment="1" pivotButton="0" quotePrefix="0" xfId="0">
      <alignment horizontal="left" wrapText="1"/>
    </xf>
    <xf numFmtId="38" fontId="105" fillId="0" borderId="10" applyAlignment="1" pivotButton="0" quotePrefix="0" xfId="0">
      <alignment wrapText="1"/>
    </xf>
    <xf numFmtId="164" fontId="105" fillId="0" borderId="10" applyAlignment="1" pivotButton="0" quotePrefix="0" xfId="0">
      <alignment wrapText="1"/>
    </xf>
    <xf numFmtId="38" fontId="105" fillId="56" borderId="10" applyAlignment="1" pivotButton="0" quotePrefix="0" xfId="0">
      <alignment horizontal="right"/>
    </xf>
    <xf numFmtId="38" fontId="96" fillId="56" borderId="10" pivotButton="0" quotePrefix="0" xfId="0"/>
    <xf numFmtId="38" fontId="115" fillId="0" borderId="26" applyAlignment="1" pivotButton="0" quotePrefix="0" xfId="0">
      <alignment horizontal="center" vertical="top" wrapText="1"/>
    </xf>
    <xf numFmtId="38" fontId="96" fillId="0" borderId="10" applyAlignment="1" pivotButton="0" quotePrefix="0" xfId="0">
      <alignment horizontal="justify" vertical="top" wrapText="1"/>
    </xf>
    <xf numFmtId="38" fontId="96" fillId="0" borderId="10" applyAlignment="1" pivotButton="0" quotePrefix="0" xfId="0">
      <alignment horizontal="right" vertical="top"/>
    </xf>
    <xf numFmtId="38" fontId="96" fillId="0" borderId="10" applyAlignment="1" pivotButton="0" quotePrefix="0" xfId="0">
      <alignment horizontal="right" vertical="top" wrapText="1"/>
    </xf>
    <xf numFmtId="38" fontId="96" fillId="0" borderId="10" applyAlignment="1" pivotButton="0" quotePrefix="0" xfId="0">
      <alignment horizontal="center" vertical="center"/>
    </xf>
    <xf numFmtId="38" fontId="96" fillId="0" borderId="10" applyAlignment="1" applyProtection="1" pivotButton="0" quotePrefix="0" xfId="0">
      <alignment horizontal="center"/>
      <protection locked="0" hidden="0"/>
    </xf>
    <xf numFmtId="38" fontId="105" fillId="56" borderId="10" pivotButton="0" quotePrefix="0" xfId="0"/>
    <xf numFmtId="38" fontId="86" fillId="59" borderId="0" pivotButton="0" quotePrefix="0" xfId="0"/>
    <xf numFmtId="38" fontId="92" fillId="56" borderId="10" applyAlignment="1" pivotButton="0" quotePrefix="0" xfId="0">
      <alignment horizontal="center"/>
    </xf>
    <xf numFmtId="38" fontId="86" fillId="56" borderId="10" applyAlignment="1" applyProtection="1" pivotButton="0" quotePrefix="0" xfId="0">
      <alignment horizontal="center"/>
      <protection locked="0" hidden="0"/>
    </xf>
    <xf numFmtId="0" fontId="92" fillId="0" borderId="19" pivotButton="0" quotePrefix="0" xfId="0"/>
    <xf numFmtId="38" fontId="105" fillId="0" borderId="10" applyAlignment="1" pivotButton="0" quotePrefix="0" xfId="0">
      <alignment horizontal="justify" vertical="top" wrapText="1"/>
    </xf>
    <xf numFmtId="38" fontId="105" fillId="0" borderId="10" applyAlignment="1" pivotButton="0" quotePrefix="0" xfId="0">
      <alignment horizontal="center" vertical="top" wrapText="1"/>
    </xf>
    <xf numFmtId="38" fontId="96" fillId="0" borderId="10" applyAlignment="1" pivotButton="0" quotePrefix="0" xfId="0">
      <alignment horizontal="left" vertical="center"/>
    </xf>
    <xf numFmtId="38" fontId="105" fillId="56" borderId="10" applyAlignment="1" pivotButton="0" quotePrefix="0" xfId="0">
      <alignment horizontal="center"/>
    </xf>
    <xf numFmtId="38" fontId="96" fillId="63" borderId="10" applyAlignment="1" pivotButton="0" quotePrefix="0" xfId="0">
      <alignment horizontal="center"/>
    </xf>
    <xf numFmtId="38" fontId="96" fillId="56" borderId="10" applyAlignment="1" pivotButton="0" quotePrefix="0" xfId="0">
      <alignment horizontal="center"/>
    </xf>
    <xf numFmtId="38" fontId="96" fillId="62" borderId="10" applyAlignment="1" pivotButton="0" quotePrefix="0" xfId="0">
      <alignment horizontal="center"/>
    </xf>
    <xf numFmtId="38" fontId="105" fillId="0" borderId="10" applyAlignment="1" applyProtection="1" pivotButton="0" quotePrefix="0" xfId="0">
      <alignment horizontal="center"/>
      <protection locked="0" hidden="0"/>
    </xf>
    <xf numFmtId="38" fontId="105" fillId="0" borderId="22" applyAlignment="1" pivotButton="0" quotePrefix="0" xfId="0">
      <alignment horizontal="right"/>
    </xf>
    <xf numFmtId="38" fontId="96" fillId="56" borderId="0" applyAlignment="1" pivotButton="0" quotePrefix="0" xfId="0">
      <alignment horizontal="right"/>
    </xf>
    <xf numFmtId="38" fontId="105" fillId="56" borderId="11" pivotButton="0" quotePrefix="0" xfId="0"/>
    <xf numFmtId="38" fontId="105" fillId="0" borderId="18" applyAlignment="1" pivotButton="0" quotePrefix="0" xfId="0">
      <alignment horizontal="right"/>
    </xf>
    <xf numFmtId="38" fontId="96" fillId="0" borderId="22" pivotButton="0" quotePrefix="0" xfId="0"/>
    <xf numFmtId="38" fontId="116" fillId="56" borderId="24" applyAlignment="1" pivotButton="0" quotePrefix="0" xfId="0">
      <alignment horizontal="right"/>
    </xf>
    <xf numFmtId="38" fontId="96" fillId="56" borderId="10" applyAlignment="1" pivotButton="0" quotePrefix="0" xfId="0">
      <alignment horizontal="center" vertical="center"/>
    </xf>
    <xf numFmtId="38" fontId="105" fillId="56" borderId="10" applyAlignment="1" pivotButton="0" quotePrefix="0" xfId="0">
      <alignment horizontal="center" vertical="top" wrapText="1"/>
    </xf>
    <xf numFmtId="38" fontId="96" fillId="56" borderId="10" applyAlignment="1" pivotButton="0" quotePrefix="0" xfId="0">
      <alignment horizontal="left" vertical="center"/>
    </xf>
    <xf numFmtId="38" fontId="96" fillId="56" borderId="11" pivotButton="0" quotePrefix="0" xfId="0"/>
    <xf numFmtId="38" fontId="105" fillId="0" borderId="10" applyAlignment="1" pivotButton="0" quotePrefix="0" xfId="0">
      <alignment horizontal="center" vertical="top"/>
    </xf>
    <xf numFmtId="38" fontId="96" fillId="0" borderId="10" applyAlignment="1" pivotButton="0" quotePrefix="0" xfId="0">
      <alignment horizontal="right" wrapText="1"/>
    </xf>
    <xf numFmtId="38" fontId="115" fillId="0" borderId="32" applyAlignment="1" pivotButton="0" quotePrefix="0" xfId="0">
      <alignment horizontal="center" vertical="center" wrapText="1"/>
    </xf>
    <xf numFmtId="38" fontId="115" fillId="0" borderId="26" applyAlignment="1" pivotButton="0" quotePrefix="0" xfId="0">
      <alignment horizontal="center" vertical="center" wrapText="1"/>
    </xf>
    <xf numFmtId="38" fontId="96" fillId="56" borderId="10" applyAlignment="1" pivotButton="0" quotePrefix="0" xfId="0">
      <alignment horizontal="right" vertical="center"/>
    </xf>
    <xf numFmtId="38" fontId="96" fillId="56" borderId="10" applyAlignment="1" pivotButton="0" quotePrefix="0" xfId="0">
      <alignment horizontal="right" vertical="top" wrapText="1"/>
    </xf>
    <xf numFmtId="38" fontId="96" fillId="56" borderId="10" applyAlignment="1" pivotButton="0" quotePrefix="0" xfId="0">
      <alignment horizontal="right" vertical="top"/>
    </xf>
    <xf numFmtId="38" fontId="105" fillId="0" borderId="10" applyAlignment="1" pivotButton="0" quotePrefix="0" xfId="0">
      <alignment horizontal="right" vertical="center"/>
    </xf>
    <xf numFmtId="38" fontId="105" fillId="0" borderId="10" applyAlignment="1" pivotButton="0" quotePrefix="0" xfId="0">
      <alignment horizontal="left" vertical="center"/>
    </xf>
    <xf numFmtId="38" fontId="96" fillId="0" borderId="10" applyAlignment="1" applyProtection="1" pivotButton="0" quotePrefix="0" xfId="0">
      <alignment horizontal="right" vertical="top" wrapText="1"/>
      <protection locked="0" hidden="0"/>
    </xf>
    <xf numFmtId="38" fontId="96" fillId="56" borderId="10" applyAlignment="1" pivotButton="0" quotePrefix="0" xfId="0">
      <alignment horizontal="center" vertical="top"/>
    </xf>
    <xf numFmtId="38" fontId="96" fillId="56" borderId="10" applyAlignment="1" pivotButton="0" quotePrefix="0" xfId="0">
      <alignment horizontal="left"/>
    </xf>
    <xf numFmtId="38" fontId="105" fillId="0" borderId="10" applyAlignment="1" pivotButton="0" quotePrefix="0" xfId="0">
      <alignment horizontal="left" vertical="top" wrapText="1"/>
    </xf>
    <xf numFmtId="38" fontId="88" fillId="0" borderId="10" applyAlignment="1" pivotButton="0" quotePrefix="0" xfId="0">
      <alignment horizontal="center" vertical="top"/>
    </xf>
    <xf numFmtId="38" fontId="96" fillId="0" borderId="10" applyAlignment="1" pivotButton="0" quotePrefix="0" xfId="0">
      <alignment horizontal="center" vertical="top"/>
    </xf>
    <xf numFmtId="38" fontId="105" fillId="0" borderId="10" applyAlignment="1" pivotButton="0" quotePrefix="0" xfId="0">
      <alignment horizontal="center" vertical="center"/>
    </xf>
    <xf numFmtId="38" fontId="105" fillId="0" borderId="10" applyAlignment="1" pivotButton="0" quotePrefix="0" xfId="0">
      <alignment horizontal="center" wrapText="1"/>
    </xf>
    <xf numFmtId="38" fontId="96" fillId="0" borderId="10" applyAlignment="1" pivotButton="0" quotePrefix="0" xfId="0">
      <alignment horizontal="left"/>
    </xf>
    <xf numFmtId="38" fontId="96" fillId="0" borderId="10" applyAlignment="1" pivotButton="0" quotePrefix="0" xfId="0">
      <alignment horizontal="left" wrapText="1"/>
    </xf>
    <xf numFmtId="38" fontId="90" fillId="56" borderId="10" pivotButton="0" quotePrefix="0" xfId="0"/>
    <xf numFmtId="38" fontId="89" fillId="0" borderId="10" applyAlignment="1" applyProtection="1" pivotButton="0" quotePrefix="0" xfId="0">
      <alignment horizontal="center"/>
      <protection locked="0" hidden="0"/>
    </xf>
    <xf numFmtId="38" fontId="89" fillId="0" borderId="10" applyAlignment="1" pivotButton="0" quotePrefix="0" xfId="0">
      <alignment horizontal="right" wrapText="1"/>
    </xf>
    <xf numFmtId="38" fontId="89" fillId="0" borderId="10" applyAlignment="1" pivotButton="0" quotePrefix="0" xfId="0">
      <alignment horizontal="left" wrapText="1"/>
    </xf>
    <xf numFmtId="38" fontId="90" fillId="0" borderId="10" applyAlignment="1" pivotButton="0" quotePrefix="0" xfId="0">
      <alignment horizontal="left" wrapText="1"/>
    </xf>
    <xf numFmtId="164" fontId="89" fillId="0" borderId="10" applyAlignment="1" pivotButton="0" quotePrefix="0" xfId="0">
      <alignment wrapText="1"/>
    </xf>
    <xf numFmtId="38" fontId="90" fillId="0" borderId="10" pivotButton="0" quotePrefix="0" xfId="0"/>
    <xf numFmtId="38" fontId="90" fillId="0" borderId="10" applyAlignment="1" pivotButton="0" quotePrefix="0" xfId="0">
      <alignment horizontal="left"/>
    </xf>
    <xf numFmtId="38" fontId="90" fillId="56" borderId="10" applyAlignment="1" pivotButton="0" quotePrefix="0" xfId="0">
      <alignment horizontal="left" wrapText="1"/>
    </xf>
    <xf numFmtId="38" fontId="105" fillId="0" borderId="10" applyAlignment="1" pivotButton="0" quotePrefix="0" xfId="0">
      <alignment horizontal="right" wrapText="1"/>
    </xf>
    <xf numFmtId="38" fontId="86" fillId="56" borderId="10" applyAlignment="1" applyProtection="1" pivotButton="0" quotePrefix="0" xfId="0">
      <alignment horizontal="right"/>
      <protection locked="0" hidden="0"/>
    </xf>
    <xf numFmtId="0" fontId="106" fillId="0" borderId="0" pivotButton="0" quotePrefix="0" xfId="134"/>
    <xf numFmtId="0" fontId="89" fillId="0" borderId="0" pivotButton="0" quotePrefix="0" xfId="134"/>
    <xf numFmtId="38" fontId="88" fillId="0" borderId="0" applyAlignment="1" pivotButton="0" quotePrefix="0" xfId="0">
      <alignment vertical="top"/>
    </xf>
    <xf numFmtId="0" fontId="92" fillId="0" borderId="0" pivotButton="0" quotePrefix="0" xfId="134"/>
    <xf numFmtId="0" fontId="90" fillId="0" borderId="0" pivotButton="0" quotePrefix="0" xfId="134"/>
    <xf numFmtId="38" fontId="90" fillId="0" borderId="10" applyAlignment="1" pivotButton="0" quotePrefix="0" xfId="0">
      <alignment horizontal="justify" vertical="top"/>
    </xf>
    <xf numFmtId="38" fontId="88" fillId="0" borderId="0" applyAlignment="1" pivotButton="0" quotePrefix="0" xfId="0">
      <alignment horizontal="justify" vertical="top"/>
    </xf>
    <xf numFmtId="38" fontId="89" fillId="0" borderId="10" applyAlignment="1" pivotButton="0" quotePrefix="0" xfId="134">
      <alignment horizontal="left" wrapText="1"/>
    </xf>
    <xf numFmtId="0" fontId="89" fillId="0" borderId="10" pivotButton="0" quotePrefix="0" xfId="134"/>
    <xf numFmtId="0" fontId="89" fillId="56" borderId="10" pivotButton="0" quotePrefix="0" xfId="134"/>
    <xf numFmtId="0" fontId="89" fillId="56" borderId="10" applyAlignment="1" pivotButton="0" quotePrefix="0" xfId="134">
      <alignment horizontal="center"/>
    </xf>
    <xf numFmtId="0" fontId="91" fillId="56" borderId="10" applyAlignment="1" pivotButton="0" quotePrefix="0" xfId="134">
      <alignment horizontal="center"/>
    </xf>
    <xf numFmtId="0" fontId="91" fillId="56" borderId="10" pivotButton="0" quotePrefix="0" xfId="134"/>
    <xf numFmtId="0" fontId="91" fillId="0" borderId="10" pivotButton="0" quotePrefix="0" xfId="134"/>
    <xf numFmtId="38" fontId="91" fillId="0" borderId="10" applyAlignment="1" pivotButton="0" quotePrefix="0" xfId="134">
      <alignment horizontal="center"/>
    </xf>
    <xf numFmtId="38" fontId="105" fillId="56" borderId="10" applyAlignment="1" applyProtection="1" pivotButton="0" quotePrefix="0" xfId="0">
      <alignment horizontal="center"/>
      <protection locked="0" hidden="0"/>
    </xf>
    <xf numFmtId="0" fontId="92" fillId="0" borderId="0" applyAlignment="1" pivotButton="0" quotePrefix="0" xfId="0">
      <alignment horizontal="center"/>
    </xf>
    <xf numFmtId="40" fontId="88" fillId="0" borderId="0" applyAlignment="1" pivotButton="0" quotePrefix="0" xfId="0">
      <alignment horizontal="right"/>
    </xf>
    <xf numFmtId="40" fontId="90" fillId="0" borderId="0" applyAlignment="1" pivotButton="0" quotePrefix="0" xfId="0">
      <alignment horizontal="right" wrapText="1"/>
    </xf>
    <xf numFmtId="40" fontId="90" fillId="61" borderId="0" applyAlignment="1" pivotButton="0" quotePrefix="0" xfId="0">
      <alignment horizontal="center" vertical="top" wrapText="1"/>
    </xf>
    <xf numFmtId="38" fontId="94" fillId="0" borderId="0" applyAlignment="1" pivotButton="0" quotePrefix="0" xfId="0">
      <alignment horizontal="right"/>
    </xf>
    <xf numFmtId="38" fontId="94" fillId="0" borderId="0" applyAlignment="1" pivotButton="0" quotePrefix="0" xfId="0">
      <alignment horizontal="center"/>
    </xf>
    <xf numFmtId="38" fontId="88" fillId="64" borderId="10" applyAlignment="1" pivotButton="0" quotePrefix="0" xfId="0">
      <alignment horizontal="center"/>
    </xf>
    <xf numFmtId="38" fontId="106" fillId="55" borderId="0" applyAlignment="1" pivotButton="0" quotePrefix="0" xfId="0">
      <alignment horizontal="center"/>
    </xf>
    <xf numFmtId="38" fontId="88" fillId="55" borderId="0" applyAlignment="1" pivotButton="0" quotePrefix="0" xfId="0">
      <alignment horizontal="center"/>
    </xf>
    <xf numFmtId="38" fontId="88" fillId="0" borderId="14" applyAlignment="1" pivotButton="0" quotePrefix="0" xfId="0">
      <alignment horizontal="right" vertical="center" wrapText="1"/>
    </xf>
    <xf numFmtId="38" fontId="88" fillId="0" borderId="15" applyAlignment="1" pivotButton="0" quotePrefix="0" xfId="0">
      <alignment horizontal="right" vertical="center" wrapText="1"/>
    </xf>
    <xf numFmtId="38" fontId="88" fillId="0" borderId="0" applyAlignment="1" pivotButton="0" quotePrefix="0" xfId="0">
      <alignment horizontal="right" vertical="center" wrapText="1"/>
    </xf>
    <xf numFmtId="38" fontId="88" fillId="0" borderId="0" applyAlignment="1" applyProtection="1" pivotButton="0" quotePrefix="0" xfId="0">
      <alignment horizontal="center" vertical="center"/>
      <protection locked="0" hidden="0"/>
    </xf>
    <xf numFmtId="38" fontId="90" fillId="56" borderId="0" applyAlignment="1" applyProtection="1" pivotButton="0" quotePrefix="0" xfId="0">
      <alignment horizontal="center"/>
      <protection locked="0" hidden="0"/>
    </xf>
    <xf numFmtId="38" fontId="88" fillId="0" borderId="0" applyProtection="1" pivotButton="0" quotePrefix="0" xfId="0">
      <protection locked="0" hidden="0"/>
    </xf>
    <xf numFmtId="164" fontId="86" fillId="0" borderId="0" applyAlignment="1" applyProtection="1" pivotButton="0" quotePrefix="0" xfId="0">
      <alignment horizontal="center"/>
      <protection locked="0" hidden="0"/>
    </xf>
    <xf numFmtId="38" fontId="105" fillId="0" borderId="0" applyAlignment="1" pivotButton="0" quotePrefix="0" xfId="0">
      <alignment horizontal="center"/>
    </xf>
    <xf numFmtId="38" fontId="96" fillId="0" borderId="0" applyAlignment="1" pivotButton="0" quotePrefix="0" xfId="0">
      <alignment horizontal="center"/>
    </xf>
    <xf numFmtId="0" fontId="99" fillId="60" borderId="15" applyAlignment="1" pivotButton="0" quotePrefix="0" xfId="0">
      <alignment horizontal="center"/>
    </xf>
    <xf numFmtId="0" fontId="100" fillId="0" borderId="10" applyAlignment="1" pivotButton="0" quotePrefix="0" xfId="0">
      <alignment horizontal="center"/>
    </xf>
    <xf numFmtId="38" fontId="96" fillId="56" borderId="10" applyAlignment="1" pivotButton="0" quotePrefix="0" xfId="0">
      <alignment horizontal="center" vertical="top" wrapText="1"/>
    </xf>
    <xf numFmtId="38" fontId="7" fillId="0" borderId="10" pivotButton="0" quotePrefix="0" xfId="0"/>
    <xf numFmtId="38" fontId="95" fillId="65" borderId="10" applyAlignment="1" pivotButton="0" quotePrefix="0" xfId="0">
      <alignment horizontal="center"/>
    </xf>
    <xf numFmtId="38" fontId="44" fillId="0" borderId="10" pivotButton="0" quotePrefix="0" xfId="0"/>
    <xf numFmtId="0" fontId="92" fillId="0" borderId="18" pivotButton="0" quotePrefix="0" xfId="0"/>
    <xf numFmtId="166" fontId="89" fillId="0" borderId="0" applyAlignment="1" applyProtection="1" pivotButton="0" quotePrefix="0" xfId="0">
      <alignment horizontal="justify" vertical="top" wrapText="1"/>
      <protection locked="0" hidden="0"/>
    </xf>
    <xf numFmtId="0" fontId="100" fillId="0" borderId="10" applyAlignment="1" pivotButton="0" quotePrefix="0" xfId="0">
      <alignment horizontal="center" vertical="center" wrapText="1"/>
    </xf>
    <xf numFmtId="38" fontId="105" fillId="0" borderId="0" applyAlignment="1" pivotButton="0" quotePrefix="0" xfId="0">
      <alignment horizontal="center" vertical="top" wrapText="1"/>
    </xf>
    <xf numFmtId="38" fontId="100" fillId="0" borderId="10" applyAlignment="1" pivotButton="0" quotePrefix="0" xfId="0">
      <alignment horizontal="center"/>
    </xf>
    <xf numFmtId="38" fontId="96" fillId="66" borderId="10" applyAlignment="1" pivotButton="0" quotePrefix="0" xfId="0">
      <alignment horizontal="center"/>
    </xf>
    <xf numFmtId="38" fontId="105" fillId="66" borderId="10" applyAlignment="1" pivotButton="0" quotePrefix="0" xfId="0">
      <alignment horizontal="center"/>
    </xf>
    <xf numFmtId="38" fontId="88" fillId="58" borderId="10" applyAlignment="1" pivotButton="0" quotePrefix="0" xfId="0">
      <alignment horizontal="center" vertical="top" wrapText="1"/>
    </xf>
    <xf numFmtId="38" fontId="88" fillId="60" borderId="10" applyAlignment="1" pivotButton="0" quotePrefix="0" xfId="0">
      <alignment horizontal="center" vertical="top" wrapText="1"/>
    </xf>
    <xf numFmtId="38" fontId="90" fillId="68" borderId="10" applyAlignment="1" pivotButton="0" quotePrefix="0" xfId="0">
      <alignment horizontal="center"/>
    </xf>
    <xf numFmtId="38" fontId="89" fillId="68" borderId="10" applyAlignment="1" pivotButton="0" quotePrefix="0" xfId="0">
      <alignment horizontal="center"/>
    </xf>
    <xf numFmtId="38" fontId="105" fillId="69" borderId="10" applyAlignment="1" pivotButton="0" quotePrefix="0" xfId="0">
      <alignment horizontal="right"/>
    </xf>
    <xf numFmtId="38" fontId="96" fillId="69" borderId="10" applyAlignment="1" pivotButton="0" quotePrefix="0" xfId="0">
      <alignment horizontal="right"/>
    </xf>
    <xf numFmtId="38" fontId="90" fillId="69" borderId="10" applyAlignment="1" pivotButton="0" quotePrefix="0" xfId="0">
      <alignment horizontal="center"/>
    </xf>
    <xf numFmtId="38" fontId="90" fillId="69" borderId="10" pivotButton="0" quotePrefix="0" xfId="0"/>
    <xf numFmtId="38" fontId="90" fillId="55" borderId="10" applyAlignment="1" applyProtection="1" pivotButton="0" quotePrefix="0" xfId="0">
      <alignment horizontal="center"/>
      <protection locked="0" hidden="0"/>
    </xf>
    <xf numFmtId="38" fontId="90" fillId="69" borderId="10" applyAlignment="1" pivotButton="0" quotePrefix="0" xfId="0">
      <alignment horizontal="left"/>
    </xf>
    <xf numFmtId="38" fontId="105" fillId="69" borderId="10" applyAlignment="1" pivotButton="0" quotePrefix="0" xfId="0">
      <alignment horizontal="left"/>
    </xf>
    <xf numFmtId="38" fontId="89" fillId="58" borderId="10" pivotButton="0" quotePrefix="0" xfId="0"/>
    <xf numFmtId="38" fontId="88" fillId="58" borderId="10" applyAlignment="1" pivotButton="0" quotePrefix="0" xfId="0">
      <alignment horizontal="center" vertical="center" wrapText="1"/>
    </xf>
    <xf numFmtId="38" fontId="88" fillId="60" borderId="10" applyAlignment="1" pivotButton="0" quotePrefix="0" xfId="0">
      <alignment horizontal="center" vertical="center" wrapText="1"/>
    </xf>
    <xf numFmtId="38" fontId="90" fillId="0" borderId="10" applyAlignment="1" pivotButton="0" quotePrefix="0" xfId="0">
      <alignment horizontal="center" wrapText="1"/>
    </xf>
    <xf numFmtId="38" fontId="86" fillId="70" borderId="10" applyAlignment="1" pivotButton="0" quotePrefix="0" xfId="0">
      <alignment horizontal="center"/>
    </xf>
    <xf numFmtId="38" fontId="88" fillId="70" borderId="10" pivotButton="0" quotePrefix="0" xfId="0"/>
    <xf numFmtId="38" fontId="90" fillId="70" borderId="10" applyAlignment="1" pivotButton="0" quotePrefix="0" xfId="0">
      <alignment horizontal="center" wrapText="1"/>
    </xf>
    <xf numFmtId="38" fontId="96" fillId="0" borderId="10" applyAlignment="1" applyProtection="1" pivotButton="0" quotePrefix="0" xfId="0">
      <alignment horizontal="center" vertical="top" wrapText="1"/>
      <protection locked="0" hidden="0"/>
    </xf>
    <xf numFmtId="38" fontId="96" fillId="67" borderId="10" applyAlignment="1" applyProtection="1" pivotButton="0" quotePrefix="0" xfId="0">
      <alignment horizontal="center" vertical="top" wrapText="1"/>
      <protection locked="0" hidden="0"/>
    </xf>
    <xf numFmtId="164" fontId="86" fillId="72" borderId="10" applyAlignment="1" applyProtection="1" pivotButton="0" quotePrefix="0" xfId="0">
      <alignment horizontal="center"/>
      <protection locked="0" hidden="0"/>
    </xf>
    <xf numFmtId="38" fontId="96" fillId="59" borderId="10" applyAlignment="1" pivotButton="0" quotePrefix="0" xfId="0">
      <alignment horizontal="center" vertical="top"/>
    </xf>
    <xf numFmtId="38" fontId="96" fillId="59" borderId="10" applyAlignment="1" applyProtection="1" pivotButton="0" quotePrefix="0" xfId="0">
      <alignment horizontal="center" vertical="top" wrapText="1"/>
      <protection locked="0" hidden="0"/>
    </xf>
    <xf numFmtId="38" fontId="96" fillId="59" borderId="10" applyAlignment="1" pivotButton="0" quotePrefix="0" xfId="0">
      <alignment horizontal="right" vertical="top" wrapText="1"/>
    </xf>
    <xf numFmtId="38" fontId="96" fillId="59" borderId="10" applyAlignment="1" pivotButton="0" quotePrefix="0" xfId="0">
      <alignment horizontal="right" vertical="top"/>
    </xf>
    <xf numFmtId="38" fontId="96" fillId="59" borderId="10" applyAlignment="1" pivotButton="0" quotePrefix="0" xfId="0">
      <alignment horizontal="center" vertical="top" wrapText="1"/>
    </xf>
    <xf numFmtId="164" fontId="88" fillId="0" borderId="0" applyAlignment="1" applyProtection="1" pivotButton="0" quotePrefix="0" xfId="0">
      <alignment horizontal="right"/>
      <protection locked="0" hidden="0"/>
    </xf>
    <xf numFmtId="164" fontId="88" fillId="0" borderId="0" applyAlignment="1" applyProtection="1" pivotButton="0" quotePrefix="0" xfId="0">
      <alignment horizontal="right" wrapText="1"/>
      <protection locked="0" hidden="0"/>
    </xf>
    <xf numFmtId="164" fontId="86" fillId="0" borderId="0" applyAlignment="1" applyProtection="1" pivotButton="0" quotePrefix="0" xfId="0">
      <alignment horizontal="left" wrapText="1"/>
      <protection locked="0" hidden="0"/>
    </xf>
    <xf numFmtId="38" fontId="86" fillId="0" borderId="0" applyAlignment="1" applyProtection="1" pivotButton="0" quotePrefix="0" xfId="0">
      <alignment horizontal="left" wrapText="1"/>
      <protection locked="0" hidden="0"/>
    </xf>
    <xf numFmtId="164" fontId="108" fillId="0" borderId="10" applyAlignment="1" applyProtection="1" pivotButton="0" quotePrefix="0" xfId="0">
      <alignment horizontal="right"/>
      <protection locked="0" hidden="0"/>
    </xf>
    <xf numFmtId="164" fontId="90" fillId="0" borderId="10" applyAlignment="1" applyProtection="1" pivotButton="0" quotePrefix="0" xfId="0">
      <alignment horizontal="right"/>
      <protection locked="0" hidden="0"/>
    </xf>
    <xf numFmtId="164" fontId="107" fillId="0" borderId="10" applyAlignment="1" applyProtection="1" pivotButton="0" quotePrefix="0" xfId="0">
      <alignment horizontal="right"/>
      <protection locked="0" hidden="0"/>
    </xf>
    <xf numFmtId="38" fontId="91" fillId="0" borderId="0" applyProtection="1" pivotButton="0" quotePrefix="0" xfId="0">
      <protection locked="0" hidden="0"/>
    </xf>
    <xf numFmtId="38" fontId="91" fillId="0" borderId="11" applyProtection="1" pivotButton="0" quotePrefix="0" xfId="0">
      <protection locked="0" hidden="0"/>
    </xf>
    <xf numFmtId="38" fontId="92" fillId="0" borderId="0" applyAlignment="1" applyProtection="1" pivotButton="0" quotePrefix="0" xfId="0">
      <alignment horizontal="center"/>
      <protection locked="0" hidden="0"/>
    </xf>
    <xf numFmtId="38" fontId="88" fillId="0" borderId="17" applyAlignment="1" applyProtection="1" pivotButton="0" quotePrefix="0" xfId="0">
      <alignment horizontal="center" vertical="center"/>
      <protection locked="0" hidden="0"/>
    </xf>
    <xf numFmtId="164" fontId="96" fillId="72" borderId="10" applyAlignment="1" applyProtection="1" pivotButton="0" quotePrefix="0" xfId="0">
      <alignment horizontal="center"/>
      <protection locked="0" hidden="0"/>
    </xf>
    <xf numFmtId="164" fontId="96" fillId="72" borderId="10" applyAlignment="1" applyProtection="1" pivotButton="0" quotePrefix="0" xfId="0">
      <alignment horizontal="justify" wrapText="1"/>
      <protection locked="0" hidden="0"/>
    </xf>
    <xf numFmtId="164" fontId="86" fillId="0" borderId="10" applyAlignment="1" applyProtection="1" pivotButton="0" quotePrefix="0" xfId="0">
      <alignment horizontal="left" wrapText="1"/>
      <protection locked="0" hidden="0"/>
    </xf>
    <xf numFmtId="164" fontId="86" fillId="0" borderId="11" applyAlignment="1" applyProtection="1" pivotButton="0" quotePrefix="0" xfId="0">
      <alignment horizontal="left" wrapText="1"/>
      <protection locked="0" hidden="0"/>
    </xf>
    <xf numFmtId="164" fontId="86" fillId="0" borderId="0" applyAlignment="1" applyProtection="1" pivotButton="0" quotePrefix="0" xfId="0">
      <alignment wrapText="1"/>
      <protection locked="0" hidden="0"/>
    </xf>
    <xf numFmtId="38" fontId="90" fillId="0" borderId="0" applyAlignment="1" pivotButton="0" quotePrefix="0" xfId="0">
      <alignment horizontal="center"/>
    </xf>
    <xf numFmtId="164" fontId="90" fillId="0" borderId="10" applyAlignment="1" pivotButton="0" quotePrefix="0" xfId="0">
      <alignment horizontal="center" wrapText="1"/>
    </xf>
    <xf numFmtId="164" fontId="107" fillId="0" borderId="10" applyAlignment="1" pivotButton="0" quotePrefix="0" xfId="0">
      <alignment horizontal="center" wrapText="1"/>
    </xf>
    <xf numFmtId="38" fontId="90" fillId="70" borderId="10" applyAlignment="1" applyProtection="1" pivotButton="0" quotePrefix="0" xfId="0">
      <alignment horizontal="center" wrapText="1"/>
      <protection locked="0" hidden="0"/>
    </xf>
    <xf numFmtId="38" fontId="90" fillId="0" borderId="10" applyAlignment="1" applyProtection="1" pivotButton="0" quotePrefix="0" xfId="0">
      <alignment horizontal="center" vertical="top" wrapText="1"/>
      <protection locked="0" hidden="0"/>
    </xf>
    <xf numFmtId="38" fontId="96" fillId="67" borderId="10" applyAlignment="1" pivotButton="0" quotePrefix="0" xfId="0">
      <alignment horizontal="center" vertical="top" wrapText="1"/>
    </xf>
    <xf numFmtId="164" fontId="86" fillId="0" borderId="10" applyAlignment="1" applyProtection="1" pivotButton="0" quotePrefix="0" xfId="0">
      <alignment vertical="top" wrapText="1"/>
      <protection locked="0" hidden="0"/>
    </xf>
    <xf numFmtId="164" fontId="86" fillId="0" borderId="10" applyAlignment="1" applyProtection="1" pivotButton="0" quotePrefix="0" xfId="0">
      <alignment vertical="top"/>
      <protection locked="0" hidden="0"/>
    </xf>
    <xf numFmtId="164" fontId="96" fillId="58" borderId="10" applyAlignment="1" applyProtection="1" pivotButton="0" quotePrefix="0" xfId="0">
      <alignment horizontal="right" vertical="top"/>
      <protection locked="0" hidden="0"/>
    </xf>
    <xf numFmtId="164" fontId="88" fillId="72" borderId="10" applyAlignment="1" applyProtection="1" pivotButton="0" quotePrefix="0" xfId="0">
      <alignment horizontal="justify" vertical="top" wrapText="1"/>
      <protection locked="0" hidden="0"/>
    </xf>
    <xf numFmtId="164" fontId="86" fillId="0" borderId="10" applyAlignment="1" applyProtection="1" pivotButton="0" quotePrefix="0" xfId="0">
      <alignment horizontal="left" vertical="top"/>
      <protection locked="0" hidden="0"/>
    </xf>
    <xf numFmtId="164" fontId="90" fillId="0" borderId="10" applyAlignment="1" applyProtection="1" pivotButton="0" quotePrefix="0" xfId="0">
      <alignment vertical="top"/>
      <protection locked="0" hidden="0"/>
    </xf>
    <xf numFmtId="164" fontId="105" fillId="0" borderId="10" applyAlignment="1" applyProtection="1" pivotButton="0" quotePrefix="0" xfId="0">
      <alignment horizontal="left" vertical="top" wrapText="1"/>
      <protection locked="0" hidden="0"/>
    </xf>
    <xf numFmtId="164" fontId="96" fillId="58" borderId="10" applyAlignment="1" applyProtection="1" pivotButton="0" quotePrefix="0" xfId="0">
      <alignment horizontal="right" vertical="top" wrapText="1"/>
      <protection locked="0" hidden="0"/>
    </xf>
    <xf numFmtId="38" fontId="88" fillId="57" borderId="10" applyAlignment="1" applyProtection="1" pivotButton="0" quotePrefix="0" xfId="0">
      <alignment horizontal="center" vertical="top"/>
      <protection locked="0" hidden="0"/>
    </xf>
    <xf numFmtId="164" fontId="90" fillId="0" borderId="10" applyAlignment="1" applyProtection="1" pivotButton="0" quotePrefix="0" xfId="0">
      <alignment horizontal="right" wrapText="1"/>
      <protection locked="1" hidden="1"/>
    </xf>
    <xf numFmtId="164" fontId="86" fillId="0" borderId="10" applyAlignment="1" applyProtection="1" pivotButton="0" quotePrefix="0" xfId="0">
      <alignment horizontal="right" wrapText="1"/>
      <protection locked="0" hidden="0"/>
    </xf>
    <xf numFmtId="164" fontId="86" fillId="0" borderId="22" applyAlignment="1" applyProtection="1" pivotButton="0" quotePrefix="0" xfId="0">
      <alignment horizontal="left" wrapText="1"/>
      <protection locked="0" hidden="0"/>
    </xf>
    <xf numFmtId="38" fontId="86" fillId="0" borderId="10" applyAlignment="1" applyProtection="1" pivotButton="0" quotePrefix="0" xfId="0">
      <alignment horizontal="right" wrapText="1"/>
      <protection locked="0" hidden="0"/>
    </xf>
    <xf numFmtId="164" fontId="86" fillId="72" borderId="10" applyAlignment="1" applyProtection="1" pivotButton="0" quotePrefix="0" xfId="0">
      <alignment horizontal="center" vertical="top"/>
      <protection locked="0" hidden="0"/>
    </xf>
    <xf numFmtId="164" fontId="105" fillId="0" borderId="10" applyAlignment="1" applyProtection="1" pivotButton="0" quotePrefix="0" xfId="0">
      <alignment horizontal="center" vertical="top" wrapText="1"/>
      <protection locked="0" hidden="0"/>
    </xf>
    <xf numFmtId="164" fontId="86" fillId="0" borderId="10" applyAlignment="1" applyProtection="1" pivotButton="0" quotePrefix="0" xfId="0">
      <alignment horizontal="center" vertical="top"/>
      <protection locked="0" hidden="0"/>
    </xf>
    <xf numFmtId="164" fontId="86" fillId="56" borderId="10" applyAlignment="1" pivotButton="0" quotePrefix="0" xfId="0">
      <alignment horizontal="center" vertical="top"/>
    </xf>
    <xf numFmtId="164" fontId="96" fillId="58" borderId="10" applyAlignment="1" applyProtection="1" pivotButton="0" quotePrefix="0" xfId="0">
      <alignment horizontal="center" vertical="top" wrapText="1"/>
      <protection locked="0" hidden="0"/>
    </xf>
    <xf numFmtId="164" fontId="88" fillId="58" borderId="10" applyAlignment="1" applyProtection="1" pivotButton="0" quotePrefix="0" xfId="0">
      <alignment horizontal="center" vertical="top"/>
      <protection locked="0" hidden="0"/>
    </xf>
    <xf numFmtId="164" fontId="88" fillId="72" borderId="10" applyAlignment="1" applyProtection="1" pivotButton="0" quotePrefix="0" xfId="0">
      <alignment horizontal="center" vertical="top"/>
      <protection locked="0" hidden="0"/>
    </xf>
    <xf numFmtId="164" fontId="86" fillId="72" borderId="10" applyAlignment="1" pivotButton="0" quotePrefix="0" xfId="0">
      <alignment horizontal="center" vertical="top"/>
    </xf>
    <xf numFmtId="164" fontId="86" fillId="0" borderId="10" applyAlignment="1" applyProtection="1" pivotButton="0" quotePrefix="0" xfId="0">
      <alignment horizontal="center" vertical="top" wrapText="1"/>
      <protection locked="0" hidden="0"/>
    </xf>
    <xf numFmtId="164" fontId="86" fillId="0" borderId="10" applyAlignment="1" pivotButton="0" quotePrefix="0" xfId="0">
      <alignment horizontal="center" vertical="top"/>
    </xf>
    <xf numFmtId="164" fontId="96" fillId="58" borderId="10" applyAlignment="1" applyProtection="1" pivotButton="0" quotePrefix="0" xfId="0">
      <alignment horizontal="center" vertical="top"/>
      <protection locked="0" hidden="0"/>
    </xf>
    <xf numFmtId="164" fontId="96" fillId="58" borderId="10" applyAlignment="1" pivotButton="0" quotePrefix="0" xfId="0">
      <alignment horizontal="center" vertical="top"/>
    </xf>
    <xf numFmtId="164" fontId="86" fillId="74" borderId="10" applyAlignment="1" pivotButton="0" quotePrefix="0" xfId="0">
      <alignment horizontal="center" vertical="top"/>
    </xf>
    <xf numFmtId="164" fontId="89" fillId="0" borderId="10" applyAlignment="1" applyProtection="1" pivotButton="0" quotePrefix="0" xfId="0">
      <alignment horizontal="center" vertical="top"/>
      <protection locked="0" hidden="0"/>
    </xf>
    <xf numFmtId="164" fontId="89" fillId="0" borderId="10" applyAlignment="1" pivotButton="0" quotePrefix="0" xfId="0">
      <alignment horizontal="center" vertical="top"/>
    </xf>
    <xf numFmtId="164" fontId="108" fillId="0" borderId="10" applyAlignment="1" applyProtection="1" pivotButton="0" quotePrefix="0" xfId="0">
      <alignment vertical="top" wrapText="1"/>
      <protection locked="0" hidden="0"/>
    </xf>
    <xf numFmtId="164" fontId="90" fillId="0" borderId="10" applyAlignment="1" applyProtection="1" pivotButton="0" quotePrefix="0" xfId="0">
      <alignment horizontal="center" vertical="top" wrapText="1"/>
      <protection locked="0" hidden="0"/>
    </xf>
    <xf numFmtId="164" fontId="90" fillId="0" borderId="10" applyAlignment="1" applyProtection="1" pivotButton="0" quotePrefix="0" xfId="0">
      <alignment horizontal="center" vertical="top"/>
      <protection locked="0" hidden="0"/>
    </xf>
    <xf numFmtId="164" fontId="88" fillId="0" borderId="10" applyAlignment="1" pivotButton="0" quotePrefix="0" xfId="0">
      <alignment horizontal="center" vertical="top"/>
    </xf>
    <xf numFmtId="164" fontId="86" fillId="72" borderId="10" applyAlignment="1" applyProtection="1" pivotButton="0" quotePrefix="0" xfId="0">
      <alignment horizontal="right" vertical="top"/>
      <protection locked="0" hidden="0"/>
    </xf>
    <xf numFmtId="164" fontId="88" fillId="0" borderId="10" applyAlignment="1" applyProtection="1" pivotButton="0" quotePrefix="0" xfId="0">
      <alignment horizontal="center" vertical="top"/>
      <protection locked="1" hidden="1"/>
    </xf>
    <xf numFmtId="164" fontId="88" fillId="58" borderId="10" applyAlignment="1" applyProtection="1" pivotButton="0" quotePrefix="0" xfId="0">
      <alignment horizontal="center" vertical="top"/>
      <protection locked="1" hidden="1"/>
    </xf>
    <xf numFmtId="164" fontId="86" fillId="72" borderId="10" applyAlignment="1" applyProtection="1" pivotButton="0" quotePrefix="0" xfId="0">
      <alignment horizontal="center" vertical="top"/>
      <protection locked="1" hidden="1"/>
    </xf>
    <xf numFmtId="164" fontId="96" fillId="58" borderId="10" applyAlignment="1" applyProtection="1" pivotButton="0" quotePrefix="0" xfId="0">
      <alignment horizontal="center" vertical="top"/>
      <protection locked="1" hidden="1"/>
    </xf>
    <xf numFmtId="164" fontId="90" fillId="0" borderId="10" applyAlignment="1" applyProtection="1" pivotButton="0" quotePrefix="0" xfId="0">
      <alignment horizontal="center" vertical="top"/>
      <protection locked="1" hidden="1"/>
    </xf>
    <xf numFmtId="38" fontId="88" fillId="57" borderId="10" applyAlignment="1" applyProtection="1" pivotButton="0" quotePrefix="0" xfId="0">
      <alignment horizontal="center" vertical="top"/>
      <protection locked="1" hidden="1"/>
    </xf>
    <xf numFmtId="164" fontId="90" fillId="0" borderId="10" applyAlignment="1" applyProtection="1" pivotButton="0" quotePrefix="0" xfId="0">
      <alignment horizontal="center" wrapText="1"/>
      <protection locked="1" hidden="1"/>
    </xf>
    <xf numFmtId="164" fontId="107" fillId="0" borderId="10" applyAlignment="1" applyProtection="1" pivotButton="0" quotePrefix="0" xfId="0">
      <alignment horizontal="center" wrapText="1"/>
      <protection locked="1" hidden="1"/>
    </xf>
    <xf numFmtId="164" fontId="88" fillId="58" borderId="10" applyAlignment="1" pivotButton="0" quotePrefix="0" xfId="0">
      <alignment horizontal="center" vertical="top"/>
    </xf>
    <xf numFmtId="164" fontId="88" fillId="74" borderId="10" applyAlignment="1" pivotButton="0" quotePrefix="0" xfId="0">
      <alignment horizontal="center" vertical="top"/>
    </xf>
    <xf numFmtId="164" fontId="88" fillId="72" borderId="10" applyAlignment="1" pivotButton="0" quotePrefix="0" xfId="0">
      <alignment horizontal="center" vertical="top"/>
    </xf>
    <xf numFmtId="164" fontId="90" fillId="0" borderId="10" applyAlignment="1" pivotButton="0" quotePrefix="0" xfId="0">
      <alignment horizontal="center"/>
    </xf>
    <xf numFmtId="164" fontId="89" fillId="0" borderId="10" applyAlignment="1" pivotButton="0" quotePrefix="0" xfId="235">
      <alignment horizontal="center" vertical="top"/>
    </xf>
    <xf numFmtId="164" fontId="89" fillId="0" borderId="10" applyAlignment="1" pivotButton="0" quotePrefix="0" xfId="235">
      <alignment horizontal="left" vertical="top" wrapText="1"/>
    </xf>
    <xf numFmtId="164" fontId="92" fillId="0" borderId="10" applyAlignment="1" pivotButton="0" quotePrefix="0" xfId="235">
      <alignment vertical="top"/>
    </xf>
    <xf numFmtId="164" fontId="89" fillId="0" borderId="10" applyAlignment="1" pivotButton="0" quotePrefix="0" xfId="235">
      <alignment vertical="top"/>
    </xf>
    <xf numFmtId="164" fontId="92" fillId="73" borderId="10" applyAlignment="1" pivotButton="0" quotePrefix="0" xfId="235">
      <alignment vertical="top"/>
    </xf>
    <xf numFmtId="38" fontId="105" fillId="0" borderId="0" pivotButton="0" quotePrefix="0" xfId="0"/>
    <xf numFmtId="38" fontId="96" fillId="0" borderId="0" pivotButton="0" quotePrefix="0" xfId="0"/>
    <xf numFmtId="38" fontId="105" fillId="0" borderId="0" applyAlignment="1" pivotButton="0" quotePrefix="0" xfId="0">
      <alignment horizontal="left"/>
    </xf>
    <xf numFmtId="38" fontId="105" fillId="0" borderId="0" applyAlignment="1" pivotButton="0" quotePrefix="0" xfId="0">
      <alignment horizontal="left" wrapText="1"/>
    </xf>
    <xf numFmtId="38" fontId="105" fillId="0" borderId="0" applyAlignment="1" pivotButton="0" quotePrefix="0" xfId="0">
      <alignment wrapText="1"/>
    </xf>
    <xf numFmtId="164" fontId="105" fillId="0" borderId="0" applyAlignment="1" pivotButton="0" quotePrefix="0" xfId="0">
      <alignment wrapText="1"/>
    </xf>
    <xf numFmtId="38" fontId="96" fillId="0" borderId="10" applyAlignment="1" pivotButton="0" quotePrefix="0" xfId="0">
      <alignment horizontal="left" vertical="top"/>
    </xf>
    <xf numFmtId="38" fontId="96" fillId="0" borderId="10" applyAlignment="1" pivotButton="0" quotePrefix="0" xfId="0">
      <alignment horizontal="left" vertical="top" wrapText="1"/>
    </xf>
    <xf numFmtId="38" fontId="105" fillId="0" borderId="10" applyAlignment="1" pivotButton="0" quotePrefix="0" xfId="0">
      <alignment horizontal="left" vertical="top"/>
    </xf>
    <xf numFmtId="38" fontId="89" fillId="0" borderId="10" applyAlignment="1" applyProtection="1" pivotButton="0" quotePrefix="0" xfId="0">
      <alignment horizontal="right"/>
      <protection locked="0" hidden="0"/>
    </xf>
    <xf numFmtId="164" fontId="86" fillId="56" borderId="10" applyAlignment="1" applyProtection="1" pivotButton="0" quotePrefix="0" xfId="0">
      <alignment horizontal="center" vertical="top"/>
      <protection locked="0" hidden="0"/>
    </xf>
    <xf numFmtId="164" fontId="86" fillId="74" borderId="10" applyAlignment="1" applyProtection="1" pivotButton="0" quotePrefix="0" xfId="0">
      <alignment horizontal="center" vertical="top"/>
      <protection locked="0" hidden="0"/>
    </xf>
    <xf numFmtId="164" fontId="89" fillId="56" borderId="10" applyAlignment="1" applyProtection="1" pivotButton="0" quotePrefix="0" xfId="0">
      <alignment horizontal="center" vertical="top"/>
      <protection locked="0" hidden="0"/>
    </xf>
    <xf numFmtId="164" fontId="86" fillId="71" borderId="10" applyAlignment="1" applyProtection="1" pivotButton="0" quotePrefix="0" xfId="0">
      <alignment horizontal="center" vertical="top"/>
      <protection locked="0" hidden="0"/>
    </xf>
    <xf numFmtId="38" fontId="89" fillId="0" borderId="10" applyAlignment="1" pivotButton="0" quotePrefix="0" xfId="0">
      <alignment horizontal="justify" vertical="top" wrapText="1"/>
    </xf>
    <xf numFmtId="38" fontId="89" fillId="0" borderId="10" applyAlignment="1" pivotButton="0" quotePrefix="0" xfId="0">
      <alignment horizontal="justify" vertical="top"/>
    </xf>
    <xf numFmtId="164" fontId="90" fillId="0" borderId="10" applyAlignment="1" pivotButton="0" quotePrefix="0" xfId="235">
      <alignment horizontal="left" wrapText="1"/>
    </xf>
    <xf numFmtId="164" fontId="89" fillId="0" borderId="10" applyAlignment="1" pivotButton="0" quotePrefix="0" xfId="235">
      <alignment horizontal="left"/>
    </xf>
    <xf numFmtId="0" fontId="89" fillId="0" borderId="10" applyAlignment="1" pivotButton="0" quotePrefix="0" xfId="235">
      <alignment horizontal="left" wrapText="1"/>
    </xf>
    <xf numFmtId="0" fontId="103" fillId="55" borderId="0" applyAlignment="1" applyProtection="1" pivotButton="0" quotePrefix="0" xfId="134">
      <alignment horizontal="center"/>
      <protection locked="0" hidden="0"/>
    </xf>
    <xf numFmtId="38" fontId="95" fillId="0" borderId="19" applyAlignment="1" pivotButton="0" quotePrefix="0" xfId="0">
      <alignment horizontal="center"/>
    </xf>
    <xf numFmtId="38" fontId="95" fillId="0" borderId="20" applyAlignment="1" pivotButton="0" quotePrefix="0" xfId="0">
      <alignment horizontal="center"/>
    </xf>
    <xf numFmtId="38" fontId="95" fillId="0" borderId="10" applyAlignment="1" pivotButton="0" quotePrefix="0" xfId="0">
      <alignment horizontal="center" vertical="center"/>
    </xf>
    <xf numFmtId="38" fontId="96" fillId="62" borderId="12" pivotButton="0" quotePrefix="0" xfId="0"/>
    <xf numFmtId="164" fontId="94" fillId="55" borderId="0" applyAlignment="1" pivotButton="0" quotePrefix="0" xfId="0">
      <alignment horizontal="justify" vertical="top"/>
    </xf>
    <xf numFmtId="0" fontId="103" fillId="55" borderId="16" applyAlignment="1" applyProtection="1" pivotButton="0" quotePrefix="0" xfId="134">
      <alignment horizontal="center"/>
      <protection locked="0" hidden="0"/>
    </xf>
    <xf numFmtId="0" fontId="102" fillId="55" borderId="21" applyAlignment="1" applyProtection="1" pivotButton="0" quotePrefix="0" xfId="134">
      <alignment horizontal="center"/>
      <protection locked="0" hidden="0"/>
    </xf>
    <xf numFmtId="164" fontId="105" fillId="0" borderId="0" pivotButton="0" quotePrefix="0" xfId="134"/>
    <xf numFmtId="164" fontId="105" fillId="0" borderId="20" pivotButton="0" quotePrefix="0" xfId="134"/>
    <xf numFmtId="164" fontId="105" fillId="0" borderId="17" pivotButton="0" quotePrefix="0" xfId="134"/>
    <xf numFmtId="164" fontId="88" fillId="0" borderId="10" applyAlignment="1" pivotButton="0" quotePrefix="0" xfId="134">
      <alignment horizontal="center" vertical="center"/>
    </xf>
    <xf numFmtId="164" fontId="88" fillId="0" borderId="10" applyAlignment="1" pivotButton="0" quotePrefix="0" xfId="134">
      <alignment horizontal="left" vertical="center"/>
    </xf>
    <xf numFmtId="164" fontId="86" fillId="0" borderId="0" pivotButton="0" quotePrefix="0" xfId="134"/>
    <xf numFmtId="164" fontId="88" fillId="0" borderId="10" applyAlignment="1" pivotButton="0" quotePrefix="0" xfId="0">
      <alignment horizontal="left" vertical="center"/>
    </xf>
    <xf numFmtId="164" fontId="87" fillId="0" borderId="0" applyAlignment="1" pivotButton="0" quotePrefix="0" xfId="0">
      <alignment horizontal="center"/>
    </xf>
    <xf numFmtId="164" fontId="126" fillId="0" borderId="0" applyAlignment="1" pivotButton="0" quotePrefix="0" xfId="0">
      <alignment horizontal="right"/>
    </xf>
    <xf numFmtId="164" fontId="126" fillId="0" borderId="0" pivotButton="0" quotePrefix="0" xfId="0"/>
    <xf numFmtId="164" fontId="127" fillId="0" borderId="0" pivotButton="0" quotePrefix="0" xfId="0"/>
    <xf numFmtId="164" fontId="109" fillId="0" borderId="0" pivotButton="0" quotePrefix="0" xfId="0"/>
    <xf numFmtId="164" fontId="86" fillId="0" borderId="0" applyAlignment="1" pivotButton="0" quotePrefix="0" xfId="0">
      <alignment horizontal="center"/>
    </xf>
    <xf numFmtId="164" fontId="88" fillId="0" borderId="10" applyAlignment="1" pivotButton="0" quotePrefix="0" xfId="135">
      <alignment horizontal="left" vertical="center" wrapText="1"/>
    </xf>
    <xf numFmtId="164" fontId="126" fillId="0" borderId="0" applyAlignment="1" pivotButton="0" quotePrefix="0" xfId="0">
      <alignment horizontal="center"/>
    </xf>
    <xf numFmtId="164" fontId="88" fillId="0" borderId="10" pivotButton="0" quotePrefix="0" xfId="134"/>
    <xf numFmtId="164" fontId="86" fillId="0" borderId="0" applyAlignment="1" pivotButton="0" quotePrefix="0" xfId="134">
      <alignment horizontal="center" vertical="center"/>
    </xf>
    <xf numFmtId="164" fontId="86" fillId="0" borderId="0" applyAlignment="1" pivotButton="0" quotePrefix="0" xfId="134">
      <alignment horizontal="justify" vertical="center"/>
    </xf>
    <xf numFmtId="164" fontId="86" fillId="0" borderId="21" applyAlignment="1" pivotButton="0" quotePrefix="0" xfId="134">
      <alignment horizontal="justify" vertical="center"/>
    </xf>
    <xf numFmtId="164" fontId="86" fillId="0" borderId="0" applyAlignment="1" pivotButton="0" quotePrefix="0" xfId="134">
      <alignment horizontal="center"/>
    </xf>
    <xf numFmtId="164" fontId="105" fillId="0" borderId="0" applyAlignment="1" pivotButton="0" quotePrefix="0" xfId="134">
      <alignment horizontal="center"/>
    </xf>
    <xf numFmtId="0" fontId="92" fillId="0" borderId="0" applyAlignment="1" applyProtection="1" pivotButton="0" quotePrefix="0" xfId="0">
      <alignment horizontal="center"/>
      <protection locked="0" hidden="0"/>
    </xf>
    <xf numFmtId="164" fontId="128" fillId="0" borderId="17" applyAlignment="1" pivotButton="0" quotePrefix="0" xfId="0">
      <alignment horizontal="center" vertical="center"/>
    </xf>
    <xf numFmtId="164" fontId="128" fillId="0" borderId="10" applyAlignment="1" pivotButton="0" quotePrefix="0" xfId="0">
      <alignment horizontal="center" vertical="center"/>
    </xf>
    <xf numFmtId="164" fontId="129" fillId="0" borderId="13" applyAlignment="1" pivotButton="0" quotePrefix="0" xfId="0">
      <alignment vertical="center"/>
    </xf>
    <xf numFmtId="164" fontId="129" fillId="0" borderId="10" applyAlignment="1" pivotButton="0" quotePrefix="0" xfId="0">
      <alignment horizontal="left" vertical="center"/>
    </xf>
    <xf numFmtId="164" fontId="96" fillId="0" borderId="10" applyAlignment="1" pivotButton="0" quotePrefix="0" xfId="0">
      <alignment horizontal="center"/>
    </xf>
    <xf numFmtId="164" fontId="130" fillId="0" borderId="13" applyAlignment="1" pivotButton="0" quotePrefix="0" xfId="0">
      <alignment horizontal="left" indent="2"/>
    </xf>
    <xf numFmtId="164" fontId="130" fillId="0" borderId="10" applyAlignment="1" pivotButton="0" quotePrefix="0" xfId="0">
      <alignment horizontal="left" indent="2"/>
    </xf>
    <xf numFmtId="164" fontId="129" fillId="0" borderId="10" applyAlignment="1" pivotButton="0" quotePrefix="0" xfId="0">
      <alignment horizontal="left" indent="2"/>
    </xf>
    <xf numFmtId="164" fontId="96" fillId="0" borderId="10" applyAlignment="1" pivotButton="0" quotePrefix="0" xfId="0">
      <alignment horizontal="right"/>
    </xf>
    <xf numFmtId="164" fontId="130" fillId="0" borderId="13" applyAlignment="1" pivotButton="0" quotePrefix="0" xfId="0">
      <alignment horizontal="left" indent="5"/>
    </xf>
    <xf numFmtId="40" fontId="96" fillId="0" borderId="10" applyAlignment="1" pivotButton="0" quotePrefix="0" xfId="0">
      <alignment horizontal="center"/>
    </xf>
    <xf numFmtId="40" fontId="96" fillId="56" borderId="10" applyAlignment="1" pivotButton="0" quotePrefix="0" xfId="0">
      <alignment horizontal="center"/>
    </xf>
    <xf numFmtId="40" fontId="96" fillId="0" borderId="0" applyAlignment="1" pivotButton="0" quotePrefix="0" xfId="0">
      <alignment horizontal="center"/>
    </xf>
    <xf numFmtId="164" fontId="88" fillId="0" borderId="0" applyAlignment="1" pivotButton="0" quotePrefix="0" xfId="0">
      <alignment wrapText="1"/>
    </xf>
    <xf numFmtId="164" fontId="88" fillId="0" borderId="0" pivotButton="0" quotePrefix="0" xfId="0"/>
    <xf numFmtId="38" fontId="94" fillId="0" borderId="17" applyAlignment="1" pivotButton="0" quotePrefix="0" xfId="0">
      <alignment horizontal="center"/>
    </xf>
    <xf numFmtId="38" fontId="86" fillId="0" borderId="18" pivotButton="0" quotePrefix="0" xfId="0"/>
    <xf numFmtId="38" fontId="86" fillId="0" borderId="19" applyAlignment="1" pivotButton="0" quotePrefix="0" xfId="0">
      <alignment horizontal="center"/>
    </xf>
    <xf numFmtId="38" fontId="86" fillId="0" borderId="16" pivotButton="0" quotePrefix="0" xfId="0"/>
    <xf numFmtId="38" fontId="86" fillId="0" borderId="21" pivotButton="0" quotePrefix="0" xfId="0"/>
    <xf numFmtId="38" fontId="96" fillId="0" borderId="10" applyAlignment="1" pivotButton="0" quotePrefix="0" xfId="0">
      <alignment vertical="center"/>
    </xf>
    <xf numFmtId="38" fontId="88" fillId="0" borderId="11" pivotButton="0" quotePrefix="0" xfId="0"/>
    <xf numFmtId="38" fontId="96" fillId="0" borderId="13" applyAlignment="1" pivotButton="0" quotePrefix="0" xfId="0">
      <alignment vertical="center"/>
    </xf>
    <xf numFmtId="38" fontId="96" fillId="0" borderId="13" applyAlignment="1" pivotButton="0" quotePrefix="0" xfId="0">
      <alignment horizontal="center" vertical="top" wrapText="1"/>
    </xf>
    <xf numFmtId="38" fontId="105" fillId="0" borderId="13" applyAlignment="1" pivotButton="0" quotePrefix="0" xfId="0">
      <alignment horizontal="justify" vertical="top" wrapText="1"/>
    </xf>
    <xf numFmtId="38" fontId="86" fillId="0" borderId="11" pivotButton="0" quotePrefix="0" xfId="0"/>
    <xf numFmtId="38" fontId="95" fillId="0" borderId="10" applyAlignment="1" pivotButton="0" quotePrefix="0" xfId="0">
      <alignment vertical="center"/>
    </xf>
    <xf numFmtId="38" fontId="94" fillId="0" borderId="10" applyAlignment="1" pivotButton="0" quotePrefix="0" xfId="0">
      <alignment horizontal="center" vertical="top" wrapText="1"/>
    </xf>
    <xf numFmtId="38" fontId="94" fillId="0" borderId="0" pivotButton="0" quotePrefix="0" xfId="0"/>
    <xf numFmtId="38" fontId="94" fillId="0" borderId="22" pivotButton="0" quotePrefix="0" xfId="0"/>
    <xf numFmtId="38" fontId="94" fillId="56" borderId="10" applyAlignment="1" pivotButton="0" quotePrefix="0" xfId="0">
      <alignment horizontal="center"/>
    </xf>
    <xf numFmtId="38" fontId="95" fillId="0" borderId="22" pivotButton="0" quotePrefix="0" xfId="0"/>
    <xf numFmtId="38" fontId="94" fillId="66" borderId="10" applyAlignment="1" pivotButton="0" quotePrefix="0" xfId="0">
      <alignment horizontal="center"/>
    </xf>
    <xf numFmtId="38" fontId="95" fillId="62" borderId="22" pivotButton="0" quotePrefix="0" xfId="0"/>
    <xf numFmtId="38" fontId="94" fillId="62" borderId="10" applyAlignment="1" pivotButton="0" quotePrefix="0" xfId="0">
      <alignment horizontal="center"/>
    </xf>
    <xf numFmtId="38" fontId="95" fillId="66" borderId="10" applyAlignment="1" pivotButton="0" quotePrefix="0" xfId="0">
      <alignment horizontal="center"/>
    </xf>
    <xf numFmtId="38" fontId="94" fillId="0" borderId="10" applyAlignment="1" pivotButton="0" quotePrefix="0" xfId="0">
      <alignment horizontal="justify" vertical="top" wrapText="1"/>
    </xf>
    <xf numFmtId="38" fontId="95" fillId="0" borderId="10" applyAlignment="1" pivotButton="0" quotePrefix="0" xfId="0">
      <alignment horizontal="left" vertical="center"/>
    </xf>
    <xf numFmtId="38" fontId="95" fillId="56" borderId="10" pivotButton="0" quotePrefix="0" xfId="0"/>
    <xf numFmtId="38" fontId="94" fillId="63" borderId="10" applyAlignment="1" pivotButton="0" quotePrefix="0" xfId="0">
      <alignment horizontal="center"/>
    </xf>
    <xf numFmtId="38" fontId="95" fillId="63" borderId="10" applyAlignment="1" pivotButton="0" quotePrefix="0" xfId="0">
      <alignment horizontal="center"/>
    </xf>
    <xf numFmtId="38" fontId="95" fillId="62" borderId="10" pivotButton="0" quotePrefix="0" xfId="0"/>
    <xf numFmtId="38" fontId="95" fillId="62" borderId="10" applyAlignment="1" pivotButton="0" quotePrefix="0" xfId="0">
      <alignment horizontal="center"/>
    </xf>
    <xf numFmtId="38" fontId="96" fillId="56" borderId="10" applyAlignment="1" pivotButton="0" quotePrefix="0" xfId="0">
      <alignment vertical="center"/>
    </xf>
    <xf numFmtId="38" fontId="105" fillId="0" borderId="0" applyAlignment="1" pivotButton="0" quotePrefix="0" xfId="0">
      <alignment horizontal="justify" vertical="top" wrapText="1"/>
    </xf>
    <xf numFmtId="38" fontId="105" fillId="0" borderId="10" applyAlignment="1" pivotButton="0" quotePrefix="0" xfId="0">
      <alignment horizontal="center" vertical="center" wrapText="1"/>
    </xf>
    <xf numFmtId="38" fontId="94" fillId="56" borderId="10" applyAlignment="1" applyProtection="1" pivotButton="0" quotePrefix="0" xfId="0">
      <alignment horizontal="right"/>
      <protection locked="0" hidden="0"/>
    </xf>
    <xf numFmtId="38" fontId="95" fillId="0" borderId="10" applyAlignment="1" applyProtection="1" pivotButton="0" quotePrefix="0" xfId="0">
      <alignment horizontal="right"/>
      <protection locked="0" hidden="0"/>
    </xf>
    <xf numFmtId="38" fontId="94" fillId="64" borderId="10" applyAlignment="1" pivotButton="0" quotePrefix="0" xfId="0">
      <alignment horizontal="center"/>
    </xf>
    <xf numFmtId="38" fontId="95" fillId="56" borderId="10" applyAlignment="1" applyProtection="1" pivotButton="0" quotePrefix="0" xfId="0">
      <alignment horizontal="right"/>
      <protection locked="0" hidden="0"/>
    </xf>
    <xf numFmtId="38" fontId="106" fillId="0" borderId="0" applyAlignment="1" applyProtection="1" pivotButton="0" quotePrefix="0" xfId="0">
      <alignment horizontal="center"/>
      <protection locked="0" hidden="0"/>
    </xf>
    <xf numFmtId="0" fontId="89" fillId="0" borderId="10" applyProtection="1" pivotButton="0" quotePrefix="0" xfId="134">
      <protection locked="0" hidden="0"/>
    </xf>
    <xf numFmtId="0" fontId="89" fillId="0" borderId="10" applyAlignment="1" applyProtection="1" pivotButton="0" quotePrefix="0" xfId="134">
      <alignment textRotation="90"/>
      <protection locked="0" hidden="0"/>
    </xf>
    <xf numFmtId="0" fontId="89" fillId="0" borderId="13" applyAlignment="1" applyProtection="1" pivotButton="0" quotePrefix="0" xfId="134">
      <alignment horizontal="center"/>
      <protection locked="0" hidden="0"/>
    </xf>
    <xf numFmtId="0" fontId="120" fillId="0" borderId="0" applyAlignment="1" applyProtection="1" pivotButton="0" quotePrefix="0" xfId="134">
      <alignment horizontal="center" vertical="center"/>
      <protection locked="0" hidden="0"/>
    </xf>
    <xf numFmtId="0" fontId="120" fillId="0" borderId="0" applyAlignment="1" applyProtection="1" pivotButton="0" quotePrefix="0" xfId="134">
      <alignment horizontal="center"/>
      <protection locked="0" hidden="0"/>
    </xf>
    <xf numFmtId="0" fontId="89" fillId="0" borderId="0" applyAlignment="1" applyProtection="1" pivotButton="0" quotePrefix="0" xfId="134">
      <alignment horizontal="center"/>
      <protection locked="0" hidden="0"/>
    </xf>
    <xf numFmtId="1" fontId="89" fillId="0" borderId="10" applyAlignment="1" applyProtection="1" pivotButton="0" quotePrefix="0" xfId="134">
      <alignment horizontal="center"/>
      <protection locked="0" hidden="0"/>
    </xf>
    <xf numFmtId="0" fontId="90" fillId="0" borderId="10" applyProtection="1" pivotButton="0" quotePrefix="0" xfId="134">
      <protection locked="0" hidden="0"/>
    </xf>
    <xf numFmtId="1" fontId="132" fillId="0" borderId="0" applyAlignment="1" applyProtection="1" pivotButton="0" quotePrefix="0" xfId="134">
      <alignment horizontal="center"/>
      <protection locked="0" hidden="0"/>
    </xf>
    <xf numFmtId="0" fontId="100" fillId="0" borderId="0" applyAlignment="1" pivotButton="0" quotePrefix="0" xfId="0">
      <alignment horizontal="center"/>
    </xf>
    <xf numFmtId="0" fontId="89" fillId="0" borderId="10" applyAlignment="1" applyProtection="1" pivotButton="0" quotePrefix="0" xfId="134">
      <alignment horizontal="center"/>
      <protection locked="0" hidden="0"/>
    </xf>
    <xf numFmtId="38" fontId="88" fillId="0" borderId="17" applyAlignment="1" applyProtection="1" pivotButton="0" quotePrefix="0" xfId="0">
      <alignment horizontal="center"/>
      <protection locked="0" hidden="0"/>
    </xf>
    <xf numFmtId="38" fontId="88" fillId="0" borderId="13" applyAlignment="1" applyProtection="1" pivotButton="0" quotePrefix="0" xfId="0">
      <alignment horizontal="center"/>
      <protection locked="0" hidden="0"/>
    </xf>
    <xf numFmtId="0" fontId="100" fillId="0" borderId="22" applyAlignment="1" pivotButton="0" quotePrefix="0" xfId="0">
      <alignment horizontal="center"/>
    </xf>
    <xf numFmtId="0" fontId="100" fillId="0" borderId="12" applyAlignment="1" pivotButton="0" quotePrefix="0" xfId="0">
      <alignment horizontal="center"/>
    </xf>
    <xf numFmtId="0" fontId="92" fillId="0" borderId="10" pivotButton="0" quotePrefix="0" xfId="0"/>
    <xf numFmtId="38" fontId="86" fillId="57" borderId="10" applyAlignment="1" pivotButton="0" quotePrefix="0" xfId="0">
      <alignment horizontal="right"/>
    </xf>
    <xf numFmtId="38" fontId="88" fillId="57" borderId="10" applyAlignment="1" pivotButton="0" quotePrefix="0" xfId="0">
      <alignment horizontal="right"/>
    </xf>
    <xf numFmtId="38" fontId="107" fillId="57" borderId="10" applyAlignment="1" pivotButton="0" quotePrefix="0" xfId="0">
      <alignment horizontal="center"/>
    </xf>
    <xf numFmtId="38" fontId="107" fillId="56" borderId="10" applyAlignment="1" applyProtection="1" pivotButton="0" quotePrefix="0" xfId="0">
      <alignment horizontal="center"/>
      <protection locked="0" hidden="0"/>
    </xf>
    <xf numFmtId="0" fontId="92" fillId="0" borderId="0" applyAlignment="1" pivotButton="0" quotePrefix="0" xfId="0">
      <alignment horizontal="right"/>
    </xf>
    <xf numFmtId="0" fontId="100" fillId="0" borderId="22" applyAlignment="1" pivotButton="0" quotePrefix="0" xfId="0">
      <alignment horizontal="center" vertical="center" wrapText="1"/>
    </xf>
    <xf numFmtId="0" fontId="99" fillId="60" borderId="22" applyAlignment="1" pivotButton="0" quotePrefix="0" xfId="0">
      <alignment horizontal="center"/>
    </xf>
    <xf numFmtId="0" fontId="100" fillId="58" borderId="22" applyAlignment="1" pivotButton="0" quotePrefix="0" xfId="0">
      <alignment horizontal="center"/>
    </xf>
    <xf numFmtId="0" fontId="100" fillId="0" borderId="22" applyAlignment="1" applyProtection="1" pivotButton="0" quotePrefix="0" xfId="0">
      <alignment horizontal="center"/>
      <protection locked="0" hidden="0"/>
    </xf>
    <xf numFmtId="38" fontId="96" fillId="0" borderId="11" pivotButton="0" quotePrefix="0" xfId="0"/>
    <xf numFmtId="38" fontId="96" fillId="0" borderId="14" pivotButton="0" quotePrefix="0" xfId="0"/>
    <xf numFmtId="0" fontId="92" fillId="0" borderId="22" pivotButton="0" quotePrefix="0" xfId="0"/>
    <xf numFmtId="0" fontId="92" fillId="0" borderId="12" pivotButton="0" quotePrefix="0" xfId="0"/>
    <xf numFmtId="38" fontId="100" fillId="58" borderId="22" applyAlignment="1" pivotButton="0" quotePrefix="0" xfId="0">
      <alignment horizontal="center"/>
    </xf>
    <xf numFmtId="38" fontId="88" fillId="0" borderId="10" applyAlignment="1" applyProtection="1" pivotButton="0" quotePrefix="0" xfId="0">
      <alignment horizontal="center" vertical="top" wrapText="1"/>
      <protection locked="0" hidden="0"/>
    </xf>
    <xf numFmtId="38" fontId="88" fillId="0" borderId="10" applyAlignment="1" applyProtection="1" pivotButton="0" quotePrefix="0" xfId="0">
      <alignment horizontal="center" vertical="top"/>
      <protection locked="0" hidden="0"/>
    </xf>
    <xf numFmtId="164" fontId="86" fillId="75" borderId="10" applyAlignment="1" applyProtection="1" pivotButton="0" quotePrefix="0" xfId="0">
      <alignment vertical="top"/>
      <protection locked="0" hidden="0"/>
    </xf>
    <xf numFmtId="164" fontId="86" fillId="76" borderId="10" applyAlignment="1" applyProtection="1" pivotButton="0" quotePrefix="0" xfId="0">
      <alignment vertical="top"/>
      <protection locked="0" hidden="0"/>
    </xf>
    <xf numFmtId="164" fontId="95" fillId="55" borderId="0" pivotButton="0" quotePrefix="0" xfId="0"/>
    <xf numFmtId="164" fontId="110" fillId="0" borderId="10" applyAlignment="1" pivotButton="0" quotePrefix="0" xfId="0">
      <alignment horizontal="center" vertical="top"/>
    </xf>
    <xf numFmtId="164" fontId="94" fillId="0" borderId="10" applyAlignment="1" pivotButton="0" quotePrefix="0" xfId="0">
      <alignment horizontal="center" vertical="top"/>
    </xf>
    <xf numFmtId="0" fontId="91" fillId="0" borderId="0" applyProtection="1" pivotButton="0" quotePrefix="0" xfId="0">
      <protection locked="0" hidden="0"/>
    </xf>
    <xf numFmtId="164" fontId="96" fillId="72" borderId="10" applyAlignment="1" pivotButton="0" quotePrefix="0" xfId="0">
      <alignment horizontal="center" vertical="top"/>
    </xf>
    <xf numFmtId="164" fontId="96" fillId="72" borderId="10" applyAlignment="1" pivotButton="0" quotePrefix="0" xfId="0">
      <alignment horizontal="justify" vertical="top" wrapText="1"/>
    </xf>
    <xf numFmtId="164" fontId="105" fillId="0" borderId="10" applyAlignment="1" pivotButton="0" quotePrefix="0" xfId="0">
      <alignment horizontal="center" vertical="top" wrapText="1"/>
    </xf>
    <xf numFmtId="164" fontId="105" fillId="0" borderId="10" applyAlignment="1" pivotButton="0" quotePrefix="0" xfId="0">
      <alignment horizontal="left" vertical="top" wrapText="1"/>
    </xf>
    <xf numFmtId="164" fontId="96" fillId="58" borderId="10" applyAlignment="1" pivotButton="0" quotePrefix="0" xfId="0">
      <alignment horizontal="center" vertical="top" wrapText="1"/>
    </xf>
    <xf numFmtId="164" fontId="96" fillId="58" borderId="10" applyAlignment="1" pivotButton="0" quotePrefix="0" xfId="0">
      <alignment horizontal="right" vertical="top" wrapText="1"/>
    </xf>
    <xf numFmtId="164" fontId="88" fillId="72" borderId="10" applyAlignment="1" pivotButton="0" quotePrefix="0" xfId="0">
      <alignment horizontal="justify" vertical="top" wrapText="1"/>
    </xf>
    <xf numFmtId="164" fontId="86" fillId="0" borderId="10" applyAlignment="1" pivotButton="0" quotePrefix="0" xfId="0">
      <alignment horizontal="center" vertical="top" wrapText="1"/>
    </xf>
    <xf numFmtId="164" fontId="86" fillId="0" borderId="10" applyAlignment="1" pivotButton="0" quotePrefix="0" xfId="0">
      <alignment horizontal="left" vertical="top" wrapText="1"/>
    </xf>
    <xf numFmtId="164" fontId="86" fillId="56" borderId="10" applyAlignment="1" pivotButton="0" quotePrefix="0" xfId="0">
      <alignment horizontal="center" vertical="top" wrapText="1"/>
    </xf>
    <xf numFmtId="164" fontId="86" fillId="56" borderId="10" applyAlignment="1" pivotButton="0" quotePrefix="0" xfId="0">
      <alignment horizontal="left" vertical="top" wrapText="1"/>
    </xf>
    <xf numFmtId="164" fontId="86" fillId="0" borderId="10" applyAlignment="1" pivotButton="0" quotePrefix="0" xfId="0">
      <alignment vertical="top" wrapText="1"/>
    </xf>
    <xf numFmtId="164" fontId="96" fillId="58" borderId="10" applyAlignment="1" pivotButton="0" quotePrefix="0" xfId="0">
      <alignment horizontal="right" vertical="top"/>
    </xf>
    <xf numFmtId="164" fontId="88" fillId="64" borderId="10" applyAlignment="1" pivotButton="0" quotePrefix="0" xfId="0">
      <alignment horizontal="left" vertical="top"/>
    </xf>
    <xf numFmtId="164" fontId="88" fillId="64" borderId="10" applyAlignment="1" pivotButton="0" quotePrefix="0" xfId="0">
      <alignment vertical="top" wrapText="1"/>
    </xf>
    <xf numFmtId="164" fontId="88" fillId="64" borderId="10" applyAlignment="1" pivotButton="0" quotePrefix="0" xfId="0">
      <alignment horizontal="left" vertical="top" wrapText="1"/>
    </xf>
    <xf numFmtId="38" fontId="86" fillId="0" borderId="10" applyAlignment="1" pivotButton="0" quotePrefix="0" xfId="0">
      <alignment horizontal="left" vertical="top"/>
    </xf>
    <xf numFmtId="38" fontId="86" fillId="0" borderId="10" applyAlignment="1" pivotButton="0" quotePrefix="0" xfId="0">
      <alignment horizontal="left" vertical="top" wrapText="1"/>
    </xf>
    <xf numFmtId="164" fontId="108" fillId="0" borderId="10" applyAlignment="1" pivotButton="0" quotePrefix="0" xfId="0">
      <alignment wrapText="1"/>
    </xf>
    <xf numFmtId="164" fontId="86" fillId="0" borderId="22" applyAlignment="1" pivotButton="0" quotePrefix="0" xfId="0">
      <alignment wrapText="1"/>
    </xf>
    <xf numFmtId="164" fontId="107" fillId="0" borderId="10" applyAlignment="1" pivotButton="0" quotePrefix="0" xfId="0">
      <alignment horizontal="right"/>
    </xf>
    <xf numFmtId="164" fontId="86" fillId="0" borderId="10" applyAlignment="1" pivotButton="0" quotePrefix="0" xfId="0">
      <alignment vertical="top"/>
    </xf>
    <xf numFmtId="164" fontId="105" fillId="58" borderId="10" applyAlignment="1" pivotButton="0" quotePrefix="0" xfId="0">
      <alignment horizontal="center" vertical="top"/>
    </xf>
    <xf numFmtId="164" fontId="108" fillId="0" borderId="10" applyAlignment="1" pivotButton="0" quotePrefix="0" xfId="0">
      <alignment horizontal="right"/>
    </xf>
    <xf numFmtId="0" fontId="86" fillId="0" borderId="10" applyAlignment="1" applyProtection="1" pivotButton="0" quotePrefix="0" xfId="134">
      <alignment horizontal="center" vertical="center"/>
      <protection locked="0" hidden="0"/>
    </xf>
    <xf numFmtId="164" fontId="86" fillId="0" borderId="10" applyAlignment="1" applyProtection="1" pivotButton="0" quotePrefix="0" xfId="134">
      <alignment horizontal="center" vertical="center"/>
      <protection locked="0" hidden="0"/>
    </xf>
    <xf numFmtId="164" fontId="86" fillId="0" borderId="10" applyAlignment="1" applyProtection="1" pivotButton="0" quotePrefix="1" xfId="134">
      <alignment horizontal="center" vertical="center"/>
      <protection locked="0" hidden="0"/>
    </xf>
    <xf numFmtId="0" fontId="87" fillId="0" borderId="10" applyAlignment="1" applyProtection="1" pivotButton="0" quotePrefix="0" xfId="0">
      <alignment horizontal="center"/>
      <protection locked="0" hidden="0"/>
    </xf>
    <xf numFmtId="164" fontId="86" fillId="77" borderId="10" applyAlignment="1" pivotButton="0" quotePrefix="0" xfId="0">
      <alignment horizontal="center" vertical="top"/>
    </xf>
    <xf numFmtId="38" fontId="95" fillId="78" borderId="10" applyAlignment="1" pivotButton="0" quotePrefix="0" xfId="0">
      <alignment horizontal="center"/>
    </xf>
    <xf numFmtId="38" fontId="88" fillId="55" borderId="10" applyAlignment="1" applyProtection="1" pivotButton="0" quotePrefix="0" xfId="0">
      <alignment horizontal="center"/>
      <protection locked="0" hidden="0"/>
    </xf>
    <xf numFmtId="38" fontId="88" fillId="0" borderId="10" applyAlignment="1" applyProtection="1" pivotButton="0" quotePrefix="0" xfId="0">
      <alignment vertical="center" wrapText="1"/>
      <protection locked="0" hidden="0"/>
    </xf>
    <xf numFmtId="38" fontId="88" fillId="60" borderId="10" applyProtection="1" pivotButton="0" quotePrefix="0" xfId="0">
      <protection locked="0" hidden="0"/>
    </xf>
    <xf numFmtId="38" fontId="107" fillId="56" borderId="10" applyAlignment="1" applyProtection="1" pivotButton="0" quotePrefix="0" xfId="0">
      <alignment horizontal="center" wrapText="1"/>
      <protection locked="0" hidden="0"/>
    </xf>
    <xf numFmtId="38" fontId="88" fillId="79" borderId="10" applyAlignment="1" pivotButton="0" quotePrefix="0" xfId="0">
      <alignment horizontal="center"/>
    </xf>
    <xf numFmtId="38" fontId="88" fillId="79" borderId="10" applyAlignment="1" applyProtection="1" pivotButton="0" quotePrefix="0" xfId="0">
      <alignment horizontal="center"/>
      <protection locked="0" hidden="0"/>
    </xf>
    <xf numFmtId="164" fontId="89" fillId="0" borderId="10" applyAlignment="1" pivotButton="0" quotePrefix="1" xfId="235">
      <alignment wrapText="1"/>
    </xf>
    <xf numFmtId="0" fontId="89" fillId="0" borderId="10" applyAlignment="1" applyProtection="1" pivotButton="0" quotePrefix="0" xfId="134">
      <alignment horizontal="center" vertical="center"/>
      <protection locked="0" hidden="0"/>
    </xf>
    <xf numFmtId="0" fontId="89" fillId="0" borderId="10" applyAlignment="1" pivotButton="0" quotePrefix="0" xfId="134">
      <alignment horizontal="center" vertical="center"/>
    </xf>
    <xf numFmtId="38" fontId="89" fillId="0" borderId="10" applyAlignment="1" pivotButton="0" quotePrefix="0" xfId="134">
      <alignment horizontal="left" vertical="center" wrapText="1"/>
    </xf>
    <xf numFmtId="0" fontId="89" fillId="0" borderId="10" applyAlignment="1" applyProtection="1" pivotButton="0" quotePrefix="0" xfId="134">
      <alignment vertical="center" wrapText="1"/>
      <protection locked="0" hidden="0"/>
    </xf>
    <xf numFmtId="0" fontId="89" fillId="0" borderId="10" applyAlignment="1" applyProtection="1" pivotButton="0" quotePrefix="0" xfId="134">
      <alignment horizontal="center" vertical="center" wrapText="1"/>
      <protection locked="0" hidden="0"/>
    </xf>
    <xf numFmtId="17" fontId="89" fillId="0" borderId="10" applyAlignment="1" applyProtection="1" pivotButton="0" quotePrefix="0" xfId="134">
      <alignment vertical="center" wrapText="1"/>
      <protection locked="0" hidden="0"/>
    </xf>
    <xf numFmtId="0" fontId="89" fillId="0" borderId="0" applyAlignment="1" pivotButton="0" quotePrefix="0" xfId="134">
      <alignment vertical="center"/>
    </xf>
    <xf numFmtId="0" fontId="89" fillId="0" borderId="0" applyAlignment="1" applyProtection="1" pivotButton="0" quotePrefix="0" xfId="134">
      <alignment vertical="center"/>
      <protection locked="0" hidden="0"/>
    </xf>
    <xf numFmtId="1" fontId="89" fillId="0" borderId="10" applyProtection="1" pivotButton="0" quotePrefix="0" xfId="134">
      <protection locked="0" hidden="0"/>
    </xf>
    <xf numFmtId="1" fontId="89" fillId="0" borderId="10" applyAlignment="1" applyProtection="1" pivotButton="0" quotePrefix="0" xfId="134">
      <alignment vertical="center"/>
      <protection locked="0" hidden="0"/>
    </xf>
    <xf numFmtId="1" fontId="89" fillId="0" borderId="10" applyAlignment="1" applyProtection="1" pivotButton="0" quotePrefix="0" xfId="134">
      <alignment vertical="center" wrapText="1"/>
      <protection locked="0" hidden="0"/>
    </xf>
    <xf numFmtId="1" fontId="89" fillId="0" borderId="10" applyAlignment="1" applyProtection="1" pivotButton="0" quotePrefix="1" xfId="134">
      <alignment vertical="center"/>
      <protection locked="0" hidden="0"/>
    </xf>
    <xf numFmtId="2" fontId="89" fillId="0" borderId="10" applyAlignment="1" applyProtection="1" pivotButton="0" quotePrefix="0" xfId="134">
      <alignment vertical="center"/>
      <protection locked="0" hidden="0"/>
    </xf>
    <xf numFmtId="1" fontId="89" fillId="0" borderId="10" applyAlignment="1" applyProtection="1" pivotButton="0" quotePrefix="0" xfId="134">
      <alignment horizontal="center" vertical="center"/>
      <protection locked="0" hidden="0"/>
    </xf>
    <xf numFmtId="2" fontId="89" fillId="0" borderId="10" applyAlignment="1" applyProtection="1" pivotButton="0" quotePrefix="0" xfId="134">
      <alignment horizontal="center" vertical="center"/>
      <protection locked="0" hidden="0"/>
    </xf>
    <xf numFmtId="164" fontId="103" fillId="55" borderId="16" applyAlignment="1" pivotButton="0" quotePrefix="0" xfId="134">
      <alignment horizontal="center"/>
    </xf>
    <xf numFmtId="164" fontId="103" fillId="55" borderId="0" applyAlignment="1" pivotButton="0" quotePrefix="0" xfId="134">
      <alignment horizontal="center"/>
    </xf>
    <xf numFmtId="164" fontId="103" fillId="55" borderId="21" applyAlignment="1" pivotButton="0" quotePrefix="0" xfId="134">
      <alignment horizontal="center"/>
    </xf>
    <xf numFmtId="0" fontId="103" fillId="55" borderId="18" applyAlignment="1" applyProtection="1" pivotButton="0" quotePrefix="0" xfId="134">
      <alignment horizontal="center"/>
      <protection locked="0" hidden="0"/>
    </xf>
    <xf numFmtId="0" fontId="103" fillId="55" borderId="19" applyAlignment="1" applyProtection="1" pivotButton="0" quotePrefix="0" xfId="134">
      <alignment horizontal="center"/>
      <protection locked="0" hidden="0"/>
    </xf>
    <xf numFmtId="0" fontId="103" fillId="55" borderId="20" applyAlignment="1" applyProtection="1" pivotButton="0" quotePrefix="0" xfId="134">
      <alignment horizontal="center"/>
      <protection locked="0" hidden="0"/>
    </xf>
    <xf numFmtId="0" fontId="117" fillId="0" borderId="24" applyAlignment="1" applyProtection="1" pivotButton="0" quotePrefix="0" xfId="134">
      <alignment horizontal="center"/>
      <protection locked="0" hidden="0"/>
    </xf>
    <xf numFmtId="0" fontId="117" fillId="0" borderId="11" applyAlignment="1" applyProtection="1" pivotButton="0" quotePrefix="0" xfId="134">
      <alignment horizontal="center"/>
      <protection locked="0" hidden="0"/>
    </xf>
    <xf numFmtId="0" fontId="117" fillId="0" borderId="14" applyAlignment="1" applyProtection="1" pivotButton="0" quotePrefix="0" xfId="134">
      <alignment horizontal="center"/>
      <protection locked="0" hidden="0"/>
    </xf>
    <xf numFmtId="0" fontId="103" fillId="55" borderId="16" applyAlignment="1" applyProtection="1" pivotButton="0" quotePrefix="0" xfId="134">
      <alignment horizontal="center"/>
      <protection locked="0" hidden="0"/>
    </xf>
    <xf numFmtId="0" fontId="103" fillId="55" borderId="0" applyAlignment="1" applyProtection="1" pivotButton="0" quotePrefix="0" xfId="134">
      <alignment horizontal="center"/>
      <protection locked="0" hidden="0"/>
    </xf>
    <xf numFmtId="0" fontId="103" fillId="55" borderId="21" applyAlignment="1" applyProtection="1" pivotButton="0" quotePrefix="0" xfId="134">
      <alignment horizontal="center"/>
      <protection locked="0" hidden="0"/>
    </xf>
    <xf numFmtId="0" fontId="117" fillId="55" borderId="16" applyAlignment="1" applyProtection="1" pivotButton="0" quotePrefix="0" xfId="134">
      <alignment horizontal="center"/>
      <protection locked="0" hidden="0"/>
    </xf>
    <xf numFmtId="0" fontId="117" fillId="55" borderId="0" applyAlignment="1" applyProtection="1" pivotButton="0" quotePrefix="0" xfId="134">
      <alignment horizontal="center"/>
      <protection locked="0" hidden="0"/>
    </xf>
    <xf numFmtId="0" fontId="117" fillId="55" borderId="21" applyAlignment="1" applyProtection="1" pivotButton="0" quotePrefix="0" xfId="134">
      <alignment horizontal="center"/>
      <protection locked="0" hidden="0"/>
    </xf>
    <xf numFmtId="0" fontId="118" fillId="55" borderId="16" applyAlignment="1" applyProtection="1" pivotButton="0" quotePrefix="0" xfId="107">
      <alignment horizontal="center"/>
      <protection locked="0" hidden="0"/>
    </xf>
    <xf numFmtId="0" fontId="119" fillId="55" borderId="0" applyAlignment="1" applyProtection="1" pivotButton="0" quotePrefix="0" xfId="134">
      <alignment horizontal="center"/>
      <protection locked="0" hidden="0"/>
    </xf>
    <xf numFmtId="0" fontId="119" fillId="55" borderId="21" applyAlignment="1" applyProtection="1" pivotButton="0" quotePrefix="0" xfId="134">
      <alignment horizontal="center"/>
      <protection locked="0" hidden="0"/>
    </xf>
    <xf numFmtId="164" fontId="90" fillId="0" borderId="10" applyAlignment="1" pivotButton="0" quotePrefix="0" xfId="134">
      <alignment horizontal="center"/>
    </xf>
    <xf numFmtId="164" fontId="106" fillId="0" borderId="0" applyAlignment="1" pivotButton="0" quotePrefix="0" xfId="0">
      <alignment horizontal="center"/>
    </xf>
    <xf numFmtId="38" fontId="106" fillId="0" borderId="0" applyAlignment="1" pivotButton="0" quotePrefix="0" xfId="0">
      <alignment horizontal="center"/>
    </xf>
    <xf numFmtId="38" fontId="88" fillId="0" borderId="0" applyAlignment="1" pivotButton="0" quotePrefix="0" xfId="0">
      <alignment horizontal="center"/>
    </xf>
    <xf numFmtId="0" fontId="92" fillId="0" borderId="0" applyAlignment="1" pivotButton="0" quotePrefix="0" xfId="0">
      <alignment horizontal="left"/>
    </xf>
    <xf numFmtId="164" fontId="129" fillId="0" borderId="22" applyAlignment="1" pivotButton="0" quotePrefix="0" xfId="0">
      <alignment horizontal="right" vertical="center"/>
    </xf>
    <xf numFmtId="164" fontId="129" fillId="0" borderId="15" applyAlignment="1" pivotButton="0" quotePrefix="0" xfId="0">
      <alignment horizontal="right" vertical="center"/>
    </xf>
    <xf numFmtId="0" fontId="89" fillId="0" borderId="0" applyAlignment="1" pivotButton="0" quotePrefix="0" xfId="0">
      <alignment horizontal="left" vertical="top" wrapText="1"/>
    </xf>
    <xf numFmtId="0" fontId="92" fillId="0" borderId="0" applyAlignment="1" applyProtection="1" pivotButton="0" quotePrefix="0" xfId="0">
      <alignment horizontal="center"/>
      <protection locked="0" hidden="0"/>
    </xf>
    <xf numFmtId="0" fontId="92" fillId="0" borderId="22" applyAlignment="1" pivotButton="0" quotePrefix="0" xfId="0">
      <alignment horizontal="right"/>
    </xf>
    <xf numFmtId="0" fontId="92" fillId="0" borderId="12" applyAlignment="1" pivotButton="0" quotePrefix="0" xfId="0">
      <alignment horizontal="right"/>
    </xf>
    <xf numFmtId="0" fontId="92" fillId="0" borderId="15" applyAlignment="1" pivotButton="0" quotePrefix="0" xfId="0">
      <alignment horizontal="right"/>
    </xf>
    <xf numFmtId="38" fontId="88" fillId="0" borderId="10" applyAlignment="1" pivotButton="0" quotePrefix="0" xfId="0">
      <alignment horizontal="right" vertical="center" wrapText="1"/>
    </xf>
    <xf numFmtId="38" fontId="106" fillId="55" borderId="10" applyAlignment="1" pivotButton="0" quotePrefix="0" xfId="0">
      <alignment horizontal="center"/>
    </xf>
    <xf numFmtId="38" fontId="88" fillId="55" borderId="10" applyAlignment="1" pivotButton="0" quotePrefix="0" xfId="0">
      <alignment horizontal="center"/>
    </xf>
    <xf numFmtId="38" fontId="120" fillId="0" borderId="10" applyAlignment="1" pivotButton="0" quotePrefix="0" xfId="0">
      <alignment horizontal="center"/>
    </xf>
    <xf numFmtId="38" fontId="88" fillId="0" borderId="10" applyAlignment="1" pivotButton="0" quotePrefix="0" xfId="0">
      <alignment horizontal="center" vertical="center"/>
    </xf>
    <xf numFmtId="38" fontId="88" fillId="0" borderId="10" applyAlignment="1" applyProtection="1" pivotButton="0" quotePrefix="0" xfId="0">
      <alignment horizontal="right" vertical="top" wrapText="1"/>
      <protection locked="0" hidden="0"/>
    </xf>
    <xf numFmtId="38" fontId="88" fillId="0" borderId="23" applyAlignment="1" applyProtection="1" pivotButton="0" quotePrefix="0" xfId="0">
      <alignment horizontal="center" vertical="center"/>
      <protection locked="0" hidden="0"/>
    </xf>
    <xf numFmtId="38" fontId="92" fillId="0" borderId="10" applyAlignment="1" applyProtection="1" pivotButton="0" quotePrefix="0" xfId="0">
      <alignment horizontal="right"/>
      <protection locked="0" hidden="0"/>
    </xf>
    <xf numFmtId="38" fontId="95" fillId="0" borderId="18" applyAlignment="1" applyProtection="1" pivotButton="0" quotePrefix="0" xfId="0">
      <alignment horizontal="center"/>
      <protection locked="0" hidden="0"/>
    </xf>
    <xf numFmtId="38" fontId="95" fillId="0" borderId="19" applyAlignment="1" applyProtection="1" pivotButton="0" quotePrefix="0" xfId="0">
      <alignment horizontal="center"/>
      <protection locked="0" hidden="0"/>
    </xf>
    <xf numFmtId="38" fontId="95" fillId="0" borderId="20" applyAlignment="1" applyProtection="1" pivotButton="0" quotePrefix="0" xfId="0">
      <alignment horizontal="center"/>
      <protection locked="0" hidden="0"/>
    </xf>
    <xf numFmtId="38" fontId="92" fillId="0" borderId="24" applyAlignment="1" applyProtection="1" pivotButton="0" quotePrefix="0" xfId="0">
      <alignment horizontal="center"/>
      <protection locked="0" hidden="0"/>
    </xf>
    <xf numFmtId="38" fontId="92" fillId="0" borderId="11" applyAlignment="1" applyProtection="1" pivotButton="0" quotePrefix="0" xfId="0">
      <alignment horizontal="center"/>
      <protection locked="0" hidden="0"/>
    </xf>
    <xf numFmtId="38" fontId="92" fillId="0" borderId="14" applyAlignment="1" applyProtection="1" pivotButton="0" quotePrefix="0" xfId="0">
      <alignment horizontal="center"/>
      <protection locked="0" hidden="0"/>
    </xf>
    <xf numFmtId="38" fontId="88" fillId="0" borderId="10" applyAlignment="1" applyProtection="1" pivotButton="0" quotePrefix="0" xfId="0">
      <alignment horizontal="justify" vertical="center"/>
      <protection locked="0" hidden="0"/>
    </xf>
    <xf numFmtId="38" fontId="88" fillId="0" borderId="17" applyAlignment="1" applyProtection="1" pivotButton="0" quotePrefix="0" xfId="0">
      <alignment horizontal="justify" vertical="center"/>
      <protection locked="0" hidden="0"/>
    </xf>
    <xf numFmtId="38" fontId="88" fillId="0" borderId="10" applyAlignment="1" applyProtection="1" pivotButton="0" quotePrefix="0" xfId="0">
      <alignment horizontal="center" vertical="center" wrapText="1"/>
      <protection locked="0" hidden="0"/>
    </xf>
    <xf numFmtId="164" fontId="86" fillId="0" borderId="22" applyAlignment="1" pivotButton="0" quotePrefix="0" xfId="0">
      <alignment vertical="top"/>
    </xf>
    <xf numFmtId="164" fontId="86" fillId="0" borderId="12" applyAlignment="1" pivotButton="0" quotePrefix="0" xfId="0">
      <alignment vertical="top"/>
    </xf>
    <xf numFmtId="164" fontId="86" fillId="0" borderId="15" applyAlignment="1" pivotButton="0" quotePrefix="0" xfId="0">
      <alignment vertical="top"/>
    </xf>
    <xf numFmtId="164" fontId="86" fillId="0" borderId="22" applyAlignment="1" pivotButton="0" quotePrefix="0" xfId="0">
      <alignment horizontal="left" vertical="top"/>
    </xf>
    <xf numFmtId="164" fontId="86" fillId="0" borderId="12" applyAlignment="1" pivotButton="0" quotePrefix="0" xfId="0">
      <alignment horizontal="left" vertical="top"/>
    </xf>
    <xf numFmtId="164" fontId="86" fillId="0" borderId="15" applyAlignment="1" pivotButton="0" quotePrefix="0" xfId="0">
      <alignment horizontal="left" vertical="top"/>
    </xf>
    <xf numFmtId="38" fontId="88" fillId="0" borderId="10" applyAlignment="1" applyProtection="1" pivotButton="0" quotePrefix="0" xfId="0">
      <alignment horizontal="center" vertical="center"/>
      <protection locked="0" hidden="0"/>
    </xf>
    <xf numFmtId="38" fontId="88" fillId="0" borderId="17" applyAlignment="1" applyProtection="1" pivotButton="0" quotePrefix="0" xfId="0">
      <alignment horizontal="center"/>
      <protection locked="0" hidden="0"/>
    </xf>
    <xf numFmtId="38" fontId="88" fillId="0" borderId="13" applyAlignment="1" applyProtection="1" pivotButton="0" quotePrefix="0" xfId="0">
      <alignment horizontal="center"/>
      <protection locked="0" hidden="0"/>
    </xf>
    <xf numFmtId="164" fontId="88" fillId="72" borderId="22" applyAlignment="1" pivotButton="0" quotePrefix="0" xfId="0">
      <alignment horizontal="left" vertical="top" wrapText="1"/>
    </xf>
    <xf numFmtId="164" fontId="88" fillId="72" borderId="12" applyAlignment="1" pivotButton="0" quotePrefix="0" xfId="0">
      <alignment horizontal="left" vertical="top" wrapText="1"/>
    </xf>
    <xf numFmtId="164" fontId="88" fillId="72" borderId="15" applyAlignment="1" pivotButton="0" quotePrefix="0" xfId="0">
      <alignment horizontal="left" vertical="top" wrapText="1"/>
    </xf>
    <xf numFmtId="164" fontId="88" fillId="72" borderId="22" applyAlignment="1" pivotButton="0" quotePrefix="0" xfId="0">
      <alignment horizontal="justify" vertical="top" wrapText="1"/>
    </xf>
    <xf numFmtId="164" fontId="88" fillId="72" borderId="12" applyAlignment="1" pivotButton="0" quotePrefix="0" xfId="0">
      <alignment horizontal="justify" vertical="top" wrapText="1"/>
    </xf>
    <xf numFmtId="164" fontId="88" fillId="72" borderId="15" applyAlignment="1" pivotButton="0" quotePrefix="0" xfId="0">
      <alignment horizontal="justify" vertical="top" wrapText="1"/>
    </xf>
    <xf numFmtId="164" fontId="86" fillId="0" borderId="22" applyAlignment="1" pivotButton="0" quotePrefix="0" xfId="0">
      <alignment horizontal="left" vertical="top" wrapText="1"/>
    </xf>
    <xf numFmtId="164" fontId="86" fillId="0" borderId="12" applyAlignment="1" pivotButton="0" quotePrefix="0" xfId="0">
      <alignment horizontal="left" vertical="top" wrapText="1"/>
    </xf>
    <xf numFmtId="164" fontId="86" fillId="0" borderId="15" applyAlignment="1" pivotButton="0" quotePrefix="0" xfId="0">
      <alignment horizontal="left" vertical="top" wrapText="1"/>
    </xf>
    <xf numFmtId="164" fontId="96" fillId="58" borderId="22" applyAlignment="1" pivotButton="0" quotePrefix="0" xfId="0">
      <alignment horizontal="right" vertical="top"/>
    </xf>
    <xf numFmtId="164" fontId="96" fillId="58" borderId="12" applyAlignment="1" pivotButton="0" quotePrefix="0" xfId="0">
      <alignment horizontal="right" vertical="top"/>
    </xf>
    <xf numFmtId="164" fontId="96" fillId="58" borderId="15" applyAlignment="1" pivotButton="0" quotePrefix="0" xfId="0">
      <alignment horizontal="right" vertical="top"/>
    </xf>
    <xf numFmtId="164" fontId="90" fillId="0" borderId="22" applyAlignment="1" pivotButton="0" quotePrefix="0" xfId="0">
      <alignment vertical="top"/>
    </xf>
    <xf numFmtId="164" fontId="90" fillId="0" borderId="12" applyAlignment="1" pivotButton="0" quotePrefix="0" xfId="0">
      <alignment vertical="top"/>
    </xf>
    <xf numFmtId="164" fontId="90" fillId="0" borderId="15" applyAlignment="1" pivotButton="0" quotePrefix="0" xfId="0">
      <alignment vertical="top"/>
    </xf>
    <xf numFmtId="164" fontId="90" fillId="0" borderId="22" applyAlignment="1" pivotButton="0" quotePrefix="0" xfId="0">
      <alignment vertical="top" wrapText="1"/>
    </xf>
    <xf numFmtId="164" fontId="90" fillId="0" borderId="12" applyAlignment="1" pivotButton="0" quotePrefix="0" xfId="0">
      <alignment vertical="top" wrapText="1"/>
    </xf>
    <xf numFmtId="164" fontId="90" fillId="0" borderId="15" applyAlignment="1" pivotButton="0" quotePrefix="0" xfId="0">
      <alignment vertical="top" wrapText="1"/>
    </xf>
    <xf numFmtId="38" fontId="86" fillId="0" borderId="22" applyAlignment="1" pivotButton="0" quotePrefix="0" xfId="0">
      <alignment horizontal="left" vertical="top"/>
    </xf>
    <xf numFmtId="38" fontId="86" fillId="0" borderId="12" applyAlignment="1" pivotButton="0" quotePrefix="0" xfId="0">
      <alignment horizontal="left" vertical="top"/>
    </xf>
    <xf numFmtId="38" fontId="86" fillId="0" borderId="15" applyAlignment="1" pivotButton="0" quotePrefix="0" xfId="0">
      <alignment horizontal="left" vertical="top"/>
    </xf>
    <xf numFmtId="164" fontId="86" fillId="0" borderId="22" applyAlignment="1" pivotButton="0" quotePrefix="0" xfId="0">
      <alignment vertical="top" wrapText="1"/>
    </xf>
    <xf numFmtId="164" fontId="86" fillId="0" borderId="12" applyAlignment="1" pivotButton="0" quotePrefix="0" xfId="0">
      <alignment vertical="top" wrapText="1"/>
    </xf>
    <xf numFmtId="164" fontId="86" fillId="0" borderId="15" applyAlignment="1" pivotButton="0" quotePrefix="0" xfId="0">
      <alignment vertical="top" wrapText="1"/>
    </xf>
    <xf numFmtId="38" fontId="86" fillId="0" borderId="22" applyAlignment="1" pivotButton="0" quotePrefix="0" xfId="0">
      <alignment horizontal="left" vertical="top" wrapText="1"/>
    </xf>
    <xf numFmtId="38" fontId="86" fillId="0" borderId="12" applyAlignment="1" pivotButton="0" quotePrefix="0" xfId="0">
      <alignment horizontal="left" vertical="top" wrapText="1"/>
    </xf>
    <xf numFmtId="38" fontId="86" fillId="0" borderId="15" applyAlignment="1" pivotButton="0" quotePrefix="0" xfId="0">
      <alignment horizontal="left" vertical="top" wrapText="1"/>
    </xf>
    <xf numFmtId="164" fontId="107" fillId="0" borderId="22" applyAlignment="1" pivotButton="0" quotePrefix="0" xfId="0">
      <alignment horizontal="right"/>
    </xf>
    <xf numFmtId="164" fontId="107" fillId="0" borderId="12" applyAlignment="1" pivotButton="0" quotePrefix="0" xfId="0">
      <alignment horizontal="right"/>
    </xf>
    <xf numFmtId="164" fontId="107" fillId="0" borderId="15" applyAlignment="1" pivotButton="0" quotePrefix="0" xfId="0">
      <alignment horizontal="right"/>
    </xf>
    <xf numFmtId="38" fontId="88" fillId="0" borderId="22" applyAlignment="1" applyProtection="1" pivotButton="0" quotePrefix="0" xfId="0">
      <alignment horizontal="right" vertical="top" wrapText="1"/>
      <protection locked="0" hidden="0"/>
    </xf>
    <xf numFmtId="38" fontId="88" fillId="0" borderId="12" applyAlignment="1" applyProtection="1" pivotButton="0" quotePrefix="0" xfId="0">
      <alignment horizontal="right" vertical="top" wrapText="1"/>
      <protection locked="0" hidden="0"/>
    </xf>
    <xf numFmtId="38" fontId="88" fillId="0" borderId="15" applyAlignment="1" applyProtection="1" pivotButton="0" quotePrefix="0" xfId="0">
      <alignment horizontal="right" vertical="top" wrapText="1"/>
      <protection locked="0" hidden="0"/>
    </xf>
    <xf numFmtId="164" fontId="90" fillId="0" borderId="22" applyAlignment="1" pivotButton="0" quotePrefix="0" xfId="0">
      <alignment horizontal="right"/>
    </xf>
    <xf numFmtId="164" fontId="90" fillId="0" borderId="12" applyAlignment="1" pivotButton="0" quotePrefix="0" xfId="0">
      <alignment horizontal="right"/>
    </xf>
    <xf numFmtId="164" fontId="90" fillId="0" borderId="15" applyAlignment="1" pivotButton="0" quotePrefix="0" xfId="0">
      <alignment horizontal="right"/>
    </xf>
    <xf numFmtId="38" fontId="88" fillId="57" borderId="10" applyAlignment="1" applyProtection="1" pivotButton="0" quotePrefix="0" xfId="0">
      <alignment horizontal="center" vertical="top" wrapText="1"/>
      <protection locked="0" hidden="0"/>
    </xf>
    <xf numFmtId="38" fontId="88" fillId="57" borderId="17" applyAlignment="1" applyProtection="1" pivotButton="0" quotePrefix="0" xfId="0">
      <alignment horizontal="center" vertical="top"/>
      <protection locked="0" hidden="0"/>
    </xf>
    <xf numFmtId="38" fontId="88" fillId="57" borderId="13" applyAlignment="1" applyProtection="1" pivotButton="0" quotePrefix="0" xfId="0">
      <alignment horizontal="center" vertical="top"/>
      <protection locked="0" hidden="0"/>
    </xf>
    <xf numFmtId="38" fontId="88" fillId="0" borderId="17" applyAlignment="1" applyProtection="1" pivotButton="0" quotePrefix="0" xfId="0">
      <alignment horizontal="center" vertical="top" wrapText="1"/>
      <protection locked="0" hidden="0"/>
    </xf>
    <xf numFmtId="38" fontId="88" fillId="0" borderId="13" applyAlignment="1" applyProtection="1" pivotButton="0" quotePrefix="0" xfId="0">
      <alignment horizontal="center" vertical="top" wrapText="1"/>
      <protection locked="0" hidden="0"/>
    </xf>
    <xf numFmtId="38" fontId="92" fillId="0" borderId="0" applyAlignment="1" applyProtection="1" pivotButton="0" quotePrefix="0" xfId="0">
      <alignment horizontal="right"/>
      <protection locked="0" hidden="0"/>
    </xf>
    <xf numFmtId="38" fontId="106" fillId="0" borderId="18" applyAlignment="1" applyProtection="1" pivotButton="0" quotePrefix="0" xfId="0">
      <alignment horizontal="center"/>
      <protection locked="0" hidden="0"/>
    </xf>
    <xf numFmtId="38" fontId="106" fillId="0" borderId="19" applyAlignment="1" applyProtection="1" pivotButton="0" quotePrefix="0" xfId="0">
      <alignment horizontal="center"/>
      <protection locked="0" hidden="0"/>
    </xf>
    <xf numFmtId="38" fontId="106" fillId="0" borderId="20" applyAlignment="1" applyProtection="1" pivotButton="0" quotePrefix="0" xfId="0">
      <alignment horizontal="center"/>
      <protection locked="0" hidden="0"/>
    </xf>
    <xf numFmtId="38" fontId="90" fillId="0" borderId="24" applyAlignment="1" applyProtection="1" pivotButton="0" quotePrefix="0" xfId="0">
      <alignment horizontal="center"/>
      <protection locked="0" hidden="0"/>
    </xf>
    <xf numFmtId="38" fontId="90" fillId="0" borderId="11" applyAlignment="1" applyProtection="1" pivotButton="0" quotePrefix="0" xfId="0">
      <alignment horizontal="center"/>
      <protection locked="0" hidden="0"/>
    </xf>
    <xf numFmtId="38" fontId="90" fillId="0" borderId="14" applyAlignment="1" applyProtection="1" pivotButton="0" quotePrefix="0" xfId="0">
      <alignment horizontal="center"/>
      <protection locked="0" hidden="0"/>
    </xf>
    <xf numFmtId="38" fontId="88" fillId="0" borderId="17" applyAlignment="1" applyProtection="1" pivotButton="0" quotePrefix="0" xfId="0">
      <alignment horizontal="center" vertical="top"/>
      <protection locked="0" hidden="0"/>
    </xf>
    <xf numFmtId="38" fontId="88" fillId="0" borderId="13" applyAlignment="1" applyProtection="1" pivotButton="0" quotePrefix="0" xfId="0">
      <alignment horizontal="center" vertical="top"/>
      <protection locked="0" hidden="0"/>
    </xf>
    <xf numFmtId="38" fontId="88" fillId="57" borderId="10" applyAlignment="1" applyProtection="1" pivotButton="0" quotePrefix="0" xfId="0">
      <alignment horizontal="center" vertical="top"/>
      <protection locked="0" hidden="0"/>
    </xf>
    <xf numFmtId="38" fontId="88" fillId="57" borderId="10" applyAlignment="1" applyProtection="1" pivotButton="0" quotePrefix="0" xfId="0">
      <alignment horizontal="right" vertical="top" wrapText="1"/>
      <protection locked="0" hidden="0"/>
    </xf>
    <xf numFmtId="38" fontId="88" fillId="57" borderId="10" applyAlignment="1" applyProtection="1" pivotButton="0" quotePrefix="0" xfId="0">
      <alignment horizontal="center" vertical="top" wrapText="1"/>
      <protection locked="1" hidden="1"/>
    </xf>
    <xf numFmtId="38" fontId="98" fillId="0" borderId="0" applyAlignment="1" pivotButton="0" quotePrefix="0" xfId="0">
      <alignment horizontal="center" vertical="center"/>
    </xf>
    <xf numFmtId="38" fontId="99" fillId="0" borderId="0" applyAlignment="1" pivotButton="0" quotePrefix="0" xfId="0">
      <alignment horizontal="center" vertical="center" wrapText="1"/>
    </xf>
    <xf numFmtId="0" fontId="87" fillId="0" borderId="0" applyAlignment="1" pivotButton="0" quotePrefix="0" xfId="0">
      <alignment horizontal="center" vertical="center" wrapText="1"/>
    </xf>
    <xf numFmtId="38" fontId="17" fillId="0" borderId="33" applyAlignment="1" pivotButton="0" quotePrefix="0" xfId="0">
      <alignment horizontal="center" vertical="center" wrapText="1"/>
    </xf>
    <xf numFmtId="38" fontId="17" fillId="0" borderId="34" applyAlignment="1" pivotButton="0" quotePrefix="0" xfId="0">
      <alignment horizontal="center" vertical="center" wrapText="1"/>
    </xf>
    <xf numFmtId="38" fontId="17" fillId="0" borderId="35" applyAlignment="1" pivotButton="0" quotePrefix="0" xfId="0">
      <alignment horizontal="center" vertical="center" wrapText="1"/>
    </xf>
    <xf numFmtId="38" fontId="17" fillId="0" borderId="36" applyAlignment="1" pivotButton="0" quotePrefix="0" xfId="0">
      <alignment horizontal="left" vertical="center" wrapText="1"/>
    </xf>
    <xf numFmtId="0" fontId="82" fillId="0" borderId="16" applyAlignment="1" pivotButton="0" quotePrefix="0" xfId="0">
      <alignment horizontal="left" vertical="center" wrapText="1"/>
    </xf>
    <xf numFmtId="0" fontId="82" fillId="0" borderId="37" applyAlignment="1" pivotButton="0" quotePrefix="0" xfId="0">
      <alignment horizontal="left" vertical="center" wrapText="1"/>
    </xf>
    <xf numFmtId="38" fontId="17" fillId="0" borderId="38" applyAlignment="1" pivotButton="0" quotePrefix="0" xfId="0">
      <alignment horizontal="center" vertical="center" wrapText="1"/>
    </xf>
    <xf numFmtId="0" fontId="82" fillId="0" borderId="39" applyAlignment="1" pivotButton="0" quotePrefix="0" xfId="0">
      <alignment horizontal="center" vertical="center" wrapText="1"/>
    </xf>
    <xf numFmtId="0" fontId="82" fillId="0" borderId="40" applyAlignment="1" pivotButton="0" quotePrefix="0" xfId="0">
      <alignment horizontal="center" vertical="center" wrapText="1"/>
    </xf>
    <xf numFmtId="38" fontId="17" fillId="0" borderId="41" applyAlignment="1" pivotButton="0" quotePrefix="0" xfId="0">
      <alignment horizontal="center" vertical="center" wrapText="1"/>
    </xf>
    <xf numFmtId="0" fontId="82" fillId="0" borderId="42" applyAlignment="1" pivotButton="0" quotePrefix="0" xfId="0">
      <alignment horizontal="center" vertical="center" wrapText="1"/>
    </xf>
    <xf numFmtId="0" fontId="82" fillId="0" borderId="30" applyAlignment="1" pivotButton="0" quotePrefix="0" xfId="0">
      <alignment horizontal="center" vertical="center" wrapText="1"/>
    </xf>
    <xf numFmtId="0" fontId="82" fillId="0" borderId="31" applyAlignment="1" pivotButton="0" quotePrefix="0" xfId="0">
      <alignment horizontal="center" vertical="center" wrapText="1"/>
    </xf>
    <xf numFmtId="38" fontId="11" fillId="0" borderId="38" applyAlignment="1" pivotButton="0" quotePrefix="0" xfId="0">
      <alignment horizontal="center" vertical="center" wrapText="1"/>
    </xf>
    <xf numFmtId="0" fontId="82" fillId="0" borderId="43" applyAlignment="1" pivotButton="0" quotePrefix="0" xfId="0">
      <alignment horizontal="center" vertical="center" wrapText="1"/>
    </xf>
    <xf numFmtId="38" fontId="113" fillId="56" borderId="0" applyAlignment="1" pivotButton="0" quotePrefix="0" xfId="0">
      <alignment horizontal="center" vertical="center" wrapText="1"/>
    </xf>
    <xf numFmtId="38" fontId="17" fillId="0" borderId="39" applyAlignment="1" pivotButton="0" quotePrefix="0" xfId="0">
      <alignment horizontal="center" vertical="center" wrapText="1"/>
    </xf>
    <xf numFmtId="38" fontId="17" fillId="0" borderId="40" applyAlignment="1" pivotButton="0" quotePrefix="0" xfId="0">
      <alignment horizontal="center" vertical="center" wrapText="1"/>
    </xf>
    <xf numFmtId="38" fontId="17" fillId="0" borderId="44" applyAlignment="1" pivotButton="0" quotePrefix="0" xfId="0">
      <alignment horizontal="left" vertical="center" wrapText="1"/>
    </xf>
    <xf numFmtId="0" fontId="82" fillId="0" borderId="12" applyAlignment="1" pivotButton="0" quotePrefix="0" xfId="0">
      <alignment horizontal="left" vertical="center" wrapText="1"/>
    </xf>
    <xf numFmtId="0" fontId="82" fillId="0" borderId="45" applyAlignment="1" pivotButton="0" quotePrefix="0" xfId="0">
      <alignment horizontal="left" vertical="center" wrapText="1"/>
    </xf>
    <xf numFmtId="0" fontId="82" fillId="0" borderId="46" applyAlignment="1" pivotButton="0" quotePrefix="0" xfId="0">
      <alignment horizontal="center" vertical="center" wrapText="1"/>
    </xf>
    <xf numFmtId="0" fontId="82" fillId="0" borderId="47" applyAlignment="1" pivotButton="0" quotePrefix="0" xfId="0">
      <alignment horizontal="center" vertical="center" wrapText="1"/>
    </xf>
    <xf numFmtId="38" fontId="95" fillId="0" borderId="0" applyAlignment="1" pivotButton="0" quotePrefix="0" xfId="0">
      <alignment horizontal="center"/>
    </xf>
    <xf numFmtId="38" fontId="121" fillId="0" borderId="0" applyAlignment="1" pivotButton="0" quotePrefix="0" xfId="0">
      <alignment horizontal="center"/>
    </xf>
    <xf numFmtId="38" fontId="88" fillId="0" borderId="10" applyAlignment="1" pivotButton="0" quotePrefix="0" xfId="0">
      <alignment horizontal="center"/>
    </xf>
    <xf numFmtId="0" fontId="92" fillId="0" borderId="24" applyAlignment="1" pivotButton="0" quotePrefix="0" xfId="0">
      <alignment horizontal="right"/>
    </xf>
    <xf numFmtId="0" fontId="92" fillId="0" borderId="11" applyAlignment="1" pivotButton="0" quotePrefix="0" xfId="0">
      <alignment horizontal="right"/>
    </xf>
    <xf numFmtId="0" fontId="92" fillId="0" borderId="14" applyAlignment="1" pivotButton="0" quotePrefix="0" xfId="0">
      <alignment horizontal="right"/>
    </xf>
    <xf numFmtId="38" fontId="95" fillId="0" borderId="10" applyAlignment="1" pivotButton="0" quotePrefix="0" xfId="0">
      <alignment horizontal="center" vertical="center"/>
    </xf>
    <xf numFmtId="38" fontId="95" fillId="0" borderId="10" applyAlignment="1" pivotButton="0" quotePrefix="0" xfId="0">
      <alignment horizontal="center"/>
    </xf>
    <xf numFmtId="38" fontId="95" fillId="0" borderId="17" applyAlignment="1" pivotButton="0" quotePrefix="0" xfId="0">
      <alignment horizontal="center"/>
    </xf>
    <xf numFmtId="0" fontId="90" fillId="56" borderId="0" applyAlignment="1" pivotButton="0" quotePrefix="0" xfId="0">
      <alignment horizontal="justify" vertical="top" wrapText="1"/>
    </xf>
    <xf numFmtId="38" fontId="92" fillId="0" borderId="18" applyAlignment="1" pivotButton="0" quotePrefix="0" xfId="0">
      <alignment horizontal="center"/>
    </xf>
    <xf numFmtId="38" fontId="92" fillId="0" borderId="19" applyAlignment="1" pivotButton="0" quotePrefix="0" xfId="0">
      <alignment horizontal="center"/>
    </xf>
    <xf numFmtId="38" fontId="92" fillId="0" borderId="20" applyAlignment="1" pivotButton="0" quotePrefix="0" xfId="0">
      <alignment horizontal="center"/>
    </xf>
    <xf numFmtId="38" fontId="88" fillId="0" borderId="24" applyAlignment="1" pivotButton="0" quotePrefix="0" xfId="0">
      <alignment horizontal="center"/>
    </xf>
    <xf numFmtId="38" fontId="88" fillId="0" borderId="11" applyAlignment="1" pivotButton="0" quotePrefix="0" xfId="0">
      <alignment horizontal="center"/>
    </xf>
    <xf numFmtId="38" fontId="88" fillId="0" borderId="14" applyAlignment="1" pivotButton="0" quotePrefix="0" xfId="0">
      <alignment horizontal="center"/>
    </xf>
    <xf numFmtId="0" fontId="90" fillId="0" borderId="17" applyAlignment="1" pivotButton="0" quotePrefix="0" xfId="0">
      <alignment horizontal="center" vertical="center"/>
    </xf>
    <xf numFmtId="0" fontId="90" fillId="0" borderId="13" applyAlignment="1" pivotButton="0" quotePrefix="0" xfId="0">
      <alignment horizontal="center" vertical="center"/>
    </xf>
    <xf numFmtId="38" fontId="95" fillId="0" borderId="13" applyAlignment="1" pivotButton="0" quotePrefix="0" xfId="0">
      <alignment horizontal="center"/>
    </xf>
    <xf numFmtId="38" fontId="95" fillId="0" borderId="18" applyAlignment="1" pivotButton="0" quotePrefix="0" xfId="0">
      <alignment horizontal="center"/>
    </xf>
    <xf numFmtId="38" fontId="95" fillId="0" borderId="19" applyAlignment="1" pivotButton="0" quotePrefix="0" xfId="0">
      <alignment horizontal="center"/>
    </xf>
    <xf numFmtId="38" fontId="95" fillId="0" borderId="20" applyAlignment="1" pivotButton="0" quotePrefix="0" xfId="0">
      <alignment horizontal="center"/>
    </xf>
    <xf numFmtId="38" fontId="92" fillId="0" borderId="24" applyAlignment="1" pivotButton="0" quotePrefix="0" xfId="0">
      <alignment horizontal="center"/>
    </xf>
    <xf numFmtId="38" fontId="92" fillId="0" borderId="11" applyAlignment="1" pivotButton="0" quotePrefix="0" xfId="0">
      <alignment horizontal="center"/>
    </xf>
    <xf numFmtId="38" fontId="92" fillId="0" borderId="14" applyAlignment="1" pivotButton="0" quotePrefix="0" xfId="0">
      <alignment horizontal="center"/>
    </xf>
    <xf numFmtId="38" fontId="95" fillId="0" borderId="13" applyAlignment="1" pivotButton="0" quotePrefix="0" xfId="0">
      <alignment horizontal="center" vertical="center"/>
    </xf>
    <xf numFmtId="0" fontId="92" fillId="0" borderId="18" applyAlignment="1" pivotButton="0" quotePrefix="0" xfId="0">
      <alignment horizontal="right"/>
    </xf>
    <xf numFmtId="0" fontId="92" fillId="0" borderId="19" applyAlignment="1" pivotButton="0" quotePrefix="0" xfId="0">
      <alignment horizontal="right"/>
    </xf>
    <xf numFmtId="38" fontId="100" fillId="0" borderId="0" applyAlignment="1" pivotButton="0" quotePrefix="0" xfId="0">
      <alignment horizontal="center"/>
    </xf>
    <xf numFmtId="38" fontId="16" fillId="0" borderId="0" applyAlignment="1" pivotButton="0" quotePrefix="0" xfId="0">
      <alignment horizontal="center" vertical="top" wrapText="1"/>
    </xf>
    <xf numFmtId="38" fontId="100" fillId="0" borderId="16" applyAlignment="1" pivotButton="0" quotePrefix="0" xfId="0">
      <alignment horizontal="center" vertical="top" wrapText="1"/>
    </xf>
    <xf numFmtId="38" fontId="100" fillId="0" borderId="0" applyAlignment="1" pivotButton="0" quotePrefix="0" xfId="0">
      <alignment horizontal="center" vertical="top" wrapText="1"/>
    </xf>
    <xf numFmtId="38" fontId="45" fillId="0" borderId="41" applyAlignment="1" pivotButton="0" quotePrefix="0" xfId="0">
      <alignment horizontal="center" vertical="top" wrapText="1"/>
    </xf>
    <xf numFmtId="38" fontId="45" fillId="0" borderId="30" applyAlignment="1" pivotButton="0" quotePrefix="0" xfId="0">
      <alignment horizontal="center" vertical="top" wrapText="1"/>
    </xf>
    <xf numFmtId="38" fontId="115" fillId="0" borderId="48" applyAlignment="1" pivotButton="0" quotePrefix="0" xfId="0">
      <alignment horizontal="center" vertical="top" wrapText="1"/>
    </xf>
    <xf numFmtId="38" fontId="115" fillId="0" borderId="49" applyAlignment="1" pivotButton="0" quotePrefix="0" xfId="0">
      <alignment horizontal="center" vertical="top" wrapText="1"/>
    </xf>
    <xf numFmtId="38" fontId="122" fillId="0" borderId="0" applyAlignment="1" pivotButton="0" quotePrefix="0" xfId="0">
      <alignment horizontal="center" vertical="top" wrapText="1"/>
    </xf>
    <xf numFmtId="0" fontId="0" fillId="0" borderId="0" applyAlignment="1" pivotButton="0" quotePrefix="0" xfId="0">
      <alignment horizontal="center" vertical="top" wrapText="1"/>
    </xf>
    <xf numFmtId="38" fontId="96" fillId="0" borderId="10" applyAlignment="1" pivotButton="0" quotePrefix="0" xfId="0">
      <alignment horizontal="center" vertical="center" wrapText="1"/>
    </xf>
    <xf numFmtId="38" fontId="90" fillId="0" borderId="18" applyAlignment="1" pivotButton="0" quotePrefix="0" xfId="0">
      <alignment horizontal="center"/>
    </xf>
    <xf numFmtId="38" fontId="90" fillId="0" borderId="19" applyAlignment="1" pivotButton="0" quotePrefix="0" xfId="0">
      <alignment horizontal="center"/>
    </xf>
    <xf numFmtId="38" fontId="90" fillId="0" borderId="20" applyAlignment="1" pivotButton="0" quotePrefix="0" xfId="0">
      <alignment horizontal="center"/>
    </xf>
    <xf numFmtId="38" fontId="106" fillId="0" borderId="24" applyAlignment="1" pivotButton="0" quotePrefix="0" xfId="0">
      <alignment horizontal="center"/>
    </xf>
    <xf numFmtId="38" fontId="106" fillId="0" borderId="11" applyAlignment="1" pivotButton="0" quotePrefix="0" xfId="0">
      <alignment horizontal="center"/>
    </xf>
    <xf numFmtId="38" fontId="106" fillId="0" borderId="14" applyAlignment="1" pivotButton="0" quotePrefix="0" xfId="0">
      <alignment horizontal="center"/>
    </xf>
    <xf numFmtId="38" fontId="96" fillId="0" borderId="17" applyAlignment="1" pivotButton="0" quotePrefix="0" xfId="0">
      <alignment horizontal="center" vertical="center"/>
    </xf>
    <xf numFmtId="38" fontId="96" fillId="0" borderId="23" applyAlignment="1" pivotButton="0" quotePrefix="0" xfId="0">
      <alignment horizontal="center" vertical="center"/>
    </xf>
    <xf numFmtId="38" fontId="96" fillId="0" borderId="13" applyAlignment="1" pivotButton="0" quotePrefix="0" xfId="0">
      <alignment horizontal="center" vertical="center"/>
    </xf>
    <xf numFmtId="38" fontId="96" fillId="0" borderId="10" applyAlignment="1" pivotButton="0" quotePrefix="0" xfId="0">
      <alignment horizontal="center" vertical="center"/>
    </xf>
    <xf numFmtId="38" fontId="96" fillId="0" borderId="10" applyAlignment="1" pivotButton="0" quotePrefix="0" xfId="0">
      <alignment horizontal="right" vertical="top" wrapText="1"/>
    </xf>
    <xf numFmtId="38" fontId="88" fillId="0" borderId="0" applyAlignment="1" pivotButton="0" quotePrefix="0" xfId="0">
      <alignment horizontal="center" vertical="center"/>
    </xf>
    <xf numFmtId="38" fontId="90" fillId="0" borderId="0" applyAlignment="1" pivotButton="0" quotePrefix="0" xfId="0">
      <alignment horizontal="center"/>
    </xf>
    <xf numFmtId="38" fontId="88" fillId="58" borderId="10" applyAlignment="1" pivotButton="0" quotePrefix="0" xfId="0">
      <alignment horizontal="center" vertical="center" wrapText="1"/>
    </xf>
    <xf numFmtId="38" fontId="90" fillId="58" borderId="10" applyAlignment="1" pivotButton="0" quotePrefix="0" xfId="0">
      <alignment horizontal="center" vertical="center"/>
    </xf>
    <xf numFmtId="0" fontId="100" fillId="0" borderId="10" applyAlignment="1" pivotButton="0" quotePrefix="0" xfId="0">
      <alignment horizontal="center" vertical="center"/>
    </xf>
    <xf numFmtId="38" fontId="90" fillId="0" borderId="22" applyAlignment="1" pivotButton="0" quotePrefix="0" xfId="0">
      <alignment horizontal="center" vertical="center"/>
    </xf>
    <xf numFmtId="38" fontId="90" fillId="0" borderId="12" applyAlignment="1" pivotButton="0" quotePrefix="0" xfId="0">
      <alignment horizontal="center" vertical="center"/>
    </xf>
    <xf numFmtId="38" fontId="90" fillId="0" borderId="15" applyAlignment="1" pivotButton="0" quotePrefix="0" xfId="0">
      <alignment horizontal="center" vertical="center"/>
    </xf>
    <xf numFmtId="38" fontId="92" fillId="0" borderId="22" applyAlignment="1" pivotButton="0" quotePrefix="0" xfId="0">
      <alignment horizontal="center" vertical="center"/>
    </xf>
    <xf numFmtId="38" fontId="92" fillId="0" borderId="12" applyAlignment="1" pivotButton="0" quotePrefix="0" xfId="0">
      <alignment horizontal="center" vertical="center"/>
    </xf>
    <xf numFmtId="38" fontId="92" fillId="0" borderId="15" applyAlignment="1" pivotButton="0" quotePrefix="0" xfId="0">
      <alignment horizontal="center" vertical="center"/>
    </xf>
    <xf numFmtId="38" fontId="92" fillId="0" borderId="24" applyAlignment="1" pivotButton="0" quotePrefix="0" xfId="0">
      <alignment horizontal="center" vertical="center"/>
    </xf>
    <xf numFmtId="38" fontId="92" fillId="0" borderId="11" applyAlignment="1" pivotButton="0" quotePrefix="0" xfId="0">
      <alignment horizontal="center" vertical="center"/>
    </xf>
    <xf numFmtId="38" fontId="92" fillId="0" borderId="14" applyAlignment="1" pivotButton="0" quotePrefix="0" xfId="0">
      <alignment horizontal="center" vertical="center"/>
    </xf>
    <xf numFmtId="38" fontId="95" fillId="0" borderId="22" applyAlignment="1" pivotButton="0" quotePrefix="0" xfId="0">
      <alignment horizontal="center"/>
    </xf>
    <xf numFmtId="38" fontId="95" fillId="0" borderId="12" applyAlignment="1" pivotButton="0" quotePrefix="0" xfId="0">
      <alignment horizontal="center"/>
    </xf>
    <xf numFmtId="38" fontId="95" fillId="0" borderId="14" applyAlignment="1" pivotButton="0" quotePrefix="0" xfId="0">
      <alignment horizontal="center"/>
    </xf>
    <xf numFmtId="38" fontId="86" fillId="0" borderId="0" applyAlignment="1" pivotButton="0" quotePrefix="0" xfId="0">
      <alignment horizontal="left" wrapText="1"/>
    </xf>
    <xf numFmtId="0" fontId="92" fillId="0" borderId="16" applyAlignment="1" pivotButton="0" quotePrefix="0" xfId="0">
      <alignment horizontal="right"/>
    </xf>
    <xf numFmtId="0" fontId="92" fillId="0" borderId="0" applyAlignment="1" pivotButton="0" quotePrefix="0" xfId="0">
      <alignment horizontal="right"/>
    </xf>
    <xf numFmtId="38" fontId="105" fillId="0" borderId="10" applyAlignment="1" pivotButton="0" quotePrefix="0" xfId="0">
      <alignment horizontal="center"/>
    </xf>
    <xf numFmtId="38" fontId="96" fillId="62" borderId="12" pivotButton="0" quotePrefix="0" xfId="0"/>
    <xf numFmtId="38" fontId="96" fillId="0" borderId="17" applyAlignment="1" pivotButton="0" quotePrefix="0" xfId="0">
      <alignment horizontal="center"/>
    </xf>
    <xf numFmtId="38" fontId="96" fillId="0" borderId="23" applyAlignment="1" pivotButton="0" quotePrefix="0" xfId="0">
      <alignment horizontal="center"/>
    </xf>
    <xf numFmtId="0" fontId="100" fillId="0" borderId="10" applyAlignment="1" pivotButton="0" quotePrefix="0" xfId="0">
      <alignment horizontal="center"/>
    </xf>
    <xf numFmtId="38" fontId="96" fillId="0" borderId="10" applyAlignment="1" pivotButton="0" quotePrefix="0" xfId="0">
      <alignment horizontal="center"/>
    </xf>
    <xf numFmtId="38" fontId="96" fillId="0" borderId="0" applyAlignment="1" pivotButton="0" quotePrefix="0" xfId="0">
      <alignment horizontal="center"/>
    </xf>
    <xf numFmtId="0" fontId="100" fillId="0" borderId="22" applyAlignment="1" pivotButton="0" quotePrefix="0" xfId="0">
      <alignment horizontal="center" vertical="center"/>
    </xf>
    <xf numFmtId="0" fontId="100" fillId="0" borderId="12" applyAlignment="1" pivotButton="0" quotePrefix="0" xfId="0">
      <alignment horizontal="center" vertical="center"/>
    </xf>
    <xf numFmtId="0" fontId="100" fillId="0" borderId="15" applyAlignment="1" pivotButton="0" quotePrefix="0" xfId="0">
      <alignment horizontal="center" vertical="center"/>
    </xf>
    <xf numFmtId="38" fontId="96" fillId="0" borderId="16" applyAlignment="1" pivotButton="0" quotePrefix="0" xfId="0">
      <alignment horizontal="center"/>
    </xf>
    <xf numFmtId="38" fontId="105" fillId="0" borderId="0" applyAlignment="1" pivotButton="0" quotePrefix="0" xfId="0">
      <alignment horizontal="center"/>
    </xf>
    <xf numFmtId="38" fontId="96" fillId="0" borderId="24" applyAlignment="1" pivotButton="0" quotePrefix="0" xfId="0">
      <alignment horizontal="center"/>
    </xf>
    <xf numFmtId="38" fontId="96" fillId="0" borderId="11" applyAlignment="1" pivotButton="0" quotePrefix="0" xfId="0">
      <alignment horizontal="center"/>
    </xf>
    <xf numFmtId="0" fontId="88" fillId="0" borderId="22" applyAlignment="1" pivotButton="0" quotePrefix="0" xfId="0">
      <alignment horizontal="center"/>
    </xf>
    <xf numFmtId="0" fontId="88" fillId="0" borderId="12" applyAlignment="1" pivotButton="0" quotePrefix="0" xfId="0">
      <alignment horizontal="center"/>
    </xf>
    <xf numFmtId="38" fontId="96" fillId="0" borderId="18" applyAlignment="1" pivotButton="0" quotePrefix="0" xfId="0">
      <alignment horizontal="center"/>
    </xf>
    <xf numFmtId="38" fontId="96" fillId="0" borderId="19" applyAlignment="1" pivotButton="0" quotePrefix="0" xfId="0">
      <alignment horizontal="center"/>
    </xf>
    <xf numFmtId="38" fontId="96" fillId="0" borderId="20" applyAlignment="1" pivotButton="0" quotePrefix="0" xfId="0">
      <alignment horizontal="center"/>
    </xf>
    <xf numFmtId="38" fontId="96" fillId="0" borderId="14" applyAlignment="1" pivotButton="0" quotePrefix="0" xfId="0">
      <alignment horizontal="center"/>
    </xf>
    <xf numFmtId="38" fontId="123" fillId="0" borderId="0" applyAlignment="1" pivotButton="0" quotePrefix="0" xfId="0">
      <alignment horizontal="center"/>
    </xf>
    <xf numFmtId="38" fontId="115" fillId="0" borderId="0" applyAlignment="1" pivotButton="0" quotePrefix="0" xfId="0">
      <alignment horizontal="center"/>
    </xf>
    <xf numFmtId="38" fontId="45" fillId="0" borderId="38" applyAlignment="1" pivotButton="0" quotePrefix="0" xfId="0">
      <alignment horizontal="center" vertical="center" wrapText="1"/>
    </xf>
    <xf numFmtId="38" fontId="45" fillId="0" borderId="40" applyAlignment="1" pivotButton="0" quotePrefix="0" xfId="0">
      <alignment horizontal="center" vertical="center" wrapText="1"/>
    </xf>
    <xf numFmtId="38" fontId="115" fillId="0" borderId="38" applyAlignment="1" pivotButton="0" quotePrefix="0" xfId="0">
      <alignment horizontal="center" vertical="center" wrapText="1"/>
    </xf>
    <xf numFmtId="38" fontId="115" fillId="0" borderId="40" applyAlignment="1" pivotButton="0" quotePrefix="0" xfId="0">
      <alignment horizontal="center" vertical="center" wrapText="1"/>
    </xf>
    <xf numFmtId="38" fontId="90" fillId="0" borderId="24" applyAlignment="1" pivotButton="0" quotePrefix="0" xfId="0">
      <alignment horizontal="center"/>
    </xf>
    <xf numFmtId="38" fontId="90" fillId="0" borderId="11" applyAlignment="1" pivotButton="0" quotePrefix="0" xfId="0">
      <alignment horizontal="center"/>
    </xf>
    <xf numFmtId="38" fontId="90" fillId="0" borderId="10" applyAlignment="1" pivotButton="0" quotePrefix="0" xfId="0">
      <alignment horizontal="center" vertical="center"/>
    </xf>
    <xf numFmtId="38" fontId="90" fillId="0" borderId="10" applyAlignment="1" pivotButton="0" quotePrefix="0" xfId="0">
      <alignment horizontal="center" vertical="top" wrapText="1"/>
    </xf>
    <xf numFmtId="38" fontId="90" fillId="0" borderId="10" applyAlignment="1" pivotButton="0" quotePrefix="0" xfId="0">
      <alignment horizontal="center"/>
    </xf>
    <xf numFmtId="0" fontId="92" fillId="0" borderId="0" applyAlignment="1" pivotButton="0" quotePrefix="0" xfId="0">
      <alignment horizontal="center"/>
    </xf>
    <xf numFmtId="38" fontId="88" fillId="58" borderId="22" applyAlignment="1" pivotButton="0" quotePrefix="0" xfId="0">
      <alignment horizontal="center" vertical="top" wrapText="1"/>
    </xf>
    <xf numFmtId="38" fontId="88" fillId="58" borderId="12" applyAlignment="1" pivotButton="0" quotePrefix="0" xfId="0">
      <alignment horizontal="center" vertical="top" wrapText="1"/>
    </xf>
    <xf numFmtId="38" fontId="88" fillId="58" borderId="15" applyAlignment="1" pivotButton="0" quotePrefix="0" xfId="0">
      <alignment horizontal="center" vertical="top" wrapText="1"/>
    </xf>
    <xf numFmtId="38" fontId="88" fillId="58" borderId="10" applyAlignment="1" pivotButton="0" quotePrefix="0" xfId="0">
      <alignment horizontal="center" vertical="top" wrapText="1"/>
    </xf>
    <xf numFmtId="38" fontId="88" fillId="58" borderId="10" applyAlignment="1" pivotButton="0" quotePrefix="0" xfId="0">
      <alignment horizontal="center" vertical="center"/>
    </xf>
    <xf numFmtId="38" fontId="95" fillId="0" borderId="24" applyAlignment="1" pivotButton="0" quotePrefix="0" xfId="0">
      <alignment horizontal="center"/>
    </xf>
    <xf numFmtId="38" fontId="95" fillId="0" borderId="11" applyAlignment="1" pivotButton="0" quotePrefix="0" xfId="0">
      <alignment horizontal="center"/>
    </xf>
    <xf numFmtId="38" fontId="95" fillId="0" borderId="15" applyAlignment="1" pivotButton="0" quotePrefix="0" xfId="0">
      <alignment horizontal="center"/>
    </xf>
    <xf numFmtId="0" fontId="90" fillId="0" borderId="22" applyAlignment="1" pivotButton="0" quotePrefix="0" xfId="0">
      <alignment horizontal="right"/>
    </xf>
    <xf numFmtId="0" fontId="90" fillId="0" borderId="12" applyAlignment="1" pivotButton="0" quotePrefix="0" xfId="0">
      <alignment horizontal="right"/>
    </xf>
    <xf numFmtId="38" fontId="88" fillId="0" borderId="10" applyAlignment="1" pivotButton="0" quotePrefix="0" xfId="0">
      <alignment horizontal="right" vertical="top" wrapText="1"/>
    </xf>
    <xf numFmtId="38" fontId="88" fillId="0" borderId="10" applyAlignment="1" pivotButton="0" quotePrefix="0" xfId="0">
      <alignment horizontal="left" vertical="center"/>
    </xf>
    <xf numFmtId="38" fontId="88" fillId="0" borderId="10" applyAlignment="1" pivotButton="0" quotePrefix="0" xfId="0">
      <alignment horizontal="justify" vertical="center"/>
    </xf>
    <xf numFmtId="38" fontId="88" fillId="0" borderId="10" applyAlignment="1" pivotButton="0" quotePrefix="0" xfId="0">
      <alignment horizontal="center" vertical="center" wrapText="1"/>
    </xf>
    <xf numFmtId="0" fontId="90" fillId="0" borderId="11" applyAlignment="1" pivotButton="0" quotePrefix="0" xfId="0">
      <alignment horizontal="right"/>
    </xf>
    <xf numFmtId="38" fontId="90" fillId="0" borderId="22" applyAlignment="1" pivotButton="0" quotePrefix="0" xfId="0">
      <alignment horizontal="center"/>
    </xf>
    <xf numFmtId="38" fontId="90" fillId="0" borderId="12" applyAlignment="1" pivotButton="0" quotePrefix="0" xfId="0">
      <alignment horizontal="center"/>
    </xf>
    <xf numFmtId="38" fontId="90" fillId="0" borderId="15" applyAlignment="1" pivotButton="0" quotePrefix="0" xfId="0">
      <alignment horizontal="center"/>
    </xf>
    <xf numFmtId="38" fontId="86" fillId="0" borderId="0" applyAlignment="1" pivotButton="0" quotePrefix="0" xfId="0">
      <alignment horizontal="left"/>
    </xf>
    <xf numFmtId="0" fontId="90" fillId="0" borderId="15" applyAlignment="1" pivotButton="0" quotePrefix="0" xfId="0">
      <alignment horizontal="right"/>
    </xf>
    <xf numFmtId="38" fontId="106" fillId="0" borderId="18" applyAlignment="1" pivotButton="0" quotePrefix="0" xfId="0">
      <alignment horizontal="center"/>
    </xf>
    <xf numFmtId="38" fontId="106" fillId="0" borderId="19" applyAlignment="1" pivotButton="0" quotePrefix="0" xfId="0">
      <alignment horizontal="center"/>
    </xf>
    <xf numFmtId="38" fontId="106" fillId="0" borderId="20" applyAlignment="1" pivotButton="0" quotePrefix="0" xfId="0">
      <alignment horizontal="center"/>
    </xf>
    <xf numFmtId="164" fontId="94" fillId="55" borderId="0" applyAlignment="1" pivotButton="0" quotePrefix="0" xfId="135">
      <alignment horizontal="left" vertical="top" wrapText="1"/>
    </xf>
    <xf numFmtId="164" fontId="94" fillId="55" borderId="0" applyAlignment="1" pivotButton="0" quotePrefix="0" xfId="135">
      <alignment horizontal="justify" vertical="top" wrapText="1"/>
    </xf>
    <xf numFmtId="164" fontId="131" fillId="55" borderId="0" applyAlignment="1" pivotButton="0" quotePrefix="0" xfId="135">
      <alignment horizontal="center" vertical="top" wrapText="1"/>
    </xf>
    <xf numFmtId="164" fontId="124" fillId="55" borderId="0" applyAlignment="1" pivotButton="0" quotePrefix="0" xfId="135">
      <alignment horizontal="center" vertical="top" wrapText="1"/>
    </xf>
    <xf numFmtId="164" fontId="90" fillId="55" borderId="0" applyAlignment="1" pivotButton="0" quotePrefix="0" xfId="0">
      <alignment horizontal="center"/>
    </xf>
    <xf numFmtId="164" fontId="94" fillId="55" borderId="0" applyAlignment="1" pivotButton="0" quotePrefix="0" xfId="0">
      <alignment horizontal="justify" vertical="top"/>
    </xf>
    <xf numFmtId="164" fontId="0" fillId="0" borderId="10" applyAlignment="1" pivotButton="0" quotePrefix="0" xfId="0">
      <alignment horizontal="left" vertical="top" wrapText="1"/>
    </xf>
    <xf numFmtId="164" fontId="94" fillId="55" borderId="10" applyAlignment="1" pivotButton="0" quotePrefix="0" xfId="135">
      <alignment horizontal="left" vertical="top" wrapText="1"/>
    </xf>
    <xf numFmtId="164" fontId="94" fillId="0" borderId="10" applyAlignment="1" pivotButton="0" quotePrefix="0" xfId="0">
      <alignment horizontal="left" vertical="top"/>
    </xf>
    <xf numFmtId="164" fontId="94" fillId="0" borderId="22" applyAlignment="1" pivotButton="0" quotePrefix="0" xfId="0">
      <alignment horizontal="left" vertical="top"/>
    </xf>
    <xf numFmtId="164" fontId="94" fillId="0" borderId="12" applyAlignment="1" pivotButton="0" quotePrefix="0" xfId="0">
      <alignment horizontal="left" vertical="top"/>
    </xf>
    <xf numFmtId="164" fontId="94" fillId="0" borderId="15" applyAlignment="1" pivotButton="0" quotePrefix="0" xfId="0">
      <alignment horizontal="left" vertical="top"/>
    </xf>
    <xf numFmtId="164" fontId="106" fillId="55" borderId="18" applyAlignment="1" pivotButton="0" quotePrefix="0" xfId="0">
      <alignment horizontal="center"/>
    </xf>
    <xf numFmtId="164" fontId="106" fillId="55" borderId="19" applyAlignment="1" pivotButton="0" quotePrefix="0" xfId="0">
      <alignment horizontal="center"/>
    </xf>
    <xf numFmtId="164" fontId="106" fillId="55" borderId="20" applyAlignment="1" pivotButton="0" quotePrefix="0" xfId="0">
      <alignment horizontal="center"/>
    </xf>
    <xf numFmtId="164" fontId="125" fillId="55" borderId="16" applyAlignment="1" pivotButton="0" quotePrefix="0" xfId="135">
      <alignment horizontal="center" vertical="top" wrapText="1"/>
    </xf>
    <xf numFmtId="164" fontId="125" fillId="55" borderId="0" applyAlignment="1" pivotButton="0" quotePrefix="0" xfId="135">
      <alignment horizontal="center" vertical="top" wrapText="1"/>
    </xf>
    <xf numFmtId="164" fontId="125" fillId="55" borderId="21" applyAlignment="1" pivotButton="0" quotePrefix="0" xfId="135">
      <alignment horizontal="center" vertical="top" wrapText="1"/>
    </xf>
    <xf numFmtId="164" fontId="124" fillId="55" borderId="16" applyAlignment="1" pivotButton="0" quotePrefix="0" xfId="135">
      <alignment horizontal="center" vertical="top" wrapText="1"/>
    </xf>
    <xf numFmtId="164" fontId="124" fillId="55" borderId="21" applyAlignment="1" pivotButton="0" quotePrefix="0" xfId="135">
      <alignment horizontal="center" vertical="top" wrapText="1"/>
    </xf>
    <xf numFmtId="164" fontId="94" fillId="0" borderId="10" applyAlignment="1" pivotButton="0" quotePrefix="0" xfId="0">
      <alignment horizontal="center"/>
    </xf>
    <xf numFmtId="164" fontId="96" fillId="0" borderId="19" applyAlignment="1" pivotButton="0" quotePrefix="0" xfId="0">
      <alignment horizontal="center" vertical="center" wrapText="1"/>
    </xf>
    <xf numFmtId="164" fontId="96" fillId="0" borderId="0" applyAlignment="1" pivotButton="0" quotePrefix="0" xfId="0">
      <alignment horizontal="center" vertical="center" wrapText="1"/>
    </xf>
    <xf numFmtId="164" fontId="96" fillId="0" borderId="11" applyAlignment="1" pivotButton="0" quotePrefix="0" xfId="0">
      <alignment horizontal="center" vertical="center" wrapText="1"/>
    </xf>
    <xf numFmtId="164" fontId="90" fillId="0" borderId="10" applyAlignment="1" pivotButton="0" quotePrefix="0" xfId="235">
      <alignment horizontal="center"/>
    </xf>
    <xf numFmtId="164" fontId="89" fillId="0" borderId="10" applyAlignment="1" pivotButton="0" quotePrefix="0" xfId="235">
      <alignment horizontal="justify" vertical="center"/>
    </xf>
    <xf numFmtId="164" fontId="90" fillId="0" borderId="10" applyAlignment="1" pivotButton="0" quotePrefix="0" xfId="235">
      <alignment horizontal="right"/>
    </xf>
    <xf numFmtId="164" fontId="90" fillId="0" borderId="10" applyAlignment="1" pivotButton="0" quotePrefix="0" xfId="235">
      <alignment horizontal="left" wrapText="1"/>
    </xf>
    <xf numFmtId="164" fontId="89" fillId="0" borderId="10" applyAlignment="1" pivotButton="0" quotePrefix="0" xfId="235">
      <alignment horizontal="center"/>
    </xf>
    <xf numFmtId="164" fontId="89" fillId="0" borderId="22" applyAlignment="1" pivotButton="0" quotePrefix="0" xfId="235">
      <alignment horizontal="right" vertical="top" wrapText="1"/>
    </xf>
    <xf numFmtId="164" fontId="89" fillId="0" borderId="12" applyAlignment="1" pivotButton="0" quotePrefix="0" xfId="235">
      <alignment horizontal="right" vertical="top" wrapText="1"/>
    </xf>
    <xf numFmtId="164" fontId="89" fillId="0" borderId="15" applyAlignment="1" pivotButton="0" quotePrefix="0" xfId="235">
      <alignment horizontal="right" vertical="top" wrapText="1"/>
    </xf>
    <xf numFmtId="164" fontId="92" fillId="0" borderId="10" applyAlignment="1" pivotButton="0" quotePrefix="0" xfId="235">
      <alignment horizontal="center" vertical="top"/>
    </xf>
    <xf numFmtId="164" fontId="89" fillId="0" borderId="10" applyAlignment="1" pivotButton="0" quotePrefix="0" xfId="235">
      <alignment horizontal="left" vertical="top" wrapText="1"/>
    </xf>
    <xf numFmtId="0" fontId="90" fillId="0" borderId="10" applyAlignment="1" applyProtection="1" pivotButton="0" quotePrefix="0" xfId="235">
      <alignment horizontal="center"/>
      <protection locked="0" hidden="0"/>
    </xf>
    <xf numFmtId="38" fontId="106" fillId="0" borderId="0" applyAlignment="1" applyProtection="1" pivotButton="0" quotePrefix="0" xfId="0">
      <alignment horizontal="center"/>
      <protection locked="0" hidden="0"/>
    </xf>
    <xf numFmtId="164" fontId="106" fillId="0" borderId="10" applyAlignment="1" pivotButton="0" quotePrefix="0" xfId="235">
      <alignment horizontal="center"/>
    </xf>
    <xf numFmtId="164" fontId="90" fillId="0" borderId="10" applyAlignment="1" pivotButton="0" quotePrefix="0" xfId="235">
      <alignment horizontal="center" vertical="center"/>
    </xf>
    <xf numFmtId="164" fontId="90" fillId="0" borderId="10" applyAlignment="1" pivotButton="0" quotePrefix="0" xfId="235">
      <alignment horizontal="center" vertical="center" wrapText="1"/>
    </xf>
    <xf numFmtId="164" fontId="88" fillId="0" borderId="10" applyAlignment="1" pivotButton="0" quotePrefix="0" xfId="0">
      <alignment horizontal="justify" vertical="top" wrapText="1"/>
    </xf>
    <xf numFmtId="164" fontId="94" fillId="0" borderId="10" applyAlignment="1" pivotButton="0" quotePrefix="0" xfId="0">
      <alignment horizontal="justify" vertical="top" wrapText="1"/>
    </xf>
    <xf numFmtId="0" fontId="104" fillId="0" borderId="11" applyAlignment="1" applyProtection="1" pivotButton="0" quotePrefix="0" xfId="134">
      <alignment horizontal="center"/>
      <protection locked="0" hidden="0"/>
    </xf>
    <xf numFmtId="164" fontId="89" fillId="0" borderId="17" applyAlignment="1" pivotButton="0" quotePrefix="0" xfId="134">
      <alignment horizontal="center" vertical="center" wrapText="1"/>
    </xf>
    <xf numFmtId="164" fontId="89" fillId="0" borderId="13" applyAlignment="1" pivotButton="0" quotePrefix="0" xfId="134">
      <alignment horizontal="center" vertical="center" wrapText="1"/>
    </xf>
    <xf numFmtId="164" fontId="89" fillId="0" borderId="17" applyAlignment="1" pivotButton="0" quotePrefix="1" xfId="134">
      <alignment horizontal="center" vertical="center" wrapText="1"/>
    </xf>
    <xf numFmtId="164" fontId="89" fillId="0" borderId="13" applyAlignment="1" pivotButton="0" quotePrefix="1" xfId="134">
      <alignment horizontal="center" vertical="center" wrapText="1"/>
    </xf>
    <xf numFmtId="164" fontId="90" fillId="0" borderId="10" applyAlignment="1" pivotButton="0" quotePrefix="0" xfId="0">
      <alignment horizontal="right"/>
    </xf>
    <xf numFmtId="164" fontId="95" fillId="55" borderId="24" applyAlignment="1" pivotButton="0" quotePrefix="0" xfId="134">
      <alignment horizontal="justify" vertical="center"/>
    </xf>
    <xf numFmtId="164" fontId="95" fillId="55" borderId="11" applyAlignment="1" pivotButton="0" quotePrefix="0" xfId="134">
      <alignment horizontal="justify" vertical="center"/>
    </xf>
    <xf numFmtId="164" fontId="95" fillId="55" borderId="14" applyAlignment="1" pivotButton="0" quotePrefix="0" xfId="134">
      <alignment horizontal="justify" vertical="center"/>
    </xf>
    <xf numFmtId="164" fontId="92" fillId="0" borderId="10" applyAlignment="1" pivotButton="0" quotePrefix="0" xfId="134">
      <alignment horizontal="left"/>
    </xf>
    <xf numFmtId="164" fontId="105" fillId="0" borderId="17" applyAlignment="1" pivotButton="0" quotePrefix="0" xfId="134">
      <alignment horizontal="center" vertical="center" wrapText="1"/>
    </xf>
    <xf numFmtId="164" fontId="105" fillId="0" borderId="13" applyAlignment="1" pivotButton="0" quotePrefix="0" xfId="134">
      <alignment horizontal="center" vertical="center" wrapText="1"/>
    </xf>
    <xf numFmtId="164" fontId="105" fillId="0" borderId="17" applyAlignment="1" pivotButton="0" quotePrefix="1" xfId="134">
      <alignment horizontal="center" vertical="center" wrapText="1"/>
    </xf>
    <xf numFmtId="164" fontId="105" fillId="0" borderId="13" applyAlignment="1" pivotButton="0" quotePrefix="1" xfId="134">
      <alignment horizontal="center" vertical="center" wrapText="1"/>
    </xf>
    <xf numFmtId="164" fontId="95" fillId="0" borderId="0" applyAlignment="1" pivotButton="0" quotePrefix="1" xfId="134">
      <alignment horizontal="left"/>
    </xf>
    <xf numFmtId="164" fontId="89" fillId="0" borderId="0" applyAlignment="1" pivotButton="0" quotePrefix="0" xfId="134">
      <alignment horizontal="center"/>
    </xf>
    <xf numFmtId="38" fontId="90" fillId="0" borderId="17" applyAlignment="1" pivotButton="0" quotePrefix="0" xfId="0">
      <alignment horizontal="center" vertical="center" wrapText="1"/>
    </xf>
    <xf numFmtId="38" fontId="90" fillId="0" borderId="13" applyAlignment="1" pivotButton="0" quotePrefix="0" xfId="0">
      <alignment horizontal="center" vertical="center" wrapText="1"/>
    </xf>
    <xf numFmtId="38" fontId="90" fillId="0" borderId="17" applyAlignment="1" pivotButton="0" quotePrefix="0" xfId="0">
      <alignment horizontal="center" vertical="center"/>
    </xf>
    <xf numFmtId="38" fontId="90" fillId="0" borderId="13" applyAlignment="1" pivotButton="0" quotePrefix="0" xfId="0">
      <alignment horizontal="center" vertical="center"/>
    </xf>
    <xf numFmtId="0" fontId="90" fillId="0" borderId="22" applyAlignment="1" pivotButton="0" quotePrefix="0" xfId="0">
      <alignment horizontal="center"/>
    </xf>
    <xf numFmtId="0" fontId="90" fillId="0" borderId="12" applyAlignment="1" pivotButton="0" quotePrefix="0" xfId="0">
      <alignment horizontal="center"/>
    </xf>
    <xf numFmtId="0" fontId="92" fillId="0" borderId="0" applyAlignment="1" pivotButton="0" quotePrefix="0" xfId="134">
      <alignment horizontal="center"/>
    </xf>
    <xf numFmtId="38" fontId="90" fillId="0" borderId="10" applyAlignment="1" pivotButton="0" quotePrefix="0" xfId="0">
      <alignment horizontal="center" vertical="center" wrapText="1"/>
    </xf>
    <xf numFmtId="0" fontId="90" fillId="0" borderId="0" applyAlignment="1" applyProtection="1" pivotButton="0" quotePrefix="1" xfId="134">
      <alignment horizontal="center"/>
      <protection locked="0" hidden="0"/>
    </xf>
    <xf numFmtId="0" fontId="90" fillId="0" borderId="11" applyAlignment="1" applyProtection="1" pivotButton="0" quotePrefix="1" xfId="134">
      <alignment horizontal="center"/>
      <protection locked="0" hidden="0"/>
    </xf>
    <xf numFmtId="0" fontId="89" fillId="0" borderId="10" applyAlignment="1" applyProtection="1" pivotButton="0" quotePrefix="0" xfId="134">
      <alignment horizontal="center" vertical="center"/>
      <protection locked="0" hidden="0"/>
    </xf>
    <xf numFmtId="0" fontId="90" fillId="0" borderId="17" applyAlignment="1" applyProtection="1" pivotButton="0" quotePrefix="0" xfId="134">
      <alignment horizontal="justify" vertical="top" textRotation="90"/>
      <protection locked="0" hidden="0"/>
    </xf>
    <xf numFmtId="0" fontId="94" fillId="0" borderId="23" applyAlignment="1" applyProtection="1" pivotButton="0" quotePrefix="0" xfId="0">
      <alignment textRotation="90"/>
      <protection locked="0" hidden="0"/>
    </xf>
    <xf numFmtId="0" fontId="94" fillId="0" borderId="13" applyAlignment="1" applyProtection="1" pivotButton="0" quotePrefix="0" xfId="0">
      <alignment textRotation="90"/>
      <protection locked="0" hidden="0"/>
    </xf>
    <xf numFmtId="0" fontId="86" fillId="0" borderId="10" applyAlignment="1" applyProtection="1" pivotButton="0" quotePrefix="0" xfId="134">
      <alignment horizontal="justify" textRotation="90" wrapText="1"/>
      <protection locked="0" hidden="0"/>
    </xf>
    <xf numFmtId="0" fontId="89" fillId="0" borderId="10" applyAlignment="1" applyProtection="1" pivotButton="0" quotePrefix="0" xfId="134">
      <alignment horizontal="justify" textRotation="90" wrapText="1"/>
      <protection locked="0" hidden="0"/>
    </xf>
    <xf numFmtId="0" fontId="90" fillId="0" borderId="10" applyAlignment="1" applyProtection="1" pivotButton="0" quotePrefix="0" xfId="134">
      <alignment horizontal="center"/>
      <protection locked="0" hidden="0"/>
    </xf>
    <xf numFmtId="0" fontId="90" fillId="0" borderId="10" applyAlignment="1" applyProtection="1" pivotButton="0" quotePrefix="1" xfId="134">
      <alignment horizontal="justify" textRotation="90"/>
      <protection locked="0" hidden="0"/>
    </xf>
    <xf numFmtId="0" fontId="90" fillId="0" borderId="10" applyAlignment="1" applyProtection="1" pivotButton="0" quotePrefix="0" xfId="134">
      <alignment horizontal="justify" textRotation="90"/>
      <protection locked="0" hidden="0"/>
    </xf>
    <xf numFmtId="0" fontId="103" fillId="55" borderId="17" applyAlignment="1" applyProtection="1" pivotButton="0" quotePrefix="0" xfId="134">
      <alignment horizontal="center"/>
      <protection locked="0" hidden="0"/>
    </xf>
    <xf numFmtId="0" fontId="0" fillId="0" borderId="19" applyProtection="1" pivotButton="0" quotePrefix="0" xfId="0">
      <protection locked="0" hidden="0"/>
    </xf>
    <xf numFmtId="0" fontId="0" fillId="0" borderId="20" applyProtection="1" pivotButton="0" quotePrefix="0" xfId="0">
      <protection locked="0" hidden="0"/>
    </xf>
    <xf numFmtId="164" fontId="103" fillId="55" borderId="23" applyAlignment="1" pivotButton="0" quotePrefix="0" xfId="134">
      <alignment horizontal="center"/>
    </xf>
    <xf numFmtId="0" fontId="0" fillId="0" borderId="21" pivotButton="0" quotePrefix="0" xfId="0"/>
    <xf numFmtId="0" fontId="103" fillId="55" borderId="23" applyAlignment="1" applyProtection="1" pivotButton="0" quotePrefix="0" xfId="134">
      <alignment horizontal="center"/>
      <protection locked="0" hidden="0"/>
    </xf>
    <xf numFmtId="0" fontId="0" fillId="0" borderId="0" applyProtection="1" pivotButton="0" quotePrefix="0" xfId="0">
      <protection locked="0" hidden="0"/>
    </xf>
    <xf numFmtId="0" fontId="0" fillId="0" borderId="21" applyProtection="1" pivotButton="0" quotePrefix="0" xfId="0">
      <protection locked="0" hidden="0"/>
    </xf>
    <xf numFmtId="0" fontId="117" fillId="55" borderId="23" applyAlignment="1" applyProtection="1" pivotButton="0" quotePrefix="0" xfId="134">
      <alignment horizontal="center"/>
      <protection locked="0" hidden="0"/>
    </xf>
    <xf numFmtId="0" fontId="118" fillId="55" borderId="23" applyAlignment="1" applyProtection="1" pivotButton="0" quotePrefix="0" xfId="107">
      <alignment horizontal="center"/>
      <protection locked="0" hidden="0"/>
    </xf>
    <xf numFmtId="0" fontId="117" fillId="0" borderId="13" applyAlignment="1" applyProtection="1" pivotButton="0" quotePrefix="0" xfId="134">
      <alignment horizontal="center"/>
      <protection locked="0" hidden="0"/>
    </xf>
    <xf numFmtId="0" fontId="0" fillId="0" borderId="11" applyProtection="1" pivotButton="0" quotePrefix="0" xfId="0">
      <protection locked="0" hidden="0"/>
    </xf>
    <xf numFmtId="0" fontId="0" fillId="0" borderId="14" applyProtection="1" pivotButton="0" quotePrefix="0" xfId="0">
      <protection locked="0" hidden="0"/>
    </xf>
    <xf numFmtId="164" fontId="105" fillId="0" borderId="0" pivotButton="0" quotePrefix="0" xfId="134"/>
    <xf numFmtId="164" fontId="105" fillId="0" borderId="0" applyAlignment="1" pivotButton="0" quotePrefix="0" xfId="134">
      <alignment horizontal="center"/>
    </xf>
    <xf numFmtId="164" fontId="90" fillId="0" borderId="10" applyAlignment="1" pivotButton="0" quotePrefix="0" xfId="134">
      <alignment horizontal="center"/>
    </xf>
    <xf numFmtId="0" fontId="0" fillId="0" borderId="12" pivotButton="0" quotePrefix="0" xfId="0"/>
    <xf numFmtId="0" fontId="0" fillId="0" borderId="15" pivotButton="0" quotePrefix="0" xfId="0"/>
    <xf numFmtId="164" fontId="105" fillId="0" borderId="17" pivotButton="0" quotePrefix="0" xfId="134"/>
    <xf numFmtId="164" fontId="105" fillId="0" borderId="20" pivotButton="0" quotePrefix="0" xfId="134"/>
    <xf numFmtId="164" fontId="86" fillId="0" borderId="0" pivotButton="0" quotePrefix="0" xfId="134"/>
    <xf numFmtId="164" fontId="88" fillId="0" borderId="10" applyAlignment="1" pivotButton="0" quotePrefix="0" xfId="134">
      <alignment horizontal="center" vertical="center"/>
    </xf>
    <xf numFmtId="164" fontId="88" fillId="0" borderId="10" applyAlignment="1" pivotButton="0" quotePrefix="0" xfId="134">
      <alignment horizontal="left" vertical="center"/>
    </xf>
    <xf numFmtId="164" fontId="86" fillId="0" borderId="10" applyAlignment="1" applyProtection="1" pivotButton="0" quotePrefix="0" xfId="134">
      <alignment horizontal="center" vertical="center"/>
      <protection locked="0" hidden="0"/>
    </xf>
    <xf numFmtId="164" fontId="86" fillId="0" borderId="10" applyAlignment="1" applyProtection="1" pivotButton="0" quotePrefix="1" xfId="134">
      <alignment horizontal="center" vertical="center"/>
      <protection locked="0" hidden="0"/>
    </xf>
    <xf numFmtId="164" fontId="126" fillId="0" borderId="0" pivotButton="0" quotePrefix="0" xfId="0"/>
    <xf numFmtId="164" fontId="88" fillId="0" borderId="10" applyAlignment="1" pivotButton="0" quotePrefix="0" xfId="0">
      <alignment horizontal="left" vertical="center"/>
    </xf>
    <xf numFmtId="164" fontId="87" fillId="0" borderId="0" applyAlignment="1" pivotButton="0" quotePrefix="0" xfId="0">
      <alignment horizontal="center"/>
    </xf>
    <xf numFmtId="164" fontId="126" fillId="0" borderId="0" applyAlignment="1" pivotButton="0" quotePrefix="0" xfId="0">
      <alignment horizontal="right"/>
    </xf>
    <xf numFmtId="164" fontId="127" fillId="0" borderId="0" pivotButton="0" quotePrefix="0" xfId="0"/>
    <xf numFmtId="164" fontId="109" fillId="0" borderId="0" pivotButton="0" quotePrefix="0" xfId="0"/>
    <xf numFmtId="164" fontId="87" fillId="0" borderId="0" pivotButton="0" quotePrefix="0" xfId="0"/>
    <xf numFmtId="164" fontId="86" fillId="0" borderId="0" applyAlignment="1" pivotButton="0" quotePrefix="0" xfId="0">
      <alignment horizontal="center"/>
    </xf>
    <xf numFmtId="164" fontId="88" fillId="0" borderId="10" applyAlignment="1" pivotButton="0" quotePrefix="0" xfId="135">
      <alignment horizontal="left" vertical="center" wrapText="1"/>
    </xf>
    <xf numFmtId="164" fontId="126" fillId="0" borderId="0" applyAlignment="1" pivotButton="0" quotePrefix="0" xfId="0">
      <alignment horizontal="center"/>
    </xf>
    <xf numFmtId="164" fontId="88" fillId="0" borderId="10" pivotButton="0" quotePrefix="0" xfId="134"/>
    <xf numFmtId="164" fontId="88" fillId="0" borderId="10" pivotButton="0" quotePrefix="0" xfId="0"/>
    <xf numFmtId="164" fontId="86" fillId="0" borderId="0" applyAlignment="1" pivotButton="0" quotePrefix="0" xfId="134">
      <alignment horizontal="center" vertical="center"/>
    </xf>
    <xf numFmtId="164" fontId="86" fillId="0" borderId="0" applyAlignment="1" pivotButton="0" quotePrefix="0" xfId="134">
      <alignment horizontal="justify" vertical="center"/>
    </xf>
    <xf numFmtId="164" fontId="86" fillId="0" borderId="21" applyAlignment="1" pivotButton="0" quotePrefix="0" xfId="134">
      <alignment horizontal="justify" vertical="center"/>
    </xf>
    <xf numFmtId="164" fontId="86" fillId="0" borderId="0" applyAlignment="1" pivotButton="0" quotePrefix="0" xfId="134">
      <alignment horizontal="center"/>
    </xf>
    <xf numFmtId="164" fontId="106" fillId="0" borderId="0" applyAlignment="1" pivotButton="0" quotePrefix="0" xfId="0">
      <alignment horizontal="center"/>
    </xf>
    <xf numFmtId="164" fontId="88" fillId="0" borderId="0" applyAlignment="1" pivotButton="0" quotePrefix="0" xfId="0">
      <alignment wrapText="1"/>
    </xf>
    <xf numFmtId="164" fontId="88" fillId="0" borderId="0" pivotButton="0" quotePrefix="0" xfId="0"/>
    <xf numFmtId="164" fontId="128" fillId="0" borderId="17" applyAlignment="1" pivotButton="0" quotePrefix="0" xfId="0">
      <alignment horizontal="center" vertical="center"/>
    </xf>
    <xf numFmtId="164" fontId="128" fillId="0" borderId="10" applyAlignment="1" pivotButton="0" quotePrefix="0" xfId="0">
      <alignment horizontal="center" vertical="center"/>
    </xf>
    <xf numFmtId="164" fontId="88" fillId="0" borderId="10" applyAlignment="1" pivotButton="0" quotePrefix="0" xfId="0">
      <alignment wrapText="1"/>
    </xf>
    <xf numFmtId="164" fontId="129" fillId="0" borderId="13" applyAlignment="1" pivotButton="0" quotePrefix="0" xfId="0">
      <alignment vertical="center"/>
    </xf>
    <xf numFmtId="164" fontId="129" fillId="0" borderId="10" applyAlignment="1" pivotButton="0" quotePrefix="0" xfId="0">
      <alignment horizontal="left" vertical="center"/>
    </xf>
    <xf numFmtId="164" fontId="96" fillId="0" borderId="10" applyAlignment="1" pivotButton="0" quotePrefix="0" xfId="0">
      <alignment horizontal="center"/>
    </xf>
    <xf numFmtId="164" fontId="130" fillId="0" borderId="13" applyAlignment="1" pivotButton="0" quotePrefix="0" xfId="0">
      <alignment horizontal="left" indent="2"/>
    </xf>
    <xf numFmtId="164" fontId="88" fillId="0" borderId="10" applyAlignment="1" pivotButton="0" quotePrefix="0" xfId="0">
      <alignment horizontal="center"/>
    </xf>
    <xf numFmtId="164" fontId="130" fillId="0" borderId="10" applyAlignment="1" pivotButton="0" quotePrefix="0" xfId="0">
      <alignment horizontal="left" indent="2"/>
    </xf>
    <xf numFmtId="164" fontId="129" fillId="0" borderId="10" applyAlignment="1" pivotButton="0" quotePrefix="0" xfId="0">
      <alignment horizontal="left" indent="2"/>
    </xf>
    <xf numFmtId="164" fontId="129" fillId="0" borderId="10" applyAlignment="1" pivotButton="0" quotePrefix="0" xfId="0">
      <alignment horizontal="right" vertical="center"/>
    </xf>
    <xf numFmtId="164" fontId="96" fillId="0" borderId="10" applyAlignment="1" pivotButton="0" quotePrefix="0" xfId="0">
      <alignment horizontal="right"/>
    </xf>
    <xf numFmtId="164" fontId="130" fillId="0" borderId="13" applyAlignment="1" pivotButton="0" quotePrefix="0" xfId="0">
      <alignment horizontal="left" indent="5"/>
    </xf>
    <xf numFmtId="164" fontId="86" fillId="0" borderId="0" applyAlignment="1" pivotButton="0" quotePrefix="0" xfId="0">
      <alignment horizontal="left" wrapText="1"/>
    </xf>
    <xf numFmtId="166" fontId="89" fillId="0" borderId="0" applyAlignment="1" applyProtection="1" pivotButton="0" quotePrefix="0" xfId="0">
      <alignment horizontal="justify" vertical="top" wrapText="1"/>
      <protection locked="0" hidden="0"/>
    </xf>
    <xf numFmtId="0" fontId="0" fillId="0" borderId="23" pivotButton="0" quotePrefix="0" xfId="0"/>
    <xf numFmtId="0" fontId="0" fillId="0" borderId="13" pivotButton="0" quotePrefix="0" xfId="0"/>
    <xf numFmtId="165" fontId="86" fillId="0" borderId="0" pivotButton="0" quotePrefix="0" xfId="0"/>
    <xf numFmtId="0" fontId="92" fillId="0" borderId="10" applyAlignment="1" pivotButton="0" quotePrefix="0" xfId="0">
      <alignment horizontal="right"/>
    </xf>
    <xf numFmtId="164" fontId="86" fillId="0" borderId="0" applyAlignment="1" applyProtection="1" pivotButton="0" quotePrefix="0" xfId="0">
      <alignment horizontal="right"/>
      <protection locked="0" hidden="0"/>
    </xf>
    <xf numFmtId="164" fontId="86" fillId="0" borderId="0" applyAlignment="1" applyProtection="1" pivotButton="0" quotePrefix="0" xfId="0">
      <alignment wrapText="1"/>
      <protection locked="0" hidden="0"/>
    </xf>
    <xf numFmtId="164" fontId="86" fillId="0" borderId="0" applyProtection="1" pivotButton="0" quotePrefix="0" xfId="0">
      <protection locked="0" hidden="0"/>
    </xf>
    <xf numFmtId="38" fontId="95" fillId="0" borderId="17" applyAlignment="1" applyProtection="1" pivotButton="0" quotePrefix="0" xfId="0">
      <alignment horizontal="center"/>
      <protection locked="0" hidden="0"/>
    </xf>
    <xf numFmtId="38" fontId="92" fillId="0" borderId="13" applyAlignment="1" applyProtection="1" pivotButton="0" quotePrefix="0" xfId="0">
      <alignment horizontal="center"/>
      <protection locked="0" hidden="0"/>
    </xf>
    <xf numFmtId="0" fontId="0" fillId="0" borderId="23" applyProtection="1" pivotButton="0" quotePrefix="0" xfId="0">
      <protection locked="0" hidden="0"/>
    </xf>
    <xf numFmtId="0" fontId="0" fillId="0" borderId="13" applyProtection="1" pivotButton="0" quotePrefix="0" xfId="0">
      <protection locked="0" hidden="0"/>
    </xf>
    <xf numFmtId="164" fontId="96" fillId="72" borderId="10" applyAlignment="1" pivotButton="0" quotePrefix="0" xfId="0">
      <alignment horizontal="center" vertical="top"/>
    </xf>
    <xf numFmtId="164" fontId="96" fillId="72" borderId="10" applyAlignment="1" pivotButton="0" quotePrefix="0" xfId="0">
      <alignment horizontal="justify" vertical="top" wrapText="1"/>
    </xf>
    <xf numFmtId="164" fontId="86" fillId="72" borderId="10" applyAlignment="1" applyProtection="1" pivotButton="0" quotePrefix="0" xfId="0">
      <alignment horizontal="center" vertical="top"/>
      <protection locked="0" hidden="0"/>
    </xf>
    <xf numFmtId="164" fontId="88" fillId="0" borderId="0" applyAlignment="1" applyProtection="1" pivotButton="0" quotePrefix="0" xfId="0">
      <alignment horizontal="right"/>
      <protection locked="0" hidden="0"/>
    </xf>
    <xf numFmtId="164" fontId="86" fillId="0" borderId="0" applyAlignment="1" applyProtection="1" pivotButton="0" quotePrefix="0" xfId="0">
      <alignment horizontal="left" wrapText="1"/>
      <protection locked="0" hidden="0"/>
    </xf>
    <xf numFmtId="164" fontId="105" fillId="0" borderId="10" applyAlignment="1" pivotButton="0" quotePrefix="0" xfId="0">
      <alignment horizontal="center" vertical="top" wrapText="1"/>
    </xf>
    <xf numFmtId="164" fontId="105" fillId="0" borderId="10" applyAlignment="1" pivotButton="0" quotePrefix="0" xfId="0">
      <alignment horizontal="left" vertical="top" wrapText="1"/>
    </xf>
    <xf numFmtId="164" fontId="86" fillId="0" borderId="10" applyAlignment="1" applyProtection="1" pivotButton="0" quotePrefix="0" xfId="0">
      <alignment horizontal="center" vertical="top"/>
      <protection locked="0" hidden="0"/>
    </xf>
    <xf numFmtId="164" fontId="86" fillId="56" borderId="10" applyAlignment="1" applyProtection="1" pivotButton="0" quotePrefix="0" xfId="0">
      <alignment horizontal="center" vertical="top"/>
      <protection locked="0" hidden="0"/>
    </xf>
    <xf numFmtId="164" fontId="86" fillId="56" borderId="10" applyAlignment="1" pivotButton="0" quotePrefix="0" xfId="0">
      <alignment horizontal="center" vertical="top"/>
    </xf>
    <xf numFmtId="164" fontId="88" fillId="0" borderId="10" applyAlignment="1" pivotButton="0" quotePrefix="0" xfId="0">
      <alignment horizontal="center" vertical="top"/>
    </xf>
    <xf numFmtId="164" fontId="88" fillId="0" borderId="0" applyAlignment="1" applyProtection="1" pivotButton="0" quotePrefix="0" xfId="0">
      <alignment horizontal="right" wrapText="1"/>
      <protection locked="0" hidden="0"/>
    </xf>
    <xf numFmtId="164" fontId="86" fillId="0" borderId="10" applyAlignment="1" applyProtection="1" pivotButton="0" quotePrefix="0" xfId="0">
      <alignment horizontal="right" wrapText="1"/>
      <protection locked="0" hidden="0"/>
    </xf>
    <xf numFmtId="164" fontId="96" fillId="58" borderId="10" applyAlignment="1" pivotButton="0" quotePrefix="0" xfId="0">
      <alignment horizontal="center" vertical="top" wrapText="1"/>
    </xf>
    <xf numFmtId="164" fontId="96" fillId="58" borderId="10" applyAlignment="1" pivotButton="0" quotePrefix="0" xfId="0">
      <alignment horizontal="right" vertical="top" wrapText="1"/>
    </xf>
    <xf numFmtId="164" fontId="88" fillId="58" borderId="10" applyAlignment="1" applyProtection="1" pivotButton="0" quotePrefix="0" xfId="0">
      <alignment horizontal="center" vertical="top"/>
      <protection locked="0" hidden="0"/>
    </xf>
    <xf numFmtId="164" fontId="88" fillId="58" borderId="10" applyAlignment="1" pivotButton="0" quotePrefix="0" xfId="0">
      <alignment horizontal="center" vertical="top"/>
    </xf>
    <xf numFmtId="164" fontId="88" fillId="72" borderId="10" applyAlignment="1" pivotButton="0" quotePrefix="0" xfId="0">
      <alignment horizontal="center" vertical="top"/>
    </xf>
    <xf numFmtId="164" fontId="88" fillId="72" borderId="10" applyAlignment="1" pivotButton="0" quotePrefix="0" xfId="0">
      <alignment horizontal="justify" vertical="top" wrapText="1"/>
    </xf>
    <xf numFmtId="164" fontId="86" fillId="72" borderId="10" applyAlignment="1" pivotButton="0" quotePrefix="0" xfId="0">
      <alignment horizontal="center" vertical="top"/>
    </xf>
    <xf numFmtId="164" fontId="86" fillId="0" borderId="10" applyAlignment="1" pivotButton="0" quotePrefix="0" xfId="0">
      <alignment horizontal="center" vertical="top" wrapText="1"/>
    </xf>
    <xf numFmtId="164" fontId="86" fillId="0" borderId="10" applyAlignment="1" pivotButton="0" quotePrefix="0" xfId="0">
      <alignment horizontal="left" vertical="top" wrapText="1"/>
    </xf>
    <xf numFmtId="164" fontId="86" fillId="0" borderId="10" applyAlignment="1" pivotButton="0" quotePrefix="0" xfId="0">
      <alignment horizontal="center" vertical="top"/>
    </xf>
    <xf numFmtId="164" fontId="86" fillId="56" borderId="10" applyAlignment="1" pivotButton="0" quotePrefix="0" xfId="0">
      <alignment horizontal="center" vertical="top" wrapText="1"/>
    </xf>
    <xf numFmtId="164" fontId="86" fillId="56" borderId="10" applyAlignment="1" pivotButton="0" quotePrefix="0" xfId="0">
      <alignment horizontal="left" vertical="top" wrapText="1"/>
    </xf>
    <xf numFmtId="164" fontId="86" fillId="0" borderId="10" applyAlignment="1" pivotButton="0" quotePrefix="0" xfId="0">
      <alignment vertical="top" wrapText="1"/>
    </xf>
    <xf numFmtId="164" fontId="96" fillId="58" borderId="10" applyAlignment="1" pivotButton="0" quotePrefix="0" xfId="0">
      <alignment horizontal="right" vertical="top"/>
    </xf>
    <xf numFmtId="164" fontId="96" fillId="58" borderId="10" applyAlignment="1" applyProtection="1" pivotButton="0" quotePrefix="0" xfId="0">
      <alignment horizontal="center" vertical="top"/>
      <protection locked="0" hidden="0"/>
    </xf>
    <xf numFmtId="164" fontId="96" fillId="58" borderId="10" applyAlignment="1" pivotButton="0" quotePrefix="0" xfId="0">
      <alignment horizontal="center" vertical="top"/>
    </xf>
    <xf numFmtId="164" fontId="88" fillId="64" borderId="10" applyAlignment="1" pivotButton="0" quotePrefix="0" xfId="0">
      <alignment horizontal="left" vertical="top"/>
    </xf>
    <xf numFmtId="164" fontId="88" fillId="64" borderId="10" applyAlignment="1" pivotButton="0" quotePrefix="0" xfId="0">
      <alignment vertical="top" wrapText="1"/>
    </xf>
    <xf numFmtId="164" fontId="86" fillId="74" borderId="10" applyAlignment="1" applyProtection="1" pivotButton="0" quotePrefix="0" xfId="0">
      <alignment horizontal="center" vertical="top"/>
      <protection locked="0" hidden="0"/>
    </xf>
    <xf numFmtId="164" fontId="86" fillId="74" borderId="10" applyAlignment="1" pivotButton="0" quotePrefix="0" xfId="0">
      <alignment horizontal="center" vertical="top"/>
    </xf>
    <xf numFmtId="164" fontId="88" fillId="74" borderId="10" applyAlignment="1" pivotButton="0" quotePrefix="0" xfId="0">
      <alignment horizontal="center" vertical="top"/>
    </xf>
    <xf numFmtId="164" fontId="88" fillId="64" borderId="10" applyAlignment="1" pivotButton="0" quotePrefix="0" xfId="0">
      <alignment horizontal="left" vertical="top" wrapText="1"/>
    </xf>
    <xf numFmtId="164" fontId="88" fillId="72" borderId="10" applyAlignment="1" applyProtection="1" pivotButton="0" quotePrefix="0" xfId="0">
      <alignment horizontal="center" vertical="top"/>
      <protection locked="0" hidden="0"/>
    </xf>
    <xf numFmtId="164" fontId="89" fillId="0" borderId="10" applyAlignment="1" applyProtection="1" pivotButton="0" quotePrefix="0" xfId="0">
      <alignment horizontal="center" vertical="top"/>
      <protection locked="0" hidden="0"/>
    </xf>
    <xf numFmtId="164" fontId="89" fillId="0" borderId="10" applyAlignment="1" pivotButton="0" quotePrefix="0" xfId="0">
      <alignment horizontal="center" vertical="top"/>
    </xf>
    <xf numFmtId="164" fontId="89" fillId="56" borderId="10" applyAlignment="1" applyProtection="1" pivotButton="0" quotePrefix="0" xfId="0">
      <alignment horizontal="center" vertical="top"/>
      <protection locked="0" hidden="0"/>
    </xf>
    <xf numFmtId="164" fontId="86" fillId="0" borderId="10" applyAlignment="1" applyProtection="1" pivotButton="0" quotePrefix="0" xfId="0">
      <alignment horizontal="left" wrapText="1"/>
      <protection locked="0" hidden="0"/>
    </xf>
    <xf numFmtId="164" fontId="108" fillId="0" borderId="10" applyAlignment="1" pivotButton="0" quotePrefix="0" xfId="0">
      <alignment wrapText="1"/>
    </xf>
    <xf numFmtId="164" fontId="90" fillId="0" borderId="10" applyAlignment="1" pivotButton="0" quotePrefix="0" xfId="0">
      <alignment horizontal="center" wrapText="1"/>
    </xf>
    <xf numFmtId="164" fontId="90" fillId="0" borderId="10" applyAlignment="1" pivotButton="0" quotePrefix="0" xfId="0">
      <alignment horizontal="center"/>
    </xf>
    <xf numFmtId="164" fontId="86" fillId="0" borderId="22" applyAlignment="1" applyProtection="1" pivotButton="0" quotePrefix="0" xfId="0">
      <alignment horizontal="left" wrapText="1"/>
      <protection locked="0" hidden="0"/>
    </xf>
    <xf numFmtId="164" fontId="86" fillId="0" borderId="11" applyAlignment="1" applyProtection="1" pivotButton="0" quotePrefix="0" xfId="0">
      <alignment horizontal="left" wrapText="1"/>
      <protection locked="0" hidden="0"/>
    </xf>
    <xf numFmtId="164" fontId="86" fillId="0" borderId="22" applyAlignment="1" pivotButton="0" quotePrefix="0" xfId="0">
      <alignment wrapText="1"/>
    </xf>
    <xf numFmtId="164" fontId="107" fillId="0" borderId="10" applyAlignment="1" pivotButton="0" quotePrefix="0" xfId="0">
      <alignment horizontal="right"/>
    </xf>
    <xf numFmtId="164" fontId="107" fillId="0" borderId="10" applyAlignment="1" pivotButton="0" quotePrefix="0" xfId="0">
      <alignment horizontal="center" wrapText="1"/>
    </xf>
    <xf numFmtId="0" fontId="0" fillId="0" borderId="12" applyProtection="1" pivotButton="0" quotePrefix="0" xfId="0">
      <protection locked="0" hidden="0"/>
    </xf>
    <xf numFmtId="0" fontId="0" fillId="0" borderId="15" applyProtection="1" pivotButton="0" quotePrefix="0" xfId="0">
      <protection locked="0" hidden="0"/>
    </xf>
    <xf numFmtId="164" fontId="86" fillId="0" borderId="0" applyAlignment="1" applyProtection="1" pivotButton="0" quotePrefix="0" xfId="0">
      <alignment horizontal="center"/>
      <protection locked="0" hidden="0"/>
    </xf>
    <xf numFmtId="164" fontId="88" fillId="72" borderId="10" applyAlignment="1" applyProtection="1" pivotButton="0" quotePrefix="0" xfId="0">
      <alignment horizontal="justify" vertical="top" wrapText="1"/>
      <protection locked="0" hidden="0"/>
    </xf>
    <xf numFmtId="164" fontId="86" fillId="72" borderId="10" applyAlignment="1" applyProtection="1" pivotButton="0" quotePrefix="0" xfId="0">
      <alignment horizontal="right" vertical="top"/>
      <protection locked="0" hidden="0"/>
    </xf>
    <xf numFmtId="164" fontId="86" fillId="0" borderId="10" applyAlignment="1" pivotButton="0" quotePrefix="0" xfId="0">
      <alignment vertical="top"/>
    </xf>
    <xf numFmtId="164" fontId="86" fillId="75" borderId="10" applyAlignment="1" applyProtection="1" pivotButton="0" quotePrefix="0" xfId="0">
      <alignment vertical="top"/>
      <protection locked="0" hidden="0"/>
    </xf>
    <xf numFmtId="164" fontId="86" fillId="76" borderId="10" applyAlignment="1" applyProtection="1" pivotButton="0" quotePrefix="0" xfId="0">
      <alignment vertical="top"/>
      <protection locked="0" hidden="0"/>
    </xf>
    <xf numFmtId="164" fontId="86" fillId="77" borderId="10" applyAlignment="1" pivotButton="0" quotePrefix="0" xfId="0">
      <alignment horizontal="center" vertical="top"/>
    </xf>
    <xf numFmtId="164" fontId="105" fillId="58" borderId="10" applyAlignment="1" pivotButton="0" quotePrefix="0" xfId="0">
      <alignment horizontal="center" vertical="top"/>
    </xf>
    <xf numFmtId="164" fontId="96" fillId="58" borderId="10" applyAlignment="1" applyProtection="1" pivotButton="0" quotePrefix="0" xfId="0">
      <alignment horizontal="right" vertical="top"/>
      <protection locked="0" hidden="0"/>
    </xf>
    <xf numFmtId="164" fontId="88" fillId="72" borderId="10" applyAlignment="1" pivotButton="0" quotePrefix="0" xfId="0">
      <alignment horizontal="left" vertical="top" wrapText="1"/>
    </xf>
    <xf numFmtId="164" fontId="86" fillId="0" borderId="10" applyAlignment="1" pivotButton="0" quotePrefix="0" xfId="0">
      <alignment horizontal="left" vertical="top"/>
    </xf>
    <xf numFmtId="164" fontId="86" fillId="71" borderId="10" applyAlignment="1" applyProtection="1" pivotButton="0" quotePrefix="0" xfId="0">
      <alignment horizontal="center" vertical="top"/>
      <protection locked="0" hidden="0"/>
    </xf>
    <xf numFmtId="164" fontId="90" fillId="0" borderId="10" applyAlignment="1" pivotButton="0" quotePrefix="0" xfId="0">
      <alignment vertical="top"/>
    </xf>
    <xf numFmtId="164" fontId="90" fillId="0" borderId="10" applyAlignment="1" pivotButton="0" quotePrefix="0" xfId="0">
      <alignment vertical="top" wrapText="1"/>
    </xf>
    <xf numFmtId="164" fontId="108" fillId="0" borderId="10" applyAlignment="1" pivotButton="0" quotePrefix="0" xfId="0">
      <alignment horizontal="right"/>
    </xf>
    <xf numFmtId="164" fontId="90" fillId="0" borderId="10" applyAlignment="1" pivotButton="0" quotePrefix="0" xfId="0">
      <alignment horizontal="right"/>
    </xf>
    <xf numFmtId="164" fontId="86" fillId="0" borderId="10" applyAlignment="1" pivotButton="0" quotePrefix="0" xfId="0">
      <alignment horizontal="right"/>
    </xf>
    <xf numFmtId="38" fontId="106" fillId="0" borderId="17" applyAlignment="1" applyProtection="1" pivotButton="0" quotePrefix="0" xfId="0">
      <alignment horizontal="center"/>
      <protection locked="0" hidden="0"/>
    </xf>
    <xf numFmtId="38" fontId="90" fillId="0" borderId="13" applyAlignment="1" applyProtection="1" pivotButton="0" quotePrefix="0" xfId="0">
      <alignment horizontal="center"/>
      <protection locked="0" hidden="0"/>
    </xf>
    <xf numFmtId="164" fontId="96" fillId="72" borderId="10" applyAlignment="1" applyProtection="1" pivotButton="0" quotePrefix="0" xfId="0">
      <alignment horizontal="center"/>
      <protection locked="0" hidden="0"/>
    </xf>
    <xf numFmtId="164" fontId="96" fillId="72" borderId="10" applyAlignment="1" applyProtection="1" pivotButton="0" quotePrefix="0" xfId="0">
      <alignment horizontal="justify" wrapText="1"/>
      <protection locked="0" hidden="0"/>
    </xf>
    <xf numFmtId="164" fontId="86" fillId="72" borderId="10" applyAlignment="1" applyProtection="1" pivotButton="0" quotePrefix="0" xfId="0">
      <alignment horizontal="center"/>
      <protection locked="0" hidden="0"/>
    </xf>
    <xf numFmtId="164" fontId="105" fillId="0" borderId="10" applyAlignment="1" applyProtection="1" pivotButton="0" quotePrefix="0" xfId="0">
      <alignment horizontal="center" vertical="top" wrapText="1"/>
      <protection locked="0" hidden="0"/>
    </xf>
    <xf numFmtId="164" fontId="105" fillId="0" borderId="10" applyAlignment="1" applyProtection="1" pivotButton="0" quotePrefix="0" xfId="0">
      <alignment horizontal="left" vertical="top" wrapText="1"/>
      <protection locked="0" hidden="0"/>
    </xf>
    <xf numFmtId="164" fontId="88" fillId="0" borderId="10" applyAlignment="1" applyProtection="1" pivotButton="0" quotePrefix="0" xfId="0">
      <alignment horizontal="center" vertical="top"/>
      <protection locked="1" hidden="1"/>
    </xf>
    <xf numFmtId="164" fontId="96" fillId="58" borderId="10" applyAlignment="1" applyProtection="1" pivotButton="0" quotePrefix="0" xfId="0">
      <alignment horizontal="center" vertical="top" wrapText="1"/>
      <protection locked="0" hidden="0"/>
    </xf>
    <xf numFmtId="164" fontId="96" fillId="58" borderId="10" applyAlignment="1" applyProtection="1" pivotButton="0" quotePrefix="0" xfId="0">
      <alignment horizontal="right" vertical="top" wrapText="1"/>
      <protection locked="0" hidden="0"/>
    </xf>
    <xf numFmtId="164" fontId="88" fillId="58" borderId="10" applyAlignment="1" applyProtection="1" pivotButton="0" quotePrefix="0" xfId="0">
      <alignment horizontal="center" vertical="top"/>
      <protection locked="1" hidden="1"/>
    </xf>
    <xf numFmtId="164" fontId="86" fillId="72" borderId="10" applyAlignment="1" applyProtection="1" pivotButton="0" quotePrefix="0" xfId="0">
      <alignment horizontal="center" vertical="top"/>
      <protection locked="1" hidden="1"/>
    </xf>
    <xf numFmtId="164" fontId="86" fillId="0" borderId="10" applyAlignment="1" applyProtection="1" pivotButton="0" quotePrefix="0" xfId="0">
      <alignment horizontal="center" vertical="top" wrapText="1"/>
      <protection locked="0" hidden="0"/>
    </xf>
    <xf numFmtId="164" fontId="86" fillId="0" borderId="10" applyAlignment="1" applyProtection="1" pivotButton="0" quotePrefix="0" xfId="0">
      <alignment vertical="top" wrapText="1"/>
      <protection locked="0" hidden="0"/>
    </xf>
    <xf numFmtId="164" fontId="96" fillId="58" borderId="10" applyAlignment="1" applyProtection="1" pivotButton="0" quotePrefix="0" xfId="0">
      <alignment horizontal="center" vertical="top"/>
      <protection locked="1" hidden="1"/>
    </xf>
    <xf numFmtId="164" fontId="108" fillId="0" borderId="10" applyAlignment="1" applyProtection="1" pivotButton="0" quotePrefix="0" xfId="0">
      <alignment vertical="top" wrapText="1"/>
      <protection locked="0" hidden="0"/>
    </xf>
    <xf numFmtId="164" fontId="90" fillId="0" borderId="10" applyAlignment="1" applyProtection="1" pivotButton="0" quotePrefix="0" xfId="0">
      <alignment horizontal="center" vertical="top" wrapText="1"/>
      <protection locked="0" hidden="0"/>
    </xf>
    <xf numFmtId="164" fontId="90" fillId="0" borderId="10" applyAlignment="1" applyProtection="1" pivotButton="0" quotePrefix="0" xfId="0">
      <alignment horizontal="center" vertical="top"/>
      <protection locked="0" hidden="0"/>
    </xf>
    <xf numFmtId="164" fontId="90" fillId="0" borderId="10" applyAlignment="1" applyProtection="1" pivotButton="0" quotePrefix="0" xfId="0">
      <alignment horizontal="center" vertical="top"/>
      <protection locked="1" hidden="1"/>
    </xf>
    <xf numFmtId="0" fontId="0" fillId="0" borderId="13" applyProtection="1" pivotButton="0" quotePrefix="0" xfId="0">
      <protection locked="1" hidden="1"/>
    </xf>
    <xf numFmtId="164" fontId="90" fillId="0" borderId="10" applyAlignment="1" applyProtection="1" pivotButton="0" quotePrefix="0" xfId="0">
      <alignment vertical="top"/>
      <protection locked="0" hidden="0"/>
    </xf>
    <xf numFmtId="164" fontId="86" fillId="0" borderId="10" applyAlignment="1" applyProtection="1" pivotButton="0" quotePrefix="0" xfId="0">
      <alignment horizontal="left" vertical="top"/>
      <protection locked="0" hidden="0"/>
    </xf>
    <xf numFmtId="164" fontId="86" fillId="0" borderId="10" applyAlignment="1" applyProtection="1" pivotButton="0" quotePrefix="0" xfId="0">
      <alignment vertical="top"/>
      <protection locked="0" hidden="0"/>
    </xf>
    <xf numFmtId="164" fontId="108" fillId="0" borderId="10" applyAlignment="1" applyProtection="1" pivotButton="0" quotePrefix="0" xfId="0">
      <alignment horizontal="right"/>
      <protection locked="0" hidden="0"/>
    </xf>
    <xf numFmtId="164" fontId="90" fillId="0" borderId="10" applyAlignment="1" applyProtection="1" pivotButton="0" quotePrefix="0" xfId="0">
      <alignment horizontal="right"/>
      <protection locked="0" hidden="0"/>
    </xf>
    <xf numFmtId="164" fontId="90" fillId="0" borderId="10" applyAlignment="1" applyProtection="1" pivotButton="0" quotePrefix="0" xfId="0">
      <alignment horizontal="center" wrapText="1"/>
      <protection locked="1" hidden="1"/>
    </xf>
    <xf numFmtId="164" fontId="86" fillId="0" borderId="10" applyAlignment="1" applyProtection="1" pivotButton="0" quotePrefix="0" xfId="0">
      <alignment horizontal="right"/>
      <protection locked="0" hidden="0"/>
    </xf>
    <xf numFmtId="164" fontId="90" fillId="0" borderId="10" applyAlignment="1" applyProtection="1" pivotButton="0" quotePrefix="0" xfId="0">
      <alignment horizontal="right" wrapText="1"/>
      <protection locked="1" hidden="1"/>
    </xf>
    <xf numFmtId="164" fontId="107" fillId="0" borderId="10" applyAlignment="1" applyProtection="1" pivotButton="0" quotePrefix="0" xfId="0">
      <alignment horizontal="right"/>
      <protection locked="0" hidden="0"/>
    </xf>
    <xf numFmtId="164" fontId="107" fillId="0" borderId="10" applyAlignment="1" applyProtection="1" pivotButton="0" quotePrefix="0" xfId="0">
      <alignment horizontal="center" wrapText="1"/>
      <protection locked="1" hidden="1"/>
    </xf>
    <xf numFmtId="38" fontId="17" fillId="0" borderId="59" applyAlignment="1" pivotButton="0" quotePrefix="0" xfId="0">
      <alignment horizontal="left" vertical="center" wrapText="1"/>
    </xf>
    <xf numFmtId="0" fontId="0" fillId="0" borderId="63" pivotButton="0" quotePrefix="0" xfId="0"/>
    <xf numFmtId="0" fontId="0" fillId="0" borderId="34" pivotButton="0" quotePrefix="0" xfId="0"/>
    <xf numFmtId="0" fontId="0" fillId="0" borderId="16" pivotButton="0" quotePrefix="0" xfId="0"/>
    <xf numFmtId="0" fontId="0" fillId="0" borderId="60" pivotButton="0" quotePrefix="0" xfId="0"/>
    <xf numFmtId="0" fontId="0" fillId="0" borderId="64" pivotButton="0" quotePrefix="0" xfId="0"/>
    <xf numFmtId="0" fontId="0" fillId="0" borderId="14" pivotButton="0" quotePrefix="0" xfId="0"/>
    <xf numFmtId="0" fontId="0" fillId="0" borderId="61" pivotButton="0" quotePrefix="0" xfId="0"/>
    <xf numFmtId="0" fontId="0" fillId="0" borderId="35" pivotButton="0" quotePrefix="0" xfId="0"/>
    <xf numFmtId="0" fontId="0" fillId="0" borderId="37" pivotButton="0" quotePrefix="0" xfId="0"/>
    <xf numFmtId="164" fontId="88" fillId="56" borderId="10" applyAlignment="1" pivotButton="0" quotePrefix="0" xfId="0">
      <alignment horizontal="right"/>
    </xf>
    <xf numFmtId="164" fontId="88" fillId="56" borderId="10" applyAlignment="1" pivotButton="0" quotePrefix="0" xfId="0">
      <alignment horizontal="justify" wrapText="1"/>
    </xf>
    <xf numFmtId="164" fontId="86" fillId="56" borderId="10" applyAlignment="1" pivotButton="0" quotePrefix="0" xfId="0">
      <alignment horizontal="right"/>
    </xf>
    <xf numFmtId="164" fontId="86" fillId="0" borderId="10" applyAlignment="1" pivotButton="0" quotePrefix="0" xfId="0">
      <alignment wrapText="1"/>
    </xf>
    <xf numFmtId="164" fontId="107" fillId="56" borderId="10" applyAlignment="1" pivotButton="0" quotePrefix="0" xfId="0">
      <alignment horizontal="center"/>
    </xf>
    <xf numFmtId="164" fontId="89" fillId="0" borderId="10" applyAlignment="1" applyProtection="1" pivotButton="0" quotePrefix="0" xfId="0">
      <alignment horizontal="center"/>
      <protection locked="0" hidden="0"/>
    </xf>
    <xf numFmtId="164" fontId="88" fillId="58" borderId="10" applyAlignment="1" pivotButton="0" quotePrefix="0" xfId="0">
      <alignment horizontal="center" wrapText="1"/>
    </xf>
    <xf numFmtId="164" fontId="111" fillId="58" borderId="10" applyAlignment="1" pivotButton="0" quotePrefix="0" xfId="0">
      <alignment horizontal="center" wrapText="1"/>
    </xf>
    <xf numFmtId="164" fontId="111" fillId="56" borderId="10" applyAlignment="1" pivotButton="0" quotePrefix="0" xfId="0">
      <alignment horizontal="center"/>
    </xf>
    <xf numFmtId="0" fontId="0" fillId="0" borderId="11" pivotButton="0" quotePrefix="0" xfId="0"/>
    <xf numFmtId="164" fontId="86" fillId="0" borderId="0" pivotButton="0" quotePrefix="0" xfId="0"/>
    <xf numFmtId="164" fontId="88" fillId="0" borderId="0" applyAlignment="1" pivotButton="0" quotePrefix="0" xfId="0">
      <alignment horizontal="right"/>
    </xf>
    <xf numFmtId="164" fontId="86" fillId="0" borderId="10" pivotButton="0" quotePrefix="0" xfId="0"/>
    <xf numFmtId="164" fontId="90" fillId="56" borderId="10" applyAlignment="1" pivotButton="0" quotePrefix="0" xfId="0">
      <alignment horizontal="center"/>
    </xf>
    <xf numFmtId="164" fontId="88" fillId="0" borderId="0" applyAlignment="1" pivotButton="0" quotePrefix="0" xfId="0">
      <alignment horizontal="right" wrapText="1"/>
    </xf>
    <xf numFmtId="164" fontId="96" fillId="56" borderId="10" applyAlignment="1" pivotButton="0" quotePrefix="0" xfId="0">
      <alignment horizontal="center"/>
    </xf>
    <xf numFmtId="164" fontId="86" fillId="0" borderId="0" applyAlignment="1" pivotButton="0" quotePrefix="0" xfId="0">
      <alignment horizontal="right"/>
    </xf>
    <xf numFmtId="164" fontId="86" fillId="0" borderId="10" applyAlignment="1" pivotButton="0" quotePrefix="0" xfId="0">
      <alignment horizontal="left"/>
    </xf>
    <xf numFmtId="164" fontId="90" fillId="0" borderId="10" pivotButton="0" quotePrefix="0" xfId="0"/>
    <xf numFmtId="0" fontId="0" fillId="0" borderId="19" pivotButton="0" quotePrefix="0" xfId="0"/>
    <xf numFmtId="0" fontId="0" fillId="0" borderId="20" pivotButton="0" quotePrefix="0" xfId="0"/>
    <xf numFmtId="0" fontId="92" fillId="0" borderId="13" applyAlignment="1" pivotButton="0" quotePrefix="0" xfId="0">
      <alignment horizontal="right"/>
    </xf>
    <xf numFmtId="38" fontId="92" fillId="0" borderId="17" applyAlignment="1" pivotButton="0" quotePrefix="0" xfId="0">
      <alignment horizontal="center"/>
    </xf>
    <xf numFmtId="38" fontId="88" fillId="0" borderId="13" applyAlignment="1" pivotButton="0" quotePrefix="0" xfId="0">
      <alignment horizontal="center"/>
    </xf>
    <xf numFmtId="0" fontId="90" fillId="0" borderId="10" applyAlignment="1" pivotButton="0" quotePrefix="0" xfId="0">
      <alignment horizontal="center" vertical="center"/>
    </xf>
    <xf numFmtId="164" fontId="88" fillId="60" borderId="10" applyAlignment="1" pivotButton="0" quotePrefix="0" xfId="0">
      <alignment horizontal="right"/>
    </xf>
    <xf numFmtId="164" fontId="88" fillId="60" borderId="10" applyAlignment="1" pivotButton="0" quotePrefix="0" xfId="0">
      <alignment wrapText="1"/>
    </xf>
    <xf numFmtId="164" fontId="88" fillId="60" borderId="10" applyAlignment="1" pivotButton="0" quotePrefix="0" xfId="0">
      <alignment horizontal="left"/>
    </xf>
    <xf numFmtId="164" fontId="88" fillId="60" borderId="0" applyAlignment="1" pivotButton="0" quotePrefix="0" xfId="0">
      <alignment horizontal="right"/>
    </xf>
    <xf numFmtId="38" fontId="92" fillId="0" borderId="13" applyAlignment="1" pivotButton="0" quotePrefix="0" xfId="0">
      <alignment horizontal="center"/>
    </xf>
    <xf numFmtId="0" fontId="0" fillId="0" borderId="65" pivotButton="0" quotePrefix="0" xfId="0"/>
    <xf numFmtId="0" fontId="0" fillId="0" borderId="24" pivotButton="0" quotePrefix="0" xfId="0"/>
    <xf numFmtId="164" fontId="105" fillId="0" borderId="10" applyAlignment="1" pivotButton="0" quotePrefix="0" xfId="0">
      <alignment wrapText="1"/>
    </xf>
    <xf numFmtId="38" fontId="90" fillId="0" borderId="17" applyAlignment="1" pivotButton="0" quotePrefix="0" xfId="0">
      <alignment horizontal="center"/>
    </xf>
    <xf numFmtId="38" fontId="106" fillId="0" borderId="13" applyAlignment="1" pivotButton="0" quotePrefix="0" xfId="0">
      <alignment horizontal="center"/>
    </xf>
    <xf numFmtId="38" fontId="92" fillId="0" borderId="10" applyAlignment="1" pivotButton="0" quotePrefix="0" xfId="0">
      <alignment horizontal="center" vertical="center"/>
    </xf>
    <xf numFmtId="38" fontId="92" fillId="0" borderId="13" applyAlignment="1" pivotButton="0" quotePrefix="0" xfId="0">
      <alignment horizontal="center" vertical="center"/>
    </xf>
    <xf numFmtId="38" fontId="96" fillId="0" borderId="13" applyAlignment="1" pivotButton="0" quotePrefix="0" xfId="0">
      <alignment horizontal="center"/>
    </xf>
    <xf numFmtId="164" fontId="89" fillId="0" borderId="10" applyAlignment="1" pivotButton="0" quotePrefix="0" xfId="0">
      <alignment wrapText="1"/>
    </xf>
    <xf numFmtId="164" fontId="86" fillId="0" borderId="10" applyAlignment="1" pivotButton="0" quotePrefix="0" xfId="0">
      <alignment horizontal="left" wrapText="1"/>
    </xf>
    <xf numFmtId="164" fontId="87" fillId="0" borderId="0" applyAlignment="1" pivotButton="0" quotePrefix="0" xfId="0">
      <alignment horizontal="left"/>
    </xf>
    <xf numFmtId="38" fontId="106" fillId="0" borderId="17" applyAlignment="1" pivotButton="0" quotePrefix="0" xfId="0">
      <alignment horizontal="center"/>
    </xf>
    <xf numFmtId="0" fontId="90" fillId="0" borderId="10" applyAlignment="1" pivotButton="0" quotePrefix="0" xfId="0">
      <alignment horizontal="right"/>
    </xf>
    <xf numFmtId="164" fontId="94" fillId="55" borderId="0" pivotButton="0" quotePrefix="0" xfId="0"/>
    <xf numFmtId="164" fontId="131" fillId="55" borderId="0" applyAlignment="1" pivotButton="0" quotePrefix="0" xfId="135">
      <alignment horizontal="center" vertical="top" wrapText="1"/>
    </xf>
    <xf numFmtId="164" fontId="124" fillId="55" borderId="0" applyAlignment="1" pivotButton="0" quotePrefix="0" xfId="135">
      <alignment horizontal="center" vertical="top" wrapText="1"/>
    </xf>
    <xf numFmtId="164" fontId="94" fillId="55" borderId="0" applyAlignment="1" pivotButton="0" quotePrefix="0" xfId="135">
      <alignment horizontal="center" vertical="top" wrapText="1"/>
    </xf>
    <xf numFmtId="164" fontId="94" fillId="55" borderId="0" applyAlignment="1" pivotButton="0" quotePrefix="0" xfId="135">
      <alignment horizontal="justify" vertical="top" wrapText="1"/>
    </xf>
    <xf numFmtId="164" fontId="94" fillId="55" borderId="0" applyAlignment="1" pivotButton="0" quotePrefix="0" xfId="135">
      <alignment horizontal="left" vertical="top" wrapText="1"/>
    </xf>
    <xf numFmtId="164" fontId="94" fillId="55" borderId="0" applyAlignment="1" pivotButton="0" quotePrefix="0" xfId="135">
      <alignment horizontal="center" vertical="center" wrapText="1"/>
    </xf>
    <xf numFmtId="164" fontId="94" fillId="55" borderId="0" applyAlignment="1" pivotButton="0" quotePrefix="0" xfId="135">
      <alignment vertical="top" wrapText="1"/>
    </xf>
    <xf numFmtId="164" fontId="94" fillId="55" borderId="0" applyAlignment="1" pivotButton="0" quotePrefix="0" xfId="135">
      <alignment horizontal="left" wrapText="1"/>
    </xf>
    <xf numFmtId="164" fontId="94" fillId="55" borderId="0" applyAlignment="1" pivotButton="0" quotePrefix="0" xfId="135">
      <alignment horizontal="center" wrapText="1"/>
    </xf>
    <xf numFmtId="164" fontId="94" fillId="55" borderId="0" applyAlignment="1" pivotButton="0" quotePrefix="0" xfId="135">
      <alignment horizontal="justify" wrapText="1"/>
    </xf>
    <xf numFmtId="164" fontId="94" fillId="55" borderId="0" applyAlignment="1" pivotButton="0" quotePrefix="0" xfId="135">
      <alignment wrapText="1"/>
    </xf>
    <xf numFmtId="164" fontId="93" fillId="55" borderId="0" pivotButton="0" quotePrefix="0" xfId="0"/>
    <xf numFmtId="164" fontId="106" fillId="55" borderId="0" pivotButton="0" quotePrefix="0" xfId="0"/>
    <xf numFmtId="164" fontId="95" fillId="55" borderId="0" pivotButton="0" quotePrefix="0" xfId="0"/>
    <xf numFmtId="164" fontId="94" fillId="55" borderId="0" applyAlignment="1" pivotButton="0" quotePrefix="0" xfId="0">
      <alignment horizontal="justify" vertical="top"/>
    </xf>
    <xf numFmtId="164" fontId="89" fillId="55" borderId="0" pivotButton="0" quotePrefix="0" xfId="0"/>
    <xf numFmtId="164" fontId="90" fillId="55" borderId="0" applyAlignment="1" pivotButton="0" quotePrefix="0" xfId="0">
      <alignment horizontal="center"/>
    </xf>
    <xf numFmtId="164" fontId="90" fillId="55" borderId="0" pivotButton="0" quotePrefix="0" xfId="0"/>
    <xf numFmtId="164" fontId="94" fillId="0" borderId="0" pivotButton="0" quotePrefix="0" xfId="0"/>
    <xf numFmtId="164" fontId="93" fillId="0" borderId="0" pivotButton="0" quotePrefix="0" xfId="0"/>
    <xf numFmtId="164" fontId="106" fillId="55" borderId="17" applyAlignment="1" pivotButton="0" quotePrefix="0" xfId="0">
      <alignment horizontal="center"/>
    </xf>
    <xf numFmtId="164" fontId="106" fillId="0" borderId="0" pivotButton="0" quotePrefix="0" xfId="0"/>
    <xf numFmtId="164" fontId="125" fillId="55" borderId="23" applyAlignment="1" pivotButton="0" quotePrefix="0" xfId="135">
      <alignment horizontal="center" vertical="top" wrapText="1"/>
    </xf>
    <xf numFmtId="164" fontId="124" fillId="55" borderId="23" applyAlignment="1" pivotButton="0" quotePrefix="0" xfId="135">
      <alignment horizontal="center" vertical="top" wrapText="1"/>
    </xf>
    <xf numFmtId="164" fontId="94" fillId="0" borderId="10" pivotButton="0" quotePrefix="0" xfId="0"/>
    <xf numFmtId="164" fontId="94" fillId="0" borderId="10" applyAlignment="1" pivotButton="0" quotePrefix="0" xfId="0">
      <alignment horizontal="center"/>
    </xf>
    <xf numFmtId="164" fontId="110" fillId="0" borderId="10" applyAlignment="1" pivotButton="0" quotePrefix="0" xfId="0">
      <alignment horizontal="center" vertical="top"/>
    </xf>
    <xf numFmtId="164" fontId="0" fillId="0" borderId="10" applyAlignment="1" pivotButton="0" quotePrefix="0" xfId="0">
      <alignment horizontal="left" vertical="top" wrapText="1"/>
    </xf>
    <xf numFmtId="164" fontId="94" fillId="55" borderId="10" applyAlignment="1" pivotButton="0" quotePrefix="0" xfId="135">
      <alignment horizontal="left" vertical="top" wrapText="1"/>
    </xf>
    <xf numFmtId="164" fontId="94" fillId="0" borderId="10" applyAlignment="1" pivotButton="0" quotePrefix="0" xfId="0">
      <alignment horizontal="center" vertical="top"/>
    </xf>
    <xf numFmtId="164" fontId="94" fillId="0" borderId="10" applyAlignment="1" pivotButton="0" quotePrefix="0" xfId="0">
      <alignment horizontal="left" vertical="top"/>
    </xf>
    <xf numFmtId="164" fontId="88" fillId="0" borderId="10" applyAlignment="1" pivotButton="0" quotePrefix="0" xfId="0">
      <alignment horizontal="right"/>
    </xf>
    <xf numFmtId="164" fontId="96" fillId="0" borderId="12" applyAlignment="1" pivotButton="0" quotePrefix="0" xfId="0">
      <alignment horizontal="center" vertical="center" wrapText="1"/>
    </xf>
    <xf numFmtId="164" fontId="89" fillId="0" borderId="0" pivotButton="0" quotePrefix="0" xfId="0"/>
    <xf numFmtId="164" fontId="90" fillId="0" borderId="0" pivotButton="0" quotePrefix="0" xfId="0"/>
    <xf numFmtId="164" fontId="106" fillId="0" borderId="10" applyAlignment="1" pivotButton="0" quotePrefix="0" xfId="235">
      <alignment horizontal="center"/>
    </xf>
    <xf numFmtId="164" fontId="90" fillId="0" borderId="10" applyAlignment="1" pivotButton="0" quotePrefix="0" xfId="235">
      <alignment horizontal="center" vertical="center"/>
    </xf>
    <xf numFmtId="164" fontId="90" fillId="0" borderId="10" applyAlignment="1" pivotButton="0" quotePrefix="0" xfId="235">
      <alignment horizontal="center" vertical="center" wrapText="1"/>
    </xf>
    <xf numFmtId="164" fontId="88" fillId="0" borderId="10" applyAlignment="1" pivotButton="0" quotePrefix="0" xfId="0">
      <alignment horizontal="justify" vertical="top" wrapText="1"/>
    </xf>
    <xf numFmtId="164" fontId="89" fillId="0" borderId="10" applyAlignment="1" pivotButton="0" quotePrefix="0" xfId="235">
      <alignment horizontal="center"/>
    </xf>
    <xf numFmtId="164" fontId="90" fillId="0" borderId="10" applyAlignment="1" pivotButton="0" quotePrefix="0" xfId="235">
      <alignment horizontal="center"/>
    </xf>
    <xf numFmtId="164" fontId="89" fillId="0" borderId="10" applyAlignment="1" pivotButton="0" quotePrefix="0" xfId="235">
      <alignment horizontal="center" vertical="top"/>
    </xf>
    <xf numFmtId="164" fontId="89" fillId="0" borderId="10" applyAlignment="1" pivotButton="0" quotePrefix="0" xfId="235">
      <alignment horizontal="left" vertical="top" wrapText="1"/>
    </xf>
    <xf numFmtId="164" fontId="92" fillId="0" borderId="10" applyAlignment="1" pivotButton="0" quotePrefix="0" xfId="235">
      <alignment horizontal="center" vertical="top"/>
    </xf>
    <xf numFmtId="164" fontId="92" fillId="0" borderId="10" applyAlignment="1" pivotButton="0" quotePrefix="0" xfId="235">
      <alignment vertical="top"/>
    </xf>
    <xf numFmtId="164" fontId="92" fillId="73" borderId="10" applyAlignment="1" pivotButton="0" quotePrefix="0" xfId="235">
      <alignment vertical="top"/>
    </xf>
    <xf numFmtId="164" fontId="89" fillId="0" borderId="10" applyAlignment="1" pivotButton="0" quotePrefix="0" xfId="235">
      <alignment vertical="top"/>
    </xf>
    <xf numFmtId="164" fontId="89" fillId="0" borderId="10" applyAlignment="1" pivotButton="0" quotePrefix="0" xfId="235">
      <alignment horizontal="right" vertical="top" wrapText="1"/>
    </xf>
    <xf numFmtId="164" fontId="89" fillId="0" borderId="10" pivotButton="0" quotePrefix="0" xfId="235"/>
    <xf numFmtId="164" fontId="90" fillId="0" borderId="10" applyAlignment="1" pivotButton="0" quotePrefix="0" xfId="235">
      <alignment horizontal="left" wrapText="1"/>
    </xf>
    <xf numFmtId="164" fontId="89" fillId="0" borderId="10" applyAlignment="1" pivotButton="0" quotePrefix="0" xfId="235">
      <alignment horizontal="right"/>
    </xf>
    <xf numFmtId="164" fontId="89" fillId="0" borderId="10" applyAlignment="1" pivotButton="0" quotePrefix="0" xfId="235">
      <alignment wrapText="1"/>
    </xf>
    <xf numFmtId="164" fontId="89" fillId="0" borderId="10" applyAlignment="1" pivotButton="0" quotePrefix="1" xfId="235">
      <alignment horizontal="center"/>
    </xf>
    <xf numFmtId="164" fontId="90" fillId="0" borderId="10" pivotButton="0" quotePrefix="0" xfId="235"/>
    <xf numFmtId="164" fontId="89" fillId="0" borderId="10" applyAlignment="1" pivotButton="0" quotePrefix="0" xfId="235">
      <alignment horizontal="left"/>
    </xf>
    <xf numFmtId="164" fontId="89" fillId="0" borderId="10" applyAlignment="1" pivotButton="0" quotePrefix="0" xfId="235">
      <alignment horizontal="justify" vertical="center"/>
    </xf>
    <xf numFmtId="164" fontId="90" fillId="0" borderId="10" applyAlignment="1" pivotButton="0" quotePrefix="0" xfId="235">
      <alignment horizontal="right"/>
    </xf>
    <xf numFmtId="164" fontId="89" fillId="0" borderId="10" applyAlignment="1" pivotButton="0" quotePrefix="1" xfId="235">
      <alignment wrapText="1"/>
    </xf>
    <xf numFmtId="164" fontId="95" fillId="55" borderId="13" applyAlignment="1" pivotButton="0" quotePrefix="0" xfId="134">
      <alignment horizontal="justify" vertical="center"/>
    </xf>
    <xf numFmtId="164" fontId="90" fillId="0" borderId="10" applyAlignment="1" pivotButton="0" quotePrefix="1" xfId="134">
      <alignment horizontal="left"/>
    </xf>
    <xf numFmtId="164" fontId="92" fillId="0" borderId="10" applyAlignment="1" pivotButton="0" quotePrefix="0" xfId="134">
      <alignment horizontal="left"/>
    </xf>
    <xf numFmtId="164" fontId="105" fillId="0" borderId="10" applyAlignment="1" pivotButton="0" quotePrefix="0" xfId="134">
      <alignment horizontal="center" vertical="center" wrapText="1"/>
    </xf>
    <xf numFmtId="164" fontId="105" fillId="0" borderId="17" applyAlignment="1" pivotButton="0" quotePrefix="0" xfId="134">
      <alignment horizontal="center" vertical="center" wrapText="1"/>
    </xf>
    <xf numFmtId="164" fontId="105" fillId="0" borderId="10" applyAlignment="1" pivotButton="0" quotePrefix="1" xfId="134">
      <alignment horizontal="center" vertical="center" wrapText="1"/>
    </xf>
    <xf numFmtId="164" fontId="105" fillId="0" borderId="10" applyAlignment="1" pivotButton="0" quotePrefix="0" xfId="134">
      <alignment vertical="center" wrapText="1"/>
    </xf>
    <xf numFmtId="164" fontId="105" fillId="0" borderId="10" applyAlignment="1" pivotButton="0" quotePrefix="1" xfId="134">
      <alignment horizontal="left" vertical="center" wrapText="1"/>
    </xf>
    <xf numFmtId="164" fontId="105" fillId="0" borderId="13" applyAlignment="1" pivotButton="0" quotePrefix="0" xfId="134">
      <alignment horizontal="center" vertical="center" wrapText="1"/>
    </xf>
    <xf numFmtId="164" fontId="89" fillId="0" borderId="10" applyAlignment="1" pivotButton="0" quotePrefix="0" xfId="134">
      <alignment horizontal="center"/>
    </xf>
    <xf numFmtId="164" fontId="105" fillId="0" borderId="0" applyAlignment="1" pivotButton="0" quotePrefix="0" xfId="134">
      <alignment horizontal="center" vertical="center" wrapText="1"/>
    </xf>
    <xf numFmtId="164" fontId="96" fillId="56" borderId="10" applyAlignment="1" pivotButton="0" quotePrefix="0" xfId="134">
      <alignment horizontal="center" vertical="center" wrapText="1"/>
    </xf>
    <xf numFmtId="164" fontId="89" fillId="0" borderId="0" applyAlignment="1" pivotButton="0" quotePrefix="0" xfId="134">
      <alignment horizontal="center"/>
    </xf>
    <xf numFmtId="164" fontId="89" fillId="0" borderId="0" pivotButton="0" quotePrefix="0" xfId="134"/>
    <xf numFmtId="164" fontId="89" fillId="0" borderId="10" pivotButton="0" quotePrefix="0" xfId="134"/>
    <xf numFmtId="164" fontId="90" fillId="0" borderId="0" applyAlignment="1" pivotButton="0" quotePrefix="0" xfId="134">
      <alignment horizontal="center"/>
    </xf>
    <xf numFmtId="164" fontId="90" fillId="0" borderId="0" pivotButton="0" quotePrefix="0" xfId="134"/>
    <xf numFmtId="164" fontId="95" fillId="0" borderId="0" applyAlignment="1" pivotButton="0" quotePrefix="1" xfId="134">
      <alignment horizontal="left"/>
    </xf>
    <xf numFmtId="164" fontId="89" fillId="0" borderId="10" applyAlignment="1" pivotButton="0" quotePrefix="0" xfId="134">
      <alignment horizontal="center" vertical="center" wrapText="1"/>
    </xf>
    <xf numFmtId="164" fontId="89" fillId="0" borderId="17" applyAlignment="1" pivotButton="0" quotePrefix="0" xfId="134">
      <alignment horizontal="center" vertical="center" wrapText="1"/>
    </xf>
    <xf numFmtId="164" fontId="89" fillId="0" borderId="10" applyAlignment="1" pivotButton="0" quotePrefix="1" xfId="134">
      <alignment horizontal="center" vertical="center" wrapText="1"/>
    </xf>
    <xf numFmtId="164" fontId="89" fillId="0" borderId="10" applyAlignment="1" pivotButton="0" quotePrefix="0" xfId="134">
      <alignment vertical="center" wrapText="1"/>
    </xf>
    <xf numFmtId="164" fontId="89" fillId="0" borderId="10" applyAlignment="1" pivotButton="0" quotePrefix="1" xfId="134">
      <alignment horizontal="left" vertical="center" wrapText="1"/>
    </xf>
    <xf numFmtId="164" fontId="89" fillId="0" borderId="13" applyAlignment="1" pivotButton="0" quotePrefix="0" xfId="134">
      <alignment horizontal="center" vertical="center" wrapText="1"/>
    </xf>
    <xf numFmtId="164" fontId="89" fillId="0" borderId="0" applyAlignment="1" pivotButton="0" quotePrefix="0" xfId="134">
      <alignment wrapText="1"/>
    </xf>
    <xf numFmtId="0" fontId="90" fillId="0" borderId="10" applyAlignment="1" applyProtection="1" pivotButton="0" quotePrefix="0" xfId="134">
      <alignment horizontal="justify" vertical="top" textRotation="90"/>
      <protection locked="0" hidden="0"/>
    </xf>
    <xf numFmtId="164" fontId="105" fillId="0" borderId="0" applyAlignment="1" pivotButton="0" quotePrefix="0" xfId="0">
      <alignment wrapText="1"/>
    </xf>
  </cellXfs>
  <cellStyles count="253">
    <cellStyle name="Normal" xfId="0" builtinId="0"/>
    <cellStyle name="_x000a_386grabber=m" xfId="1"/>
    <cellStyle name="20% - Accent1 2" xfId="2"/>
    <cellStyle name="20% - Accent1 3" xfId="3"/>
    <cellStyle name="20% - Accent1 4" xfId="4"/>
    <cellStyle name="20% - Accent2 2" xfId="5"/>
    <cellStyle name="20% - Accent2 3" xfId="6"/>
    <cellStyle name="20% - Accent2 4" xfId="7"/>
    <cellStyle name="20% - Accent3 2" xfId="8"/>
    <cellStyle name="20% - Accent3 3" xfId="9"/>
    <cellStyle name="20% - Accent3 4" xfId="10"/>
    <cellStyle name="20% - Accent4 2" xfId="11"/>
    <cellStyle name="20% - Accent4 3" xfId="12"/>
    <cellStyle name="20% - Accent4 4" xfId="13"/>
    <cellStyle name="20% - Accent5 2" xfId="14"/>
    <cellStyle name="20% - Accent5 3" xfId="15"/>
    <cellStyle name="20% - Accent5 4" xfId="16"/>
    <cellStyle name="20% - Accent6 2" xfId="17"/>
    <cellStyle name="20% - Accent6 3" xfId="18"/>
    <cellStyle name="20% - Accent6 4" xfId="19"/>
    <cellStyle name="40% - Accent1 2" xfId="20"/>
    <cellStyle name="40% - Accent1 3" xfId="21"/>
    <cellStyle name="40% - Accent1 4" xfId="22"/>
    <cellStyle name="40% - Accent2 2" xfId="23"/>
    <cellStyle name="40% - Accent2 3" xfId="24"/>
    <cellStyle name="40% - Accent2 4" xfId="25"/>
    <cellStyle name="40% - Accent3 2" xfId="26"/>
    <cellStyle name="40% - Accent3 3" xfId="27"/>
    <cellStyle name="40% - Accent3 4" xfId="28"/>
    <cellStyle name="40% - Accent4 2" xfId="29"/>
    <cellStyle name="40% - Accent4 3" xfId="30"/>
    <cellStyle name="40% - Accent4 4" xfId="31"/>
    <cellStyle name="40% - Accent5 2" xfId="32"/>
    <cellStyle name="40% - Accent5 3" xfId="33"/>
    <cellStyle name="40% - Accent5 4" xfId="34"/>
    <cellStyle name="40% - Accent6 2" xfId="35"/>
    <cellStyle name="40% - Accent6 3" xfId="36"/>
    <cellStyle name="40% - Accent6 4" xfId="37"/>
    <cellStyle name="60% - Accent1 2" xfId="38"/>
    <cellStyle name="60% - Accent1 3" xfId="39"/>
    <cellStyle name="60% - Accent1 4" xfId="40"/>
    <cellStyle name="60% - Accent2 2" xfId="41"/>
    <cellStyle name="60% - Accent2 3" xfId="42"/>
    <cellStyle name="60% - Accent2 4" xfId="43"/>
    <cellStyle name="60% - Accent3 2" xfId="44"/>
    <cellStyle name="60% - Accent3 3" xfId="45"/>
    <cellStyle name="60% - Accent3 4" xfId="46"/>
    <cellStyle name="60% - Accent4 2" xfId="47"/>
    <cellStyle name="60% - Accent4 3" xfId="48"/>
    <cellStyle name="60% - Accent4 4" xfId="49"/>
    <cellStyle name="60% - Accent5 2" xfId="50"/>
    <cellStyle name="60% - Accent5 3" xfId="51"/>
    <cellStyle name="60% - Accent5 4" xfId="52"/>
    <cellStyle name="60% - Accent6 2" xfId="53"/>
    <cellStyle name="60% - Accent6 3" xfId="54"/>
    <cellStyle name="60% - Accent6 4" xfId="55"/>
    <cellStyle name="Accent1 2" xfId="56"/>
    <cellStyle name="Accent1 3" xfId="57"/>
    <cellStyle name="Accent1 4" xfId="58"/>
    <cellStyle name="Accent2 2" xfId="59"/>
    <cellStyle name="Accent2 3" xfId="60"/>
    <cellStyle name="Accent2 4" xfId="61"/>
    <cellStyle name="Accent3 2" xfId="62"/>
    <cellStyle name="Accent3 3" xfId="63"/>
    <cellStyle name="Accent3 4" xfId="64"/>
    <cellStyle name="Accent4 2" xfId="65"/>
    <cellStyle name="Accent4 3" xfId="66"/>
    <cellStyle name="Accent4 4" xfId="67"/>
    <cellStyle name="Accent5 2" xfId="68"/>
    <cellStyle name="Accent5 3" xfId="69"/>
    <cellStyle name="Accent5 4" xfId="70"/>
    <cellStyle name="Accent6 2" xfId="71"/>
    <cellStyle name="Accent6 3" xfId="72"/>
    <cellStyle name="Accent6 4" xfId="73"/>
    <cellStyle name="Bad 2" xfId="74"/>
    <cellStyle name="Bad 3" xfId="75"/>
    <cellStyle name="Bad 4" xfId="76"/>
    <cellStyle name="Calculation 2" xfId="77"/>
    <cellStyle name="Calculation 3" xfId="78"/>
    <cellStyle name="Calculation 4" xfId="79"/>
    <cellStyle name="Check Cell 2" xfId="80"/>
    <cellStyle name="Check Cell 3" xfId="81"/>
    <cellStyle name="Check Cell 4" xfId="82"/>
    <cellStyle name="Comma 2" xfId="83"/>
    <cellStyle name="Comma 2 2" xfId="84"/>
    <cellStyle name="Comma 2 3" xfId="85"/>
    <cellStyle name="Comma 3" xfId="86"/>
    <cellStyle name="Comma 4" xfId="87"/>
    <cellStyle name="Comma 5" xfId="88"/>
    <cellStyle name="Explanatory Text 2" xfId="89"/>
    <cellStyle name="Explanatory Text 3" xfId="90"/>
    <cellStyle name="Explanatory Text 4" xfId="91"/>
    <cellStyle name="Good 2" xfId="92"/>
    <cellStyle name="Good 3" xfId="93"/>
    <cellStyle name="Good 4" xfId="94"/>
    <cellStyle name="Heading 1 2" xfId="95"/>
    <cellStyle name="Heading 1 3" xfId="96"/>
    <cellStyle name="Heading 1 4" xfId="97"/>
    <cellStyle name="Heading 2 2" xfId="98"/>
    <cellStyle name="Heading 2 3" xfId="99"/>
    <cellStyle name="Heading 2 4" xfId="100"/>
    <cellStyle name="Heading 3 2" xfId="101"/>
    <cellStyle name="Heading 3 3" xfId="102"/>
    <cellStyle name="Heading 3 4" xfId="103"/>
    <cellStyle name="Heading 4 2" xfId="104"/>
    <cellStyle name="Heading 4 3" xfId="105"/>
    <cellStyle name="Heading 4 4" xfId="106"/>
    <cellStyle name="Hyperlink" xfId="107" builtinId="8"/>
    <cellStyle name="Hyperlink 2" xfId="108"/>
    <cellStyle name="Input 2" xfId="109"/>
    <cellStyle name="Input 2 2" xfId="110"/>
    <cellStyle name="Input 3" xfId="111"/>
    <cellStyle name="Input 4" xfId="112"/>
    <cellStyle name="Linked Cell 2" xfId="113"/>
    <cellStyle name="Linked Cell 3" xfId="114"/>
    <cellStyle name="Linked Cell 4" xfId="115"/>
    <cellStyle name="Neutral 2" xfId="116"/>
    <cellStyle name="Neutral 3" xfId="117"/>
    <cellStyle name="Neutral 4" xfId="118"/>
    <cellStyle name="Normal 10" xfId="119"/>
    <cellStyle name="Normal 11" xfId="120"/>
    <cellStyle name="Normal 12" xfId="121"/>
    <cellStyle name="Normal 13" xfId="122"/>
    <cellStyle name="Normal 13 2" xfId="123"/>
    <cellStyle name="Normal 13 2 2" xfId="124"/>
    <cellStyle name="Normal 133" xfId="125"/>
    <cellStyle name="Normal 14" xfId="126"/>
    <cellStyle name="Normal 15" xfId="127"/>
    <cellStyle name="Normal 15 2" xfId="128"/>
    <cellStyle name="Normal 16" xfId="129"/>
    <cellStyle name="Normal 17" xfId="130"/>
    <cellStyle name="Normal 18" xfId="131"/>
    <cellStyle name="Normal 18 2" xfId="132"/>
    <cellStyle name="Normal 19" xfId="133"/>
    <cellStyle name="Normal 2" xfId="134"/>
    <cellStyle name="Normal 2 2" xfId="135"/>
    <cellStyle name="Normal 2 2 2" xfId="136"/>
    <cellStyle name="Normal 2 2 3" xfId="137"/>
    <cellStyle name="Normal 2 3" xfId="138"/>
    <cellStyle name="Normal 2 4" xfId="139"/>
    <cellStyle name="Normal 2 5" xfId="140"/>
    <cellStyle name="Normal 20" xfId="141"/>
    <cellStyle name="Normal 21" xfId="142"/>
    <cellStyle name="Normal 22" xfId="143"/>
    <cellStyle name="Normal 23" xfId="144"/>
    <cellStyle name="Normal 24" xfId="145"/>
    <cellStyle name="Normal 25" xfId="146"/>
    <cellStyle name="Normal 25 2" xfId="147"/>
    <cellStyle name="Normal 26" xfId="148"/>
    <cellStyle name="Normal 27" xfId="149"/>
    <cellStyle name="Normal 28" xfId="150"/>
    <cellStyle name="Normal 29" xfId="151"/>
    <cellStyle name="Normal 3" xfId="152"/>
    <cellStyle name="Normal 3 2" xfId="153"/>
    <cellStyle name="Normal 3 2 2" xfId="154"/>
    <cellStyle name="Normal 3 3" xfId="155"/>
    <cellStyle name="Normal 3 3 2" xfId="156"/>
    <cellStyle name="Normal 3 4" xfId="157"/>
    <cellStyle name="Normal 3 5" xfId="158"/>
    <cellStyle name="Normal 3 6" xfId="159"/>
    <cellStyle name="Normal 3 7" xfId="160"/>
    <cellStyle name="Normal 3 8" xfId="161"/>
    <cellStyle name="Normal 30" xfId="162"/>
    <cellStyle name="Normal 31" xfId="163"/>
    <cellStyle name="Normal 32" xfId="164"/>
    <cellStyle name="Normal 33" xfId="165"/>
    <cellStyle name="Normal 34" xfId="166"/>
    <cellStyle name="Normal 35" xfId="167"/>
    <cellStyle name="Normal 36" xfId="168"/>
    <cellStyle name="Normal 37" xfId="169"/>
    <cellStyle name="Normal 38" xfId="170"/>
    <cellStyle name="Normal 39" xfId="171"/>
    <cellStyle name="Normal 4" xfId="172"/>
    <cellStyle name="Normal 4 2" xfId="173"/>
    <cellStyle name="Normal 4 2 2" xfId="174"/>
    <cellStyle name="Normal 4 3" xfId="175"/>
    <cellStyle name="Normal 4 3 2" xfId="176"/>
    <cellStyle name="Normal 4 4" xfId="177"/>
    <cellStyle name="Normal 40" xfId="178"/>
    <cellStyle name="Normal 41" xfId="179"/>
    <cellStyle name="Normal 42" xfId="180"/>
    <cellStyle name="Normal 43" xfId="181"/>
    <cellStyle name="Normal 44" xfId="182"/>
    <cellStyle name="Normal 45" xfId="183"/>
    <cellStyle name="Normal 45 2" xfId="184"/>
    <cellStyle name="Normal 45 3" xfId="185"/>
    <cellStyle name="Normal 45 4" xfId="186"/>
    <cellStyle name="Normal 46" xfId="187"/>
    <cellStyle name="Normal 46 2" xfId="188"/>
    <cellStyle name="Normal 47" xfId="189"/>
    <cellStyle name="Normal 48" xfId="190"/>
    <cellStyle name="Normal 49" xfId="191"/>
    <cellStyle name="Normal 5" xfId="192"/>
    <cellStyle name="Normal 5 2" xfId="193"/>
    <cellStyle name="Normal 50" xfId="194"/>
    <cellStyle name="Normal 51" xfId="195"/>
    <cellStyle name="Normal 52" xfId="196"/>
    <cellStyle name="Normal 53" xfId="197"/>
    <cellStyle name="Normal 54" xfId="198"/>
    <cellStyle name="Normal 55" xfId="199"/>
    <cellStyle name="Normal 56" xfId="200"/>
    <cellStyle name="Normal 57" xfId="201"/>
    <cellStyle name="Normal 58" xfId="202"/>
    <cellStyle name="Normal 59" xfId="203"/>
    <cellStyle name="Normal 6" xfId="204"/>
    <cellStyle name="Normal 6 2" xfId="205"/>
    <cellStyle name="Normal 6 3" xfId="206"/>
    <cellStyle name="Normal 60" xfId="207"/>
    <cellStyle name="Normal 61" xfId="208"/>
    <cellStyle name="Normal 62" xfId="209"/>
    <cellStyle name="Normal 63" xfId="210"/>
    <cellStyle name="Normal 64" xfId="211"/>
    <cellStyle name="Normal 65" xfId="212"/>
    <cellStyle name="Normal 66" xfId="213"/>
    <cellStyle name="Normal 67" xfId="214"/>
    <cellStyle name="Normal 68" xfId="215"/>
    <cellStyle name="Normal 69" xfId="216"/>
    <cellStyle name="Normal 7" xfId="217"/>
    <cellStyle name="Normal 70" xfId="218"/>
    <cellStyle name="Normal 71" xfId="219"/>
    <cellStyle name="Normal 72" xfId="220"/>
    <cellStyle name="Normal 73" xfId="221"/>
    <cellStyle name="Normal 74" xfId="222"/>
    <cellStyle name="Normal 75" xfId="223"/>
    <cellStyle name="Normal 76" xfId="224"/>
    <cellStyle name="Normal 77" xfId="225"/>
    <cellStyle name="Normal 78" xfId="226"/>
    <cellStyle name="Normal 79" xfId="227"/>
    <cellStyle name="Normal 8" xfId="228"/>
    <cellStyle name="Normal 8 2" xfId="229"/>
    <cellStyle name="Normal 80" xfId="230"/>
    <cellStyle name="Normal 81" xfId="231"/>
    <cellStyle name="Normal 82" xfId="232"/>
    <cellStyle name="Normal 9" xfId="233"/>
    <cellStyle name="Normal 9 2" xfId="234"/>
    <cellStyle name="Normal_promila" xfId="235"/>
    <cellStyle name="Note 2" xfId="236"/>
    <cellStyle name="Note 2 2" xfId="237"/>
    <cellStyle name="Note 2 2 2" xfId="238"/>
    <cellStyle name="Note 3" xfId="239"/>
    <cellStyle name="Note 4" xfId="240"/>
    <cellStyle name="Output 2" xfId="241"/>
    <cellStyle name="Output 3" xfId="242"/>
    <cellStyle name="Output 4" xfId="243"/>
    <cellStyle name="Percent 2" xfId="244"/>
    <cellStyle name="Percent 3" xfId="245"/>
    <cellStyle name="Title 2" xfId="246"/>
    <cellStyle name="Total 2" xfId="247"/>
    <cellStyle name="Total 3" xfId="248"/>
    <cellStyle name="Total 4" xfId="249"/>
    <cellStyle name="Warning Text 2" xfId="250"/>
    <cellStyle name="Warning Text 3" xfId="251"/>
    <cellStyle name="Warning Text 4" xfId="252"/>
  </cellStyles>
  <dxfs count="6">
    <dxf>
      <font>
        <condense val="0"/>
        <color rgb="FF9C0006"/>
        <extend val="0"/>
      </font>
      <fill>
        <patternFill>
          <bgColor rgb="FFFFC7CE"/>
        </patternFill>
      </fill>
    </dxf>
    <dxf>
      <font>
        <condense val="0"/>
        <color rgb="FF9C0006"/>
        <extend val="0"/>
      </font>
      <fill>
        <patternFill>
          <bgColor rgb="FFFFC7CE"/>
        </patternFill>
      </fill>
    </dxf>
    <dxf>
      <font>
        <condense val="0"/>
        <color rgb="FF9C0006"/>
        <extend val="0"/>
      </font>
      <fill>
        <patternFill>
          <bgColor rgb="FFFFC7CE"/>
        </patternFill>
      </fill>
    </dxf>
    <dxf>
      <font>
        <condense val="0"/>
        <color rgb="FF9C0006"/>
        <extend val="0"/>
      </font>
      <fill>
        <patternFill>
          <bgColor rgb="FFFFC7CE"/>
        </patternFill>
      </fill>
    </dxf>
    <dxf>
      <font>
        <condense val="0"/>
        <color rgb="FF9C6500"/>
        <extend val="0"/>
      </font>
      <fill>
        <patternFill>
          <bgColor rgb="FFFFEB9C"/>
        </patternFill>
      </fill>
    </dxf>
    <dxf>
      <font>
        <condense val="0"/>
        <color rgb="FF9C0006"/>
        <extend val="0"/>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styles" Target="styles.xml" Id="rId54" /><Relationship Type="http://schemas.openxmlformats.org/officeDocument/2006/relationships/theme" Target="theme/theme1.xml" Id="rId55" /></Relationships>
</file>

<file path=xl/comments/comment1.xml><?xml version="1.0" encoding="utf-8"?>
<comments xmlns="http://schemas.openxmlformats.org/spreadsheetml/2006/main">
  <authors>
    <author>Ravindra Singh</author>
  </authors>
  <commentList>
    <comment ref="F7" authorId="0" shapeId="0">
      <text>
        <t>Please fill R&amp;P Specific</t>
      </text>
    </comment>
    <comment ref="F8" authorId="0" shapeId="0">
      <text>
        <t>Please fill R&amp;P Specific</t>
      </text>
    </comment>
    <comment ref="F9" authorId="0" shapeId="0">
      <text>
        <t>Please fill R&amp;P Specific</t>
      </text>
    </comment>
    <comment ref="F10" authorId="0" shapeId="0">
      <text>
        <t>Please fill R&amp;P Specific</t>
      </text>
    </comment>
    <comment ref="F27" authorId="0" shapeId="0">
      <text>
        <t>Please fill R&amp;P Specific</t>
      </text>
    </comment>
    <comment ref="F43" authorId="0" shapeId="0">
      <text>
        <t>Please fill R&amp;P Specific</t>
      </text>
    </comment>
    <comment ref="F44" authorId="0" shapeId="0">
      <text>
        <t>Please fill R&amp;P Specific</t>
      </text>
    </comment>
    <comment ref="F52" authorId="0" shapeId="0">
      <text>
        <t>Please fill R&amp;P Specific</t>
      </text>
    </comment>
    <comment ref="F53" authorId="0" shapeId="0">
      <text>
        <t>Please fill R&amp;P Specific</t>
      </text>
    </comment>
    <comment ref="F54" authorId="0" shapeId="0">
      <text>
        <t>Please fill R&amp;P Specific</t>
      </text>
    </comment>
    <comment ref="F70" authorId="0" shapeId="0">
      <text>
        <t>Please fill R&amp;P Specific</t>
      </text>
    </comment>
    <comment ref="F72" authorId="0" shapeId="0">
      <text>
        <t>Please fill R&amp;P Specific</t>
      </text>
    </comment>
    <comment ref="F75" authorId="0" shapeId="0">
      <text>
        <t>Please fill R&amp;P Specific</t>
      </text>
    </comment>
    <comment ref="F78" authorId="0" shapeId="0">
      <text>
        <t>Please fill R&amp;P Specific</t>
      </text>
    </comment>
    <comment ref="F79" authorId="0" shapeId="0">
      <text>
        <t>Please fill R&amp;P Specific</t>
      </text>
    </comment>
    <comment ref="F84" authorId="0" shapeId="0">
      <text>
        <t>Please fill R&amp;P Specific</t>
      </text>
    </comment>
    <comment ref="F85" authorId="0" shapeId="0">
      <text>
        <t>Please fill R&amp;P Specific</t>
      </text>
    </comment>
    <comment ref="F86" authorId="0" shapeId="0">
      <text>
        <t>Please fill R&amp;P Specific</t>
      </text>
    </comment>
    <comment ref="F95" authorId="0" shapeId="0">
      <text>
        <t>Please fill R&amp;P Specific</t>
      </text>
    </comment>
  </commentList>
</comments>
</file>

<file path=xl/comments/comment2.xml><?xml version="1.0" encoding="utf-8"?>
<comments xmlns="http://schemas.openxmlformats.org/spreadsheetml/2006/main">
  <authors>
    <author>Ravindra Singh</author>
  </authors>
  <commentList>
    <comment ref="H93" authorId="0" shapeId="0">
      <text>
        <t>Please fill R&amp;P Specific</t>
      </text>
    </comment>
    <comment ref="H96" authorId="0" shapeId="0">
      <text>
        <t>Please fill R&amp;P Specific</t>
      </text>
    </comment>
    <comment ref="H97" authorId="0" shapeId="0">
      <text>
        <t>Please fill R&amp;P Specific</t>
      </text>
    </comment>
    <comment ref="H98" authorId="0" shapeId="0">
      <text>
        <t>Please fill R&amp;P Specific</t>
      </text>
    </comment>
    <comment ref="H99" authorId="0" shapeId="0">
      <text>
        <t>Please fill R&amp;P Specific</t>
      </text>
    </comment>
    <comment ref="H100" authorId="0" shapeId="0">
      <text>
        <t>Please fill R&amp;P Specific</t>
      </text>
    </comment>
    <comment ref="H101" authorId="0" shapeId="0">
      <text>
        <t>Please fill R&amp;P Specific</t>
      </text>
    </comment>
    <comment ref="H102" authorId="0" shapeId="0">
      <text>
        <t>Please fill R&amp;P Specific</t>
      </text>
    </comment>
    <comment ref="H105" authorId="0" shapeId="0">
      <text>
        <t>Please fill R&amp;P Specific</t>
      </text>
    </comment>
    <comment ref="H106" authorId="0" shapeId="0">
      <text>
        <t>Please fill R&amp;P Specific</t>
      </text>
    </comment>
    <comment ref="H107" authorId="0" shapeId="0">
      <text>
        <t>Please fill R&amp;P Specific</t>
      </text>
    </comment>
    <comment ref="H108" authorId="0" shapeId="0">
      <text>
        <t>Please fill R&amp;P Specific</t>
      </text>
    </comment>
    <comment ref="H109" authorId="0" shapeId="0">
      <text>
        <t>Please fill R&amp;P Specific</t>
      </text>
    </comment>
    <comment ref="H110" authorId="0" shapeId="0">
      <text>
        <t>Please fill R&amp;P Specific</t>
      </text>
    </comment>
    <comment ref="H111" authorId="0" shapeId="0">
      <text>
        <t>Please fill R&amp;P Specific</t>
      </text>
    </comment>
    <comment ref="H113" authorId="0" shapeId="0">
      <text>
        <t>Please fill R&amp;P Specific</t>
      </text>
    </comment>
    <comment ref="H114" authorId="0" shapeId="0">
      <text>
        <t>Please fill R&amp;P Specific</t>
      </text>
    </comment>
    <comment ref="H115" authorId="0" shapeId="0">
      <text>
        <t>Please fill R&amp;P Specific</t>
      </text>
    </comment>
    <comment ref="H116" authorId="0" shapeId="0">
      <text>
        <t>Please fill R&amp;P Specific</t>
      </text>
    </comment>
    <comment ref="H117" authorId="0" shapeId="0">
      <text>
        <t>Please fill R&amp;P Specific</t>
      </text>
    </comment>
    <comment ref="H133" authorId="0" shapeId="0">
      <text>
        <t>Please fill R&amp;P Specific</t>
      </text>
    </comment>
    <comment ref="H135" authorId="0" shapeId="0">
      <text>
        <t>Please fill R&amp;P Specific</t>
      </text>
    </comment>
    <comment ref="H138" authorId="0" shapeId="0">
      <text>
        <t>Please fill R&amp;P Specific</t>
      </text>
    </comment>
    <comment ref="H141" authorId="0" shapeId="0">
      <text>
        <t>Please fill R&amp;P Specific</t>
      </text>
    </comment>
    <comment ref="H142" authorId="0" shapeId="0">
      <text>
        <t>Please fill R&amp;P Specific</t>
      </text>
    </comment>
    <comment ref="H147" authorId="0" shapeId="0">
      <text>
        <t>Please fill R&amp;P Specific</t>
      </text>
    </comment>
    <comment ref="H148" authorId="0" shapeId="0">
      <text>
        <t>Please fill R&amp;P Specific</t>
      </text>
    </comment>
    <comment ref="H149" authorId="0" shapeId="0">
      <text>
        <t>Please fill R&amp;P Specific</t>
      </text>
    </comment>
    <comment ref="H158" authorId="0" shapeId="0">
      <text>
        <t>Please fill R&amp;P Specific</t>
      </text>
    </comment>
    <comment ref="H165" authorId="0" shapeId="0">
      <text>
        <t>Please fill R&amp;P Specific</t>
      </text>
    </comment>
    <comment ref="H171" authorId="0" shapeId="0">
      <text>
        <t>Please fill R&amp;P Specific</t>
      </text>
    </comment>
    <comment ref="H172" authorId="0" shapeId="0">
      <text>
        <t>Please fill R&amp;P Specific</t>
      </text>
    </comment>
    <comment ref="H173" authorId="0" shapeId="0">
      <text>
        <t>Please fill R&amp;P Specific</t>
      </text>
    </comment>
    <comment ref="H174" authorId="0" shapeId="0">
      <text>
        <t>Please fill R&amp;P Specific</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mailto:ambikapurkv@gmail.com" TargetMode="External" Id="rId1" /><Relationship Type="http://schemas.openxmlformats.org/officeDocument/2006/relationships/hyperlink" Target="https://ambikapur.kvs.ac.in/" TargetMode="External" Id="rId2" /></Relationships>
</file>

<file path=xl/worksheets/_rels/sheet5.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6.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G11"/>
  <sheetViews>
    <sheetView view="pageBreakPreview" zoomScale="60" zoomScaleNormal="70" workbookViewId="0">
      <selection activeCell="L6" sqref="L6"/>
    </sheetView>
  </sheetViews>
  <sheetFormatPr baseColWidth="8" defaultRowHeight="31.5"/>
  <cols>
    <col width="45.5703125" customWidth="1" style="121" min="1" max="1"/>
    <col width="9.140625" customWidth="1" style="119" min="2" max="2"/>
    <col width="15.5703125" customWidth="1" style="119" min="3" max="3"/>
    <col width="10.140625" customWidth="1" style="119" min="4" max="4"/>
    <col width="19.5703125" customWidth="1" style="119" min="5" max="5"/>
    <col width="19.28515625" customWidth="1" style="119" min="6" max="6"/>
    <col width="9.140625" customWidth="1" style="119" min="7" max="16384"/>
  </cols>
  <sheetData>
    <row r="1" ht="52.5" customHeight="1">
      <c r="A1" s="1057" t="inlineStr">
        <is>
          <t>Kendriya Vidyalaya  GANGTOK</t>
        </is>
      </c>
      <c r="B1" s="1058" t="n"/>
      <c r="C1" s="1058" t="n"/>
      <c r="D1" s="1058" t="n"/>
      <c r="E1" s="1058" t="n"/>
      <c r="F1" s="1058" t="n"/>
      <c r="G1" s="1059" t="n"/>
    </row>
    <row r="2" ht="52.5" customHeight="1">
      <c r="A2" s="1060" t="n"/>
      <c r="G2" s="1061" t="n"/>
    </row>
    <row r="3" ht="52.5" customHeight="1">
      <c r="A3" s="1062" t="inlineStr">
        <is>
          <t>ANNUAL ACCOUNTS SF &amp; VVN</t>
        </is>
      </c>
      <c r="B3" s="1063" t="n"/>
      <c r="C3" s="1063" t="n"/>
      <c r="D3" s="1063" t="n"/>
      <c r="E3" s="1063" t="n"/>
      <c r="F3" s="1063" t="n"/>
      <c r="G3" s="1064" t="n"/>
    </row>
    <row r="4" ht="114.75" customHeight="1">
      <c r="A4" s="730" t="n"/>
      <c r="B4" s="731" t="n"/>
      <c r="C4" s="731" t="n"/>
      <c r="D4" s="731" t="n"/>
      <c r="E4" s="731" t="n"/>
      <c r="F4" s="731" t="n"/>
      <c r="G4" s="557" t="n"/>
    </row>
    <row r="5" ht="48.75" customHeight="1">
      <c r="A5" s="1062" t="inlineStr">
        <is>
          <t>FOR THE YEAR</t>
        </is>
      </c>
      <c r="B5" s="1063" t="n"/>
      <c r="C5" s="1063" t="n"/>
      <c r="D5" s="1063" t="n"/>
      <c r="E5" s="1063" t="n"/>
      <c r="F5" s="1063" t="n"/>
      <c r="G5" s="1064" t="n"/>
    </row>
    <row r="6" ht="63" customHeight="1">
      <c r="A6" s="1062" t="inlineStr">
        <is>
          <t>2023-24</t>
        </is>
      </c>
      <c r="B6" s="1063" t="n"/>
      <c r="C6" s="1063" t="n"/>
      <c r="D6" s="1063" t="n"/>
      <c r="E6" s="1063" t="n"/>
      <c r="F6" s="1063" t="n"/>
      <c r="G6" s="1064" t="n"/>
    </row>
    <row r="7" ht="33.75" customHeight="1">
      <c r="A7" s="730" t="inlineStr">
        <is>
          <t>P.O-TADONG</t>
        </is>
      </c>
      <c r="B7" s="1063" t="n"/>
      <c r="C7" s="1063" t="n"/>
      <c r="D7" s="1063" t="n"/>
      <c r="E7" s="1063" t="n"/>
      <c r="F7" s="1063" t="n"/>
      <c r="G7" s="557" t="n"/>
    </row>
    <row r="8" ht="26.25" customFormat="1" customHeight="1" s="120">
      <c r="A8" s="1065" t="inlineStr">
        <is>
          <t>Gangtok (Sikkim) -737102</t>
        </is>
      </c>
      <c r="B8" s="1063" t="n"/>
      <c r="C8" s="1063" t="n"/>
      <c r="D8" s="1063" t="n"/>
      <c r="E8" s="1063" t="n"/>
      <c r="F8" s="1063" t="n"/>
      <c r="G8" s="1064" t="n"/>
    </row>
    <row r="9" ht="28.5" customFormat="1" customHeight="1" s="120">
      <c r="A9" s="1066" t="inlineStr">
        <is>
          <t>Email: kvgangtok2022@gmail.com</t>
        </is>
      </c>
      <c r="B9" s="1063" t="n"/>
      <c r="C9" s="1063" t="n"/>
      <c r="D9" s="1063" t="n"/>
      <c r="E9" s="1063" t="n"/>
      <c r="F9" s="1063" t="n"/>
      <c r="G9" s="1064" t="n"/>
    </row>
    <row r="10" ht="28.5" customFormat="1" customHeight="1" s="120">
      <c r="A10" s="1066" t="inlineStr">
        <is>
          <t>URL: https://gangtok.kvs.ac.in</t>
        </is>
      </c>
      <c r="B10" s="1063" t="n"/>
      <c r="C10" s="1063" t="n"/>
      <c r="D10" s="1063" t="n"/>
      <c r="E10" s="1063" t="n"/>
      <c r="F10" s="1063" t="n"/>
      <c r="G10" s="1064" t="n"/>
    </row>
    <row r="11" ht="26.25" customFormat="1" customHeight="1" s="120">
      <c r="A11" s="1067" t="n"/>
      <c r="B11" s="1068" t="n"/>
      <c r="C11" s="1068" t="n"/>
      <c r="D11" s="1068" t="n"/>
      <c r="E11" s="1068" t="n"/>
      <c r="F11" s="1068" t="n"/>
      <c r="G11" s="1069" t="n"/>
    </row>
  </sheetData>
  <mergeCells count="10">
    <mergeCell ref="A1:G1"/>
    <mergeCell ref="A10:G10"/>
    <mergeCell ref="A9:G9"/>
    <mergeCell ref="A8:G8"/>
    <mergeCell ref="A3:G3"/>
    <mergeCell ref="A6:G6"/>
    <mergeCell ref="A2:G2"/>
    <mergeCell ref="A11:G11"/>
    <mergeCell ref="A7:F7"/>
    <mergeCell ref="A5:G5"/>
  </mergeCells>
  <hyperlinks>
    <hyperlink ref="A9" display="ambikapurkv@gmail.com" r:id="rId1"/>
    <hyperlink ref="A10" display="https://ambikapur.kvs.ac.in" r:id="rId2"/>
  </hyperlinks>
  <printOptions horizontalCentered="1"/>
  <pageMargins left="0.7086614173228347" right="0.2362204724409449" top="0.3543307086614174" bottom="0.4724409448818898" header="0.2362204724409449" footer="0.3149606299212598"/>
  <pageSetup orientation="landscape" paperSize="9" firstPageNumber="6" useFirstPageNumber="1" blackAndWhite="1"/>
</worksheet>
</file>

<file path=xl/worksheets/sheet10.xml><?xml version="1.0" encoding="utf-8"?>
<worksheet xmlns="http://schemas.openxmlformats.org/spreadsheetml/2006/main">
  <sheetPr>
    <tabColor rgb="FF00B050"/>
    <outlinePr summaryBelow="1" summaryRight="1"/>
    <pageSetUpPr fitToPage="1"/>
  </sheetPr>
  <dimension ref="A1:H341"/>
  <sheetViews>
    <sheetView view="pageBreakPreview" zoomScaleSheetLayoutView="100" workbookViewId="0">
      <selection activeCell="D18" sqref="D18"/>
    </sheetView>
  </sheetViews>
  <sheetFormatPr baseColWidth="8" defaultColWidth="4.28515625" defaultRowHeight="12.75"/>
  <cols>
    <col width="4.28515625" customWidth="1" style="73" min="1" max="1"/>
    <col width="62.28515625" customWidth="1" style="75" min="2" max="2"/>
    <col width="16.7109375" customWidth="1" style="74" min="3" max="8"/>
    <col width="9.140625" customWidth="1" style="66" min="9" max="10"/>
    <col width="10.7109375" bestFit="1" customWidth="1" style="66" min="11" max="11"/>
    <col width="9.140625" customWidth="1" style="66" min="12" max="255"/>
    <col width="4.28515625" customWidth="1" style="66" min="256" max="16384"/>
  </cols>
  <sheetData>
    <row r="1" ht="14.25" customFormat="1" customHeight="1" s="63">
      <c r="A1" s="830">
        <f>COVER!A1</f>
        <v/>
      </c>
    </row>
    <row r="2" ht="14.25" customFormat="1" customHeight="1" s="63">
      <c r="A2" s="830" t="n"/>
      <c r="C2" s="830" t="n"/>
      <c r="D2" s="830" t="n"/>
      <c r="E2" s="848" t="inlineStr">
        <is>
          <t>ANNEXURE-R-SF-Project KV-Provision</t>
        </is>
      </c>
    </row>
    <row r="3" ht="14.25" customFormat="1" customHeight="1" s="63">
      <c r="A3" s="830" t="n"/>
      <c r="C3" s="830" t="n"/>
      <c r="D3" s="830" t="n"/>
      <c r="E3" s="830" t="n"/>
      <c r="F3" s="830" t="n"/>
      <c r="G3" s="65" t="n"/>
      <c r="H3" s="65" t="n"/>
    </row>
    <row r="4" ht="60.75" customFormat="1" customHeight="1" s="63">
      <c r="A4" s="831" t="inlineStr">
        <is>
          <t>STATEMENT SHOWING PROVISION FOR INCOME WHICH HAS BECOME DUE BUT NOT RECEIVED DURING THE FINANCIAL YEAR  (ACCRUED INCOME ),PROVISION FOR INCOME WHICH HAS BEEN RECEIVED DURING THE FINANCIAL YEAR BUT WHICH  PERTAINS TO THE NEXT FINANCIAL YEAR (INCOME RECEIVED IN ADVANCE OR UNEXPIRED INCOME) AND FINAL CLOSING BALANCE OF THE RESPECTIVE INCOME ACCOUNTS  IN RESPECT OF PROJECT-SF ACCOUNT OF GOVERNMENT KV</t>
        </is>
      </c>
    </row>
    <row r="5" ht="14.25" customFormat="1" customHeight="1" s="63" thickBot="1">
      <c r="A5" s="830" t="n"/>
      <c r="B5" s="830" t="n"/>
      <c r="C5" s="830" t="n"/>
      <c r="D5" s="830" t="n"/>
      <c r="E5" s="830" t="n"/>
      <c r="F5" s="830" t="n"/>
      <c r="G5" s="830" t="n"/>
      <c r="H5" s="830" t="n"/>
    </row>
    <row r="6" ht="29.25" customHeight="1">
      <c r="A6" s="238" t="inlineStr">
        <is>
          <t>SN</t>
        </is>
      </c>
      <c r="B6" s="1224" t="inlineStr">
        <is>
          <t>HEADS OF ACCOUNTS</t>
        </is>
      </c>
      <c r="C6" s="839" t="inlineStr">
        <is>
          <t>Amount as per Receipt side</t>
        </is>
      </c>
      <c r="D6" s="842" t="inlineStr">
        <is>
          <t>Provision for the amount due but not received during the year  (ACCRUED INCOME)</t>
        </is>
      </c>
      <c r="E6" s="1225" t="n"/>
      <c r="F6" s="842" t="inlineStr">
        <is>
          <t>Provision for  the amount received during the year but pertaining to future period (INCOME RECEIVED IN ADVANCE OR UNEXPIRED INCOME)</t>
        </is>
      </c>
      <c r="G6" s="1225" t="n"/>
      <c r="H6" s="846" t="inlineStr">
        <is>
          <t xml:space="preserve"> Total Current Year</t>
        </is>
      </c>
    </row>
    <row r="7" ht="24" customHeight="1" thickBot="1">
      <c r="A7" s="1226" t="n"/>
      <c r="B7" s="1227" t="n"/>
      <c r="C7" s="1228" t="n"/>
      <c r="D7" s="1229" t="n"/>
      <c r="E7" s="1230" t="n"/>
      <c r="F7" s="1229" t="n"/>
      <c r="G7" s="1230" t="n"/>
      <c r="H7" s="1228" t="n"/>
    </row>
    <row r="8" ht="35.25" customHeight="1" thickBot="1">
      <c r="A8" s="1226" t="n"/>
      <c r="B8" s="1227" t="n"/>
      <c r="C8" s="1231" t="n"/>
      <c r="D8" s="234" t="inlineStr">
        <is>
          <t>Less:- PreviousYear's  Provision</t>
        </is>
      </c>
      <c r="E8" s="235" t="inlineStr">
        <is>
          <t>Add:- Current Year's Provision</t>
        </is>
      </c>
      <c r="F8" s="236" t="inlineStr">
        <is>
          <t>Add:-  Previous Year Provision</t>
        </is>
      </c>
      <c r="G8" s="237" t="inlineStr">
        <is>
          <t>Less:- Current Year Provision</t>
        </is>
      </c>
      <c r="H8" s="1231" t="n"/>
    </row>
    <row r="9" ht="22.5" customHeight="1" thickBot="1">
      <c r="A9" s="1232" t="n"/>
      <c r="B9" s="1233" t="n"/>
      <c r="C9" s="235" t="n">
        <v>1</v>
      </c>
      <c r="D9" s="238" t="n">
        <v>2</v>
      </c>
      <c r="E9" s="239" t="n">
        <v>3</v>
      </c>
      <c r="F9" s="238" t="n">
        <v>4</v>
      </c>
      <c r="G9" s="239" t="n">
        <v>5</v>
      </c>
      <c r="H9" s="240" t="inlineStr">
        <is>
          <t>6=1-2+3+4-5</t>
        </is>
      </c>
    </row>
    <row r="10" ht="15" customFormat="1" customHeight="1" s="1114">
      <c r="A10" s="1234" t="inlineStr">
        <is>
          <t>D</t>
        </is>
      </c>
      <c r="B10" s="1235" t="inlineStr">
        <is>
          <t>Fees &amp; Fines from Student</t>
        </is>
      </c>
      <c r="C10" s="1236" t="n"/>
      <c r="D10" s="1236" t="n"/>
      <c r="E10" s="1236" t="n"/>
      <c r="F10" s="1236" t="n"/>
      <c r="G10" s="1236" t="n"/>
      <c r="H10" s="1236" t="n"/>
    </row>
    <row r="11" ht="15" customFormat="1" customHeight="1" s="1114">
      <c r="A11" s="1237" t="n">
        <v>1</v>
      </c>
      <c r="B11" s="1237" t="inlineStr">
        <is>
          <t>Admission Fees</t>
        </is>
      </c>
      <c r="C11" s="1238">
        <f>RECEIPTS!G34</f>
        <v/>
      </c>
      <c r="D11" s="1239" t="n"/>
      <c r="E11" s="1239" t="n"/>
      <c r="F11" s="1239" t="n"/>
      <c r="G11" s="1239" t="n"/>
      <c r="H11" s="1238">
        <f>C11-D11+E11+F11-G11</f>
        <v/>
      </c>
    </row>
    <row r="12" ht="15" customFormat="1" customHeight="1" s="1114">
      <c r="A12" s="1237" t="n">
        <v>2</v>
      </c>
      <c r="B12" s="1237" t="inlineStr">
        <is>
          <t>Tuition Fees</t>
        </is>
      </c>
      <c r="C12" s="1238">
        <f>RECEIPTS!G35</f>
        <v/>
      </c>
      <c r="D12" s="1239" t="n"/>
      <c r="E12" s="1239" t="n"/>
      <c r="F12" s="1239" t="n"/>
      <c r="G12" s="1239" t="n"/>
      <c r="H12" s="1238">
        <f>C12-D12+E12+F12-G12</f>
        <v/>
      </c>
    </row>
    <row r="13" ht="15" customFormat="1" customHeight="1" s="1114">
      <c r="A13" s="1237" t="n">
        <v>3</v>
      </c>
      <c r="B13" s="1237" t="inlineStr">
        <is>
          <t>Vidyalaya Vikas Nidhi</t>
        </is>
      </c>
      <c r="C13" s="1238">
        <f>RECEIPTS!G36</f>
        <v/>
      </c>
      <c r="D13" s="1239" t="n"/>
      <c r="E13" s="1239" t="n"/>
      <c r="F13" s="1239" t="n"/>
      <c r="G13" s="1239" t="n"/>
      <c r="H13" s="1238">
        <f>C13-D13+E13+F13-G13</f>
        <v/>
      </c>
    </row>
    <row r="14" ht="15" customFormat="1" customHeight="1" s="1114">
      <c r="A14" s="1237" t="n">
        <v>4</v>
      </c>
      <c r="B14" s="1237" t="inlineStr">
        <is>
          <t>Computer Fees</t>
        </is>
      </c>
      <c r="C14" s="1238">
        <f>RECEIPTS!G37</f>
        <v/>
      </c>
      <c r="D14" s="1239" t="n"/>
      <c r="E14" s="1239" t="n"/>
      <c r="F14" s="1239" t="n"/>
      <c r="G14" s="1239" t="n"/>
      <c r="H14" s="1238">
        <f>C14-D14+E14+F14-G14</f>
        <v/>
      </c>
    </row>
    <row r="15" ht="15" customFormat="1" customHeight="1" s="1114">
      <c r="A15" s="1237" t="n">
        <v>5</v>
      </c>
      <c r="B15" s="1237" t="inlineStr">
        <is>
          <t>Pre-Primary fees</t>
        </is>
      </c>
      <c r="C15" s="1238">
        <f>RECEIPTS!G38</f>
        <v/>
      </c>
      <c r="D15" s="1239" t="n"/>
      <c r="E15" s="1239" t="n"/>
      <c r="F15" s="1239" t="n"/>
      <c r="G15" s="1239" t="n"/>
      <c r="H15" s="1238">
        <f>C15-D15+E15+F15-G15</f>
        <v/>
      </c>
    </row>
    <row r="16" ht="15" customFormat="1" customHeight="1" s="1114">
      <c r="A16" s="1240" t="n"/>
      <c r="B16" s="1240" t="inlineStr">
        <is>
          <t>TOTAL</t>
        </is>
      </c>
      <c r="C16" s="1238">
        <f>SUM(C11:C15)</f>
        <v/>
      </c>
      <c r="D16" s="1238">
        <f>SUM(D11:D15)</f>
        <v/>
      </c>
      <c r="E16" s="1238">
        <f>SUM(E11:E15)</f>
        <v/>
      </c>
      <c r="F16" s="1238">
        <f>SUM(F11:F15)</f>
        <v/>
      </c>
      <c r="G16" s="1238">
        <f>SUM(G11:G15)</f>
        <v/>
      </c>
      <c r="H16" s="1238">
        <f>SUM(H11:H15)</f>
        <v/>
      </c>
    </row>
    <row r="17" ht="15" customFormat="1" customHeight="1" s="1114">
      <c r="A17" s="1234" t="inlineStr">
        <is>
          <t>F</t>
        </is>
      </c>
      <c r="B17" s="1235" t="inlineStr">
        <is>
          <t>Other Income</t>
        </is>
      </c>
      <c r="C17" s="1236" t="n"/>
      <c r="D17" s="1236" t="n"/>
      <c r="E17" s="1236" t="n"/>
      <c r="F17" s="1236" t="n"/>
      <c r="G17" s="1236" t="n"/>
      <c r="H17" s="1236" t="n"/>
    </row>
    <row r="18" ht="15" customFormat="1" customHeight="1" s="1114">
      <c r="A18" s="1237" t="n">
        <v>1</v>
      </c>
      <c r="B18" s="1237" t="inlineStr">
        <is>
          <t>RTI fees</t>
        </is>
      </c>
      <c r="C18" s="1238">
        <f>RECEIPTS!G41</f>
        <v/>
      </c>
      <c r="D18" s="1239" t="n"/>
      <c r="E18" s="1239" t="n"/>
      <c r="F18" s="1239" t="n"/>
      <c r="G18" s="1239" t="n"/>
      <c r="H18" s="1238">
        <f>C18-D18+E18+F18-G18</f>
        <v/>
      </c>
    </row>
    <row r="19" ht="15" customFormat="1" customHeight="1" s="1114">
      <c r="A19" s="1237" t="n">
        <v>2</v>
      </c>
      <c r="B19" s="1237" t="inlineStr">
        <is>
          <t>Contribution towards CGHS recovery from staff.</t>
        </is>
      </c>
      <c r="C19" s="1238">
        <f>RECEIPTS!G42</f>
        <v/>
      </c>
      <c r="D19" s="1239" t="n"/>
      <c r="E19" s="1239" t="n"/>
      <c r="F19" s="1239" t="n"/>
      <c r="G19" s="1239" t="n"/>
      <c r="H19" s="1238">
        <f>C19-D19+E19+F19-G19</f>
        <v/>
      </c>
    </row>
    <row r="20" ht="15" customFormat="1" customHeight="1" s="1114">
      <c r="A20" s="1237" t="n">
        <v>3</v>
      </c>
      <c r="B20" s="1237" t="inlineStr">
        <is>
          <t>Misc. receipts of Revenue nature(sale of tender form waste paper, misc. income etc.)</t>
        </is>
      </c>
      <c r="C20" s="1238">
        <f>RECEIPTS!G43</f>
        <v/>
      </c>
      <c r="D20" s="1239" t="n"/>
      <c r="E20" s="1239" t="n"/>
      <c r="F20" s="1239" t="n"/>
      <c r="G20" s="1239" t="n"/>
      <c r="H20" s="1238">
        <f>C20-D20+E20+F20-G20</f>
        <v/>
      </c>
    </row>
    <row r="21" ht="15" customFormat="1" customHeight="1" s="1114">
      <c r="A21" s="1237" t="n">
        <v>4</v>
      </c>
      <c r="B21" s="1237" t="inlineStr">
        <is>
          <t>Recoveries of Capital Nature(lost article /damaged article, condemned articles)</t>
        </is>
      </c>
      <c r="C21" s="1238">
        <f>RECEIPTS!G44</f>
        <v/>
      </c>
      <c r="D21" s="1239" t="n"/>
      <c r="E21" s="1239" t="n"/>
      <c r="F21" s="1239" t="n"/>
      <c r="G21" s="1239" t="n"/>
      <c r="H21" s="1238">
        <f>C21-D21+E21+F21-G21</f>
        <v/>
      </c>
    </row>
    <row r="22" ht="15" customFormat="1" customHeight="1" s="1114">
      <c r="A22" s="1237" t="n">
        <v>5</v>
      </c>
      <c r="B22" s="1237" t="inlineStr">
        <is>
          <t>Leave Salary &amp; Pension Contribution</t>
        </is>
      </c>
      <c r="C22" s="1238">
        <f>RECEIPTS!G45</f>
        <v/>
      </c>
      <c r="D22" s="1239" t="n"/>
      <c r="E22" s="1239" t="n"/>
      <c r="F22" s="1239" t="n"/>
      <c r="G22" s="1239" t="n"/>
      <c r="H22" s="1238">
        <f>C22-D22+E22+F22-G22</f>
        <v/>
      </c>
    </row>
    <row r="23" ht="15" customFormat="1" customHeight="1" s="1114">
      <c r="A23" s="1240" t="n"/>
      <c r="B23" s="1240" t="inlineStr">
        <is>
          <t>TOTAL</t>
        </is>
      </c>
      <c r="C23" s="1238">
        <f>SUM(C18:C22)</f>
        <v/>
      </c>
      <c r="D23" s="1238">
        <f>SUM(D18:D22)</f>
        <v/>
      </c>
      <c r="E23" s="1238">
        <f>SUM(E18:E22)</f>
        <v/>
      </c>
      <c r="F23" s="1238">
        <f>SUM(F18:F22)</f>
        <v/>
      </c>
      <c r="G23" s="1238">
        <f>SUM(G18:G22)</f>
        <v/>
      </c>
      <c r="H23" s="1238">
        <f>SUM(H18:H22)</f>
        <v/>
      </c>
    </row>
    <row r="24" ht="15" customFormat="1" customHeight="1" s="1114">
      <c r="A24" s="1234" t="inlineStr">
        <is>
          <t>G</t>
        </is>
      </c>
      <c r="B24" s="1235" t="inlineStr">
        <is>
          <t>Income from Land &amp; Building</t>
        </is>
      </c>
      <c r="C24" s="1236" t="n"/>
      <c r="D24" s="1236" t="n"/>
      <c r="E24" s="1236" t="n"/>
      <c r="F24" s="1236" t="n"/>
      <c r="G24" s="1236" t="n"/>
      <c r="H24" s="1236" t="n"/>
    </row>
    <row r="25" ht="15" customFormat="1" customHeight="1" s="1114">
      <c r="A25" s="1237" t="n">
        <v>1</v>
      </c>
      <c r="B25" s="1237" t="inlineStr">
        <is>
          <t>License fee /House rent recovery from staff.</t>
        </is>
      </c>
      <c r="C25" s="1238">
        <f>RECEIPTS!G48</f>
        <v/>
      </c>
      <c r="D25" s="1239" t="n"/>
      <c r="E25" s="1239" t="n"/>
      <c r="F25" s="1239" t="n"/>
      <c r="G25" s="1239" t="n"/>
      <c r="H25" s="1238">
        <f>C25-D25+E25+F25-G25</f>
        <v/>
      </c>
    </row>
    <row r="26" ht="15" customFormat="1" customHeight="1" s="1114">
      <c r="A26" s="1237" t="n">
        <v>2</v>
      </c>
      <c r="B26" s="1237" t="inlineStr">
        <is>
          <t>Hire Charges of Building(Room Rent etc.)</t>
        </is>
      </c>
      <c r="C26" s="1238">
        <f>RECEIPTS!G49</f>
        <v/>
      </c>
      <c r="D26" s="1239" t="n"/>
      <c r="E26" s="1239" t="n"/>
      <c r="F26" s="1239" t="n"/>
      <c r="G26" s="1239" t="n"/>
      <c r="H26" s="1238">
        <f>C26-D26+E26+F26-G26</f>
        <v/>
      </c>
    </row>
    <row r="27" ht="15" customFormat="1" customHeight="1" s="1114">
      <c r="A27" s="1240" t="n"/>
      <c r="B27" s="1240" t="inlineStr">
        <is>
          <t>TOTAL</t>
        </is>
      </c>
      <c r="C27" s="1238">
        <f>SUM(C25:C26)</f>
        <v/>
      </c>
      <c r="D27" s="1238">
        <f>SUM(D25:D26)</f>
        <v/>
      </c>
      <c r="E27" s="1238">
        <f>SUM(E25:E26)</f>
        <v/>
      </c>
      <c r="F27" s="1238">
        <f>SUM(F25:F26)</f>
        <v/>
      </c>
      <c r="G27" s="1238">
        <f>SUM(G25:G26)</f>
        <v/>
      </c>
      <c r="H27" s="1238">
        <f>SUM(H25:H26)</f>
        <v/>
      </c>
    </row>
    <row r="28" ht="15" customFormat="1" customHeight="1" s="1114">
      <c r="A28" s="1234" t="inlineStr">
        <is>
          <t>H</t>
        </is>
      </c>
      <c r="B28" s="1235" t="inlineStr">
        <is>
          <t>Interest Received on</t>
        </is>
      </c>
      <c r="C28" s="1236" t="n"/>
      <c r="D28" s="1236" t="n"/>
      <c r="E28" s="1236" t="n"/>
      <c r="F28" s="1236" t="n"/>
      <c r="G28" s="1236" t="n"/>
      <c r="H28" s="1236" t="n"/>
    </row>
    <row r="29" ht="15" customFormat="1" customHeight="1" s="1114">
      <c r="A29" s="1237" t="n">
        <v>1</v>
      </c>
      <c r="B29" s="1237" t="inlineStr">
        <is>
          <t>Savings Bank Accounts/Flexi Deposit Account</t>
        </is>
      </c>
      <c r="C29" s="1238">
        <f>RECEIPTS!G52</f>
        <v/>
      </c>
      <c r="D29" s="1239" t="n"/>
      <c r="E29" s="1239" t="n"/>
      <c r="F29" s="1239" t="n"/>
      <c r="G29" s="1239" t="n"/>
      <c r="H29" s="1238">
        <f>C29-D29+E29+F29-G29</f>
        <v/>
      </c>
    </row>
    <row r="30" ht="15" customFormat="1" customHeight="1" s="1114">
      <c r="A30" s="1237" t="n">
        <v>2</v>
      </c>
      <c r="B30" s="1237" t="inlineStr">
        <is>
          <t>Term Deposits with scheduled Banks</t>
        </is>
      </c>
      <c r="C30" s="1238">
        <f>RECEIPTS!G53</f>
        <v/>
      </c>
      <c r="D30" s="1239" t="n"/>
      <c r="E30" s="1239" t="n"/>
      <c r="F30" s="1239" t="n"/>
      <c r="G30" s="1239" t="n"/>
      <c r="H30" s="1238">
        <f>C30-D30+E30+F30-G30</f>
        <v/>
      </c>
    </row>
    <row r="31" ht="15" customFormat="1" customHeight="1" s="1114">
      <c r="A31" s="1237" t="n">
        <v>3</v>
      </c>
      <c r="B31" s="1237" t="inlineStr">
        <is>
          <t>Loan &amp; Advances to employees</t>
        </is>
      </c>
      <c r="C31" s="1238">
        <f>RECEIPTS!G54</f>
        <v/>
      </c>
      <c r="D31" s="1239" t="n"/>
      <c r="E31" s="1239" t="n"/>
      <c r="F31" s="1239" t="n"/>
      <c r="G31" s="1239" t="n"/>
      <c r="H31" s="1238">
        <f>C31-D31+E31+F31-G31</f>
        <v/>
      </c>
    </row>
    <row r="32" customFormat="1" s="67">
      <c r="A32" s="1240" t="n"/>
      <c r="B32" s="1240" t="inlineStr">
        <is>
          <t>TOTAL</t>
        </is>
      </c>
      <c r="C32" s="1238">
        <f>SUM(C29:C31)</f>
        <v/>
      </c>
      <c r="D32" s="1238">
        <f>SUM(D29:D31)</f>
        <v/>
      </c>
      <c r="E32" s="1238">
        <f>SUM(E29:E31)</f>
        <v/>
      </c>
      <c r="F32" s="1238">
        <f>SUM(F29:F31)</f>
        <v/>
      </c>
      <c r="G32" s="1238">
        <f>SUM(G29:G31)</f>
        <v/>
      </c>
      <c r="H32" s="1238">
        <f>SUM(H29:H31)</f>
        <v/>
      </c>
    </row>
    <row r="33" ht="24" customFormat="1" customHeight="1" s="67">
      <c r="A33" s="1240" t="n"/>
      <c r="B33" s="1241" t="inlineStr">
        <is>
          <t>GRAND TOTAL</t>
        </is>
      </c>
      <c r="C33" s="1242">
        <f>C16+C23+C27+C32</f>
        <v/>
      </c>
      <c r="D33" s="1242">
        <f>D16+D23+D27+D32</f>
        <v/>
      </c>
      <c r="E33" s="1242">
        <f>E16+E23+E27+E32</f>
        <v/>
      </c>
      <c r="F33" s="1242">
        <f>F16+F23+F27+F32</f>
        <v/>
      </c>
      <c r="G33" s="1242">
        <f>G16+G23+G27+G32</f>
        <v/>
      </c>
      <c r="H33" s="1242">
        <f>H16+H23+H27+H32</f>
        <v/>
      </c>
    </row>
    <row r="34" customFormat="1" s="67">
      <c r="A34" s="68" t="n"/>
    </row>
    <row r="35" customFormat="1" s="67">
      <c r="A35" s="68" t="n"/>
    </row>
    <row r="36" customFormat="1" s="67">
      <c r="A36" s="68" t="n"/>
    </row>
    <row r="37" customFormat="1" s="67">
      <c r="A37" s="68" t="n"/>
    </row>
    <row r="38" customFormat="1" s="67">
      <c r="A38" s="68" t="n"/>
    </row>
    <row r="39" customFormat="1" s="67">
      <c r="A39" s="68" t="n"/>
    </row>
    <row r="40" customFormat="1" s="67">
      <c r="A40" s="68" t="n"/>
    </row>
    <row r="41" customFormat="1" s="67">
      <c r="A41" s="68" t="n"/>
    </row>
    <row r="42" customFormat="1" s="67">
      <c r="A42" s="68" t="n"/>
    </row>
    <row r="43" customFormat="1" s="67">
      <c r="A43" s="68" t="n"/>
    </row>
    <row r="44" customFormat="1" s="67">
      <c r="A44" s="68" t="n"/>
    </row>
    <row r="45" customFormat="1" s="67">
      <c r="A45" s="68" t="n"/>
    </row>
    <row r="46" customFormat="1" s="67">
      <c r="A46" s="68" t="n"/>
    </row>
    <row r="47" customFormat="1" s="67">
      <c r="A47" s="68" t="n"/>
    </row>
    <row r="48" customFormat="1" s="67">
      <c r="A48" s="68" t="n"/>
    </row>
    <row r="49" customFormat="1" s="67">
      <c r="A49" s="68" t="n"/>
    </row>
    <row r="50" customFormat="1" s="67">
      <c r="A50" s="68" t="n"/>
    </row>
    <row r="51" customFormat="1" s="67">
      <c r="A51" s="68" t="n"/>
    </row>
    <row r="52" customFormat="1" s="67">
      <c r="A52" s="68" t="n"/>
    </row>
    <row r="53" customFormat="1" s="67">
      <c r="A53" s="68" t="n"/>
      <c r="B53" s="69" t="n"/>
      <c r="C53" s="70" t="n"/>
      <c r="D53" s="70" t="n"/>
      <c r="E53" s="70" t="n"/>
      <c r="F53" s="70" t="n"/>
      <c r="G53" s="70" t="n"/>
      <c r="H53" s="70" t="n"/>
    </row>
    <row r="54" customFormat="1" s="67">
      <c r="A54" s="68" t="n"/>
      <c r="B54" s="69" t="n"/>
      <c r="C54" s="70" t="n"/>
      <c r="D54" s="70" t="n"/>
      <c r="E54" s="70" t="n"/>
      <c r="F54" s="70" t="n"/>
      <c r="G54" s="70" t="n"/>
      <c r="H54" s="70" t="n"/>
    </row>
    <row r="55" customFormat="1" s="67">
      <c r="A55" s="68" t="n"/>
      <c r="B55" s="69" t="n"/>
      <c r="C55" s="70" t="n"/>
      <c r="D55" s="70" t="n"/>
      <c r="E55" s="70" t="n"/>
      <c r="F55" s="70" t="n"/>
      <c r="G55" s="70" t="n"/>
      <c r="H55" s="70" t="n"/>
    </row>
    <row r="223">
      <c r="B223" s="71" t="n"/>
      <c r="C223" s="72" t="n"/>
      <c r="D223" s="72" t="n"/>
      <c r="E223" s="72" t="n"/>
      <c r="F223" s="72" t="n"/>
      <c r="G223" s="72" t="n"/>
      <c r="H223" s="72" t="n"/>
    </row>
    <row r="310" customFormat="1" s="74">
      <c r="A310" s="73" t="n"/>
    </row>
    <row r="311" customFormat="1" s="74">
      <c r="A311" s="73" t="n"/>
    </row>
    <row r="312" customFormat="1" s="74">
      <c r="A312" s="73" t="n"/>
    </row>
    <row r="313" customFormat="1" s="74">
      <c r="A313" s="73" t="n"/>
    </row>
    <row r="314" customFormat="1" s="74">
      <c r="A314" s="73" t="n"/>
    </row>
    <row r="315" customFormat="1" s="74">
      <c r="A315" s="73" t="n"/>
    </row>
    <row r="316" customFormat="1" s="74">
      <c r="A316" s="73" t="n"/>
    </row>
    <row r="317" customFormat="1" s="74">
      <c r="A317" s="73" t="n"/>
    </row>
    <row r="320" customFormat="1" s="74">
      <c r="A320" s="73" t="n"/>
    </row>
    <row r="321" customFormat="1" s="74">
      <c r="A321" s="73" t="n"/>
    </row>
    <row r="322" customFormat="1" s="74">
      <c r="A322" s="73" t="n"/>
    </row>
    <row r="323" customFormat="1" s="74">
      <c r="A323" s="73" t="n"/>
    </row>
    <row r="324" customFormat="1" s="74">
      <c r="A324" s="73" t="n"/>
    </row>
    <row r="325" customFormat="1" s="74">
      <c r="A325" s="73" t="n"/>
    </row>
    <row r="326" customFormat="1" s="74">
      <c r="A326" s="73" t="n"/>
    </row>
    <row r="327" customFormat="1" s="74">
      <c r="A327" s="73" t="n"/>
    </row>
    <row r="328" customFormat="1" s="74">
      <c r="A328" s="73" t="n"/>
    </row>
    <row r="329" customFormat="1" s="74">
      <c r="A329" s="73" t="n"/>
    </row>
    <row r="330" customFormat="1" s="74">
      <c r="A330" s="73" t="n"/>
    </row>
    <row r="331" customFormat="1" s="74">
      <c r="A331" s="73" t="n"/>
    </row>
    <row r="332" customFormat="1" s="74">
      <c r="A332" s="73" t="n"/>
    </row>
    <row r="333" customFormat="1" s="74">
      <c r="A333" s="73" t="n"/>
    </row>
    <row r="334" customFormat="1" s="74">
      <c r="A334" s="73" t="n"/>
    </row>
    <row r="335" customFormat="1" s="74">
      <c r="A335" s="73" t="n"/>
    </row>
    <row r="336" customFormat="1" s="74">
      <c r="A336" s="73" t="n"/>
    </row>
    <row r="337" customFormat="1" s="74">
      <c r="A337" s="73" t="n"/>
    </row>
    <row r="338" customFormat="1" s="74">
      <c r="A338" s="73" t="n"/>
    </row>
    <row r="339" customFormat="1" s="74">
      <c r="A339" s="73" t="n"/>
    </row>
    <row r="340" customFormat="1" s="74">
      <c r="A340" s="73" t="n"/>
    </row>
    <row r="341" customFormat="1" s="74">
      <c r="A341" s="73" t="n"/>
    </row>
  </sheetData>
  <mergeCells count="9">
    <mergeCell ref="A4:H4"/>
    <mergeCell ref="E2:G2"/>
    <mergeCell ref="H6:H8"/>
    <mergeCell ref="A6:A9"/>
    <mergeCell ref="B6:B9"/>
    <mergeCell ref="D6:E7"/>
    <mergeCell ref="F6:G7"/>
    <mergeCell ref="A1:H1"/>
    <mergeCell ref="C6:C8"/>
  </mergeCells>
  <printOptions horizontalCentered="1" verticalCentered="1" gridLines="1"/>
  <pageMargins left="0.7086614173228347" right="0.2362204724409449" top="0.3149606299212598" bottom="0.4724409448818898" header="0.1574803149606299" footer="0.3149606299212598"/>
  <pageSetup orientation="landscape" paperSize="9" scale="82" firstPageNumber="3" useFirstPageNumber="1" blackAndWhite="1"/>
</worksheet>
</file>

<file path=xl/worksheets/sheet11.xml><?xml version="1.0" encoding="utf-8"?>
<worksheet xmlns="http://schemas.openxmlformats.org/spreadsheetml/2006/main">
  <sheetPr>
    <tabColor rgb="FFC00000"/>
    <outlinePr summaryBelow="1" summaryRight="1"/>
    <pageSetUpPr fitToPage="1"/>
  </sheetPr>
  <dimension ref="A1:J137"/>
  <sheetViews>
    <sheetView view="pageBreakPreview" zoomScaleNormal="85" zoomScaleSheetLayoutView="100" workbookViewId="0">
      <selection activeCell="E12" sqref="E12"/>
    </sheetView>
  </sheetViews>
  <sheetFormatPr baseColWidth="8" defaultColWidth="4.7109375" defaultRowHeight="12.75"/>
  <cols>
    <col width="4.7109375" customWidth="1" style="71" min="1" max="1"/>
    <col width="52.85546875" customWidth="1" style="251" min="2" max="2"/>
    <col width="16.7109375" customWidth="1" style="251" min="3" max="8"/>
    <col width="25.140625" customWidth="1" style="251" min="9" max="9"/>
    <col width="30.5703125" customWidth="1" style="251" min="10" max="10"/>
    <col width="9.140625" customWidth="1" style="251" min="11" max="255"/>
    <col width="4.7109375" customWidth="1" style="251" min="256" max="16384"/>
  </cols>
  <sheetData>
    <row r="1" ht="14.25" customFormat="1" customHeight="1" s="63">
      <c r="A1" s="830">
        <f>COVER!A1</f>
        <v/>
      </c>
    </row>
    <row r="2" ht="14.25" customFormat="1" customHeight="1" s="63">
      <c r="A2" s="830" t="n"/>
      <c r="B2" s="830" t="n"/>
      <c r="C2" s="830" t="n"/>
      <c r="D2" s="830" t="n"/>
      <c r="E2" s="830" t="n"/>
      <c r="F2" s="830" t="n"/>
      <c r="G2" s="830" t="n"/>
      <c r="H2" s="830" t="n"/>
    </row>
    <row r="3" ht="14.25" customFormat="1" customHeight="1" s="63">
      <c r="A3" s="830" t="n"/>
      <c r="C3" s="830" t="n"/>
      <c r="D3" s="848" t="inlineStr">
        <is>
          <t>ANNEXURE-Paym-SF-Civil KV-Provision</t>
        </is>
      </c>
      <c r="H3" s="245" t="n"/>
    </row>
    <row r="4" ht="14.25" customFormat="1" customHeight="1" s="63">
      <c r="A4" s="830" t="n"/>
      <c r="C4" s="830" t="n"/>
      <c r="D4" s="830" t="n"/>
      <c r="E4" s="830" t="n"/>
      <c r="F4" s="830" t="n"/>
      <c r="G4" s="65" t="n"/>
      <c r="H4" s="65" t="n"/>
    </row>
    <row r="5" ht="71.25" customFormat="1" customHeight="1" s="63">
      <c r="A5" s="831" t="inlineStr">
        <is>
          <t>STATEMENT SHOWING PROVISION FOR EXPENDITURE  WHICH HAS BECOME DUE BUT NOT MADE  DURING THE FINANCIAL YEAR  (OUTSTANDING EXPENSES AND SUNDRY CREDITORS FOR GOODS I.E. PROVISION FOR NON-RECURRING EXPENDITURE  ),PROVISION FOR EXPENDITURE  WHICH HAS BEEN MADE DURING THE FINANCIAL YEAR BUT WHICH  PERTAINS TO THE NEXT FINANCIAL YEAR (PREPAID EXPENSES AND ADVANCE TO SUPPLIERS I.E. ADVANCE PAYMENT FOR NON-RECURRING EXPENSES ) AND FINAL CLOSING BALANCE OF THE RESPECTIVE EXPENDITURE ACCOUNTS  IN RESPECT OF SCHOOL FUND ACCOUNT OF GOVERNMENT KV</t>
        </is>
      </c>
    </row>
    <row r="6" ht="14.25" customFormat="1" customHeight="1" s="63" thickBot="1">
      <c r="A6" s="830" t="n"/>
      <c r="B6" s="830" t="n"/>
      <c r="C6" s="830" t="n"/>
      <c r="D6" s="830" t="n"/>
      <c r="E6" s="830" t="n"/>
      <c r="F6" s="830" t="n"/>
      <c r="G6" s="830" t="n"/>
      <c r="H6" s="830" t="n"/>
    </row>
    <row r="7" ht="14.25" customFormat="1" customHeight="1" s="66">
      <c r="A7" s="839" t="inlineStr">
        <is>
          <t>SN</t>
        </is>
      </c>
      <c r="B7" s="851" t="inlineStr">
        <is>
          <t>HEADS OF ACCOUNTS</t>
        </is>
      </c>
      <c r="C7" s="839" t="inlineStr">
        <is>
          <t>Amount As Per Payment Side Of the R&amp;P Account</t>
        </is>
      </c>
      <c r="D7" s="842" t="inlineStr">
        <is>
          <t>Provision For The Expediture Pertaining  To Current Financial Year But Not Made During The Year</t>
        </is>
      </c>
      <c r="E7" s="1225" t="n"/>
      <c r="F7" s="842" t="inlineStr">
        <is>
          <t>Provision For The Expenditure Made During The Current Financial Year But Pertaining To Future Period</t>
        </is>
      </c>
      <c r="G7" s="1225" t="n"/>
      <c r="H7" s="846" t="inlineStr">
        <is>
          <t xml:space="preserve"> Total Current Year</t>
        </is>
      </c>
    </row>
    <row r="8" ht="18" customFormat="1" customHeight="1" s="66">
      <c r="A8" s="1228" t="n"/>
      <c r="C8" s="1228" t="n"/>
      <c r="D8" s="1229" t="n"/>
      <c r="E8" s="1230" t="n"/>
      <c r="F8" s="1229" t="n"/>
      <c r="G8" s="1230" t="n"/>
      <c r="H8" s="1228" t="n"/>
    </row>
    <row r="9" ht="25.5" customFormat="1" customHeight="1" s="66" thickBot="1">
      <c r="A9" s="1228" t="n"/>
      <c r="C9" s="1231" t="n"/>
      <c r="D9" s="246" t="inlineStr">
        <is>
          <t>Less:- Previous Year's Provision</t>
        </is>
      </c>
      <c r="E9" s="247" t="inlineStr">
        <is>
          <t>Add:- Current Year's Provision</t>
        </is>
      </c>
      <c r="F9" s="248" t="inlineStr">
        <is>
          <t>Add:-  Previous Year's Provision</t>
        </is>
      </c>
      <c r="G9" s="249" t="inlineStr">
        <is>
          <t>Less:- Current Year Provision</t>
        </is>
      </c>
      <c r="H9" s="1231" t="n"/>
    </row>
    <row r="10" ht="16.5" customFormat="1" customHeight="1" s="66" thickBot="1">
      <c r="A10" s="1231" t="n"/>
      <c r="B10" s="1243" t="n"/>
      <c r="C10" s="235" t="n">
        <v>1</v>
      </c>
      <c r="D10" s="238" t="n">
        <v>2</v>
      </c>
      <c r="E10" s="239" t="n">
        <v>3</v>
      </c>
      <c r="F10" s="238" t="n">
        <v>4</v>
      </c>
      <c r="G10" s="239" t="n">
        <v>5</v>
      </c>
      <c r="H10" s="240" t="inlineStr">
        <is>
          <t>6=1-2+3+4-5</t>
        </is>
      </c>
    </row>
    <row r="11" ht="15.75" customFormat="1" customHeight="1" s="1244">
      <c r="A11" s="1234" t="inlineStr">
        <is>
          <t>A</t>
        </is>
      </c>
      <c r="B11" s="1235" t="inlineStr">
        <is>
          <t>STAFF PAYMENT &amp; BENEFITS</t>
        </is>
      </c>
      <c r="C11" s="1236" t="n"/>
      <c r="D11" s="1236" t="n"/>
      <c r="E11" s="1236" t="n"/>
      <c r="F11" s="1236" t="n"/>
      <c r="G11" s="1236" t="n"/>
      <c r="H11" s="1236" t="n"/>
      <c r="I11" s="1245" t="n"/>
    </row>
    <row r="12" ht="12.75" customFormat="1" customHeight="1" s="1244">
      <c r="A12" s="1193" t="n">
        <v>1</v>
      </c>
      <c r="B12" s="1246" t="inlineStr">
        <is>
          <t>Basic Pay</t>
        </is>
      </c>
      <c r="C12" s="1247">
        <f>PAYMENTS!E7</f>
        <v/>
      </c>
      <c r="D12" s="1239" t="n">
        <v>2043215</v>
      </c>
      <c r="E12" s="1239" t="n">
        <v>2728118</v>
      </c>
      <c r="F12" s="1239" t="n"/>
      <c r="G12" s="1239" t="n"/>
      <c r="H12" s="1247">
        <f>C12-D12+E12+F12-G12</f>
        <v/>
      </c>
      <c r="I12" s="225" t="inlineStr">
        <is>
          <t>Balance Sheet</t>
        </is>
      </c>
      <c r="J12" s="225" t="inlineStr">
        <is>
          <t>Schedule-4 (All)</t>
        </is>
      </c>
    </row>
    <row r="13" ht="12.75" customFormat="1" customHeight="1" s="1244">
      <c r="A13" s="1193" t="n">
        <v>2</v>
      </c>
      <c r="B13" s="1246" t="inlineStr">
        <is>
          <t xml:space="preserve">DA on Pay </t>
        </is>
      </c>
      <c r="C13" s="1247">
        <f>PAYMENTS!E8</f>
        <v/>
      </c>
      <c r="D13" s="1239" t="n"/>
      <c r="E13" s="1239" t="n"/>
      <c r="F13" s="1239" t="n"/>
      <c r="G13" s="1239" t="n"/>
      <c r="H13" s="1247">
        <f>C13-D13+E13+F13-G13</f>
        <v/>
      </c>
      <c r="I13" s="225" t="inlineStr">
        <is>
          <t>Receipt</t>
        </is>
      </c>
      <c r="J13" s="225" t="inlineStr">
        <is>
          <t>Sch-4A (SF)</t>
        </is>
      </c>
    </row>
    <row r="14" ht="12.75" customFormat="1" customHeight="1" s="1244">
      <c r="A14" s="1193" t="n">
        <v>3</v>
      </c>
      <c r="B14" s="1246" t="inlineStr">
        <is>
          <t>TPT Allowance</t>
        </is>
      </c>
      <c r="C14" s="1247">
        <f>PAYMENTS!E9</f>
        <v/>
      </c>
      <c r="D14" s="1239" t="n"/>
      <c r="E14" s="1239" t="n"/>
      <c r="F14" s="1239" t="n"/>
      <c r="G14" s="1239" t="n"/>
      <c r="H14" s="1247">
        <f>C14-D14+E14+F14-G14</f>
        <v/>
      </c>
      <c r="I14" s="225" t="inlineStr">
        <is>
          <t>Payment</t>
        </is>
      </c>
      <c r="J14" s="225" t="inlineStr">
        <is>
          <t>Sch-4B (Plan)</t>
        </is>
      </c>
    </row>
    <row r="15" ht="12.75" customFormat="1" customHeight="1" s="1244">
      <c r="A15" s="1193" t="n">
        <v>4</v>
      </c>
      <c r="B15" s="1246" t="inlineStr">
        <is>
          <t>DA on TPT Allowance</t>
        </is>
      </c>
      <c r="C15" s="1247">
        <f>PAYMENTS!E10</f>
        <v/>
      </c>
      <c r="D15" s="1239" t="n"/>
      <c r="E15" s="1239" t="n"/>
      <c r="F15" s="1239" t="n"/>
      <c r="G15" s="1239" t="n"/>
      <c r="H15" s="1247">
        <f>C15-D15+E15+F15-G15</f>
        <v/>
      </c>
      <c r="I15" s="225" t="inlineStr">
        <is>
          <t>SF-Rec-Prov-Annex</t>
        </is>
      </c>
      <c r="J15" s="225" t="inlineStr">
        <is>
          <t>Sch-4C (Specific Plan)</t>
        </is>
      </c>
    </row>
    <row r="16" ht="12.75" customFormat="1" customHeight="1" s="1244">
      <c r="A16" s="1193" t="n">
        <v>5</v>
      </c>
      <c r="B16" s="1246" t="inlineStr">
        <is>
          <t>House Rent Allowance</t>
        </is>
      </c>
      <c r="C16" s="1247">
        <f>PAYMENTS!E11</f>
        <v/>
      </c>
      <c r="D16" s="1239" t="n"/>
      <c r="E16" s="1239" t="n"/>
      <c r="F16" s="1239" t="n"/>
      <c r="G16" s="1239" t="n"/>
      <c r="H16" s="1247">
        <f>C16-D16+E16+F16-G16</f>
        <v/>
      </c>
      <c r="I16" s="225" t="inlineStr">
        <is>
          <t>VVN-Rec-Prov-Annex</t>
        </is>
      </c>
      <c r="J16" s="225" t="inlineStr">
        <is>
          <t>Sch-4D (VVN)</t>
        </is>
      </c>
    </row>
    <row r="17" ht="12.75" customFormat="1" customHeight="1" s="1244">
      <c r="A17" s="1193" t="n">
        <v>6</v>
      </c>
      <c r="B17" s="1246" t="inlineStr">
        <is>
          <t>Bonus</t>
        </is>
      </c>
      <c r="C17" s="1247">
        <f>PAYMENTS!E12</f>
        <v/>
      </c>
      <c r="D17" s="1239" t="n"/>
      <c r="E17" s="1239" t="n"/>
      <c r="F17" s="1239" t="n"/>
      <c r="G17" s="1239" t="n"/>
      <c r="H17" s="1247">
        <f>C17-D17+E17+F17-G17</f>
        <v/>
      </c>
      <c r="I17" s="225" t="inlineStr">
        <is>
          <t>Project-Rec-Prov-Annex</t>
        </is>
      </c>
      <c r="J17" s="225" t="inlineStr">
        <is>
          <t>Sch-4E (Project)</t>
        </is>
      </c>
    </row>
    <row r="18" ht="12.75" customFormat="1" customHeight="1" s="1244">
      <c r="A18" s="1193" t="n">
        <v>7</v>
      </c>
      <c r="B18" s="1246" t="inlineStr">
        <is>
          <t>Children Education Allowance</t>
        </is>
      </c>
      <c r="C18" s="1247">
        <f>PAYMENTS!E13</f>
        <v/>
      </c>
      <c r="D18" s="1239" t="n"/>
      <c r="E18" s="1239" t="n"/>
      <c r="F18" s="1239" t="n"/>
      <c r="G18" s="1239" t="n"/>
      <c r="H18" s="1247">
        <f>C18-D18+E18+F18-G18</f>
        <v/>
      </c>
      <c r="I18" s="225" t="inlineStr">
        <is>
          <t>SF-Paym-Prov-Annex</t>
        </is>
      </c>
      <c r="J18" s="225" t="inlineStr">
        <is>
          <t>Schedule-7</t>
        </is>
      </c>
    </row>
    <row r="19" ht="12.75" customFormat="1" customHeight="1" s="1244">
      <c r="A19" s="1193" t="n">
        <v>8</v>
      </c>
      <c r="B19" s="1246" t="inlineStr">
        <is>
          <t>Leave Travel Concession</t>
        </is>
      </c>
      <c r="C19" s="1247">
        <f>PAYMENTS!E14</f>
        <v/>
      </c>
      <c r="D19" s="1239" t="n"/>
      <c r="E19" s="1239" t="n"/>
      <c r="F19" s="1239" t="n"/>
      <c r="G19" s="1239" t="n"/>
      <c r="H19" s="1247">
        <f>C19-D19+E19+F19-G19</f>
        <v/>
      </c>
      <c r="I19" s="225" t="inlineStr">
        <is>
          <t>VVN-Paym-Prov-Annex</t>
        </is>
      </c>
      <c r="J19" s="225" t="inlineStr">
        <is>
          <t>Schedule-8</t>
        </is>
      </c>
    </row>
    <row r="20" ht="12.75" customFormat="1" customHeight="1" s="1244">
      <c r="A20" s="1193" t="n">
        <v>9</v>
      </c>
      <c r="B20" s="1246" t="inlineStr">
        <is>
          <t>Leave encashment on LTC</t>
        </is>
      </c>
      <c r="C20" s="1247">
        <f>PAYMENTS!E15</f>
        <v/>
      </c>
      <c r="D20" s="1239" t="n"/>
      <c r="E20" s="1239" t="n"/>
      <c r="F20" s="1239" t="n"/>
      <c r="G20" s="1239" t="n"/>
      <c r="H20" s="1247">
        <f>C20-D20+E20+F20-G20</f>
        <v/>
      </c>
      <c r="I20" s="225" t="inlineStr">
        <is>
          <t>Plan-Paym-Prov-Annex</t>
        </is>
      </c>
      <c r="J20" s="225" t="inlineStr">
        <is>
          <t>S8-Annex-SF</t>
        </is>
      </c>
    </row>
    <row r="21" ht="12.75" customFormat="1" customHeight="1" s="1244">
      <c r="A21" s="1193" t="n">
        <v>10</v>
      </c>
      <c r="B21" s="1246" t="inlineStr">
        <is>
          <t>Medical Reimbursement</t>
        </is>
      </c>
      <c r="C21" s="1247">
        <f>PAYMENTS!E16</f>
        <v/>
      </c>
      <c r="D21" s="1239" t="n"/>
      <c r="E21" s="1239" t="n"/>
      <c r="F21" s="1239" t="n"/>
      <c r="G21" s="1239" t="n"/>
      <c r="H21" s="1247">
        <f>C21-D21+E21+F21-G21</f>
        <v/>
      </c>
      <c r="I21" s="225" t="inlineStr">
        <is>
          <t>Income &amp; Expenditure</t>
        </is>
      </c>
      <c r="J21" s="225" t="inlineStr">
        <is>
          <t>S8-Annex-VVN</t>
        </is>
      </c>
    </row>
    <row r="22" ht="12.75" customFormat="1" customHeight="1" s="1244">
      <c r="A22" s="1193" t="n">
        <v>11</v>
      </c>
      <c r="B22" s="1246" t="inlineStr">
        <is>
          <t>Cash Handling &amp; Treasury  Allowance</t>
        </is>
      </c>
      <c r="C22" s="1247">
        <f>PAYMENTS!E17</f>
        <v/>
      </c>
      <c r="D22" s="1239" t="n"/>
      <c r="E22" s="1239" t="n"/>
      <c r="F22" s="1239" t="n"/>
      <c r="G22" s="1239" t="n"/>
      <c r="H22" s="1247">
        <f>C22-D22+E22+F22-G22</f>
        <v/>
      </c>
      <c r="I22" s="225" t="inlineStr">
        <is>
          <t>Schedule-1</t>
        </is>
      </c>
      <c r="J22" s="225" t="inlineStr">
        <is>
          <t>S8-Annex-Project</t>
        </is>
      </c>
    </row>
    <row r="23" ht="12.75" customFormat="1" customHeight="1" s="1244">
      <c r="A23" s="1193" t="n">
        <v>12</v>
      </c>
      <c r="B23" s="1246" t="inlineStr">
        <is>
          <t>Management  Contribution to CPF</t>
        </is>
      </c>
      <c r="C23" s="1247">
        <f>PAYMENTS!E18</f>
        <v/>
      </c>
      <c r="D23" s="1239" t="n"/>
      <c r="E23" s="1239" t="n"/>
      <c r="F23" s="1239" t="n"/>
      <c r="G23" s="1239" t="n"/>
      <c r="H23" s="1247">
        <f>C23-D23+E23+F23-G23</f>
        <v/>
      </c>
      <c r="I23" s="225" t="inlineStr">
        <is>
          <t>Schedule-2</t>
        </is>
      </c>
      <c r="J23" s="225" t="inlineStr">
        <is>
          <t>S8-Annex-Plan</t>
        </is>
      </c>
    </row>
    <row r="24" ht="12.75" customFormat="1" customHeight="1" s="1244">
      <c r="A24" s="1193" t="n">
        <v>13</v>
      </c>
      <c r="B24" s="1246" t="inlineStr">
        <is>
          <t>Management Contribution to NPS</t>
        </is>
      </c>
      <c r="C24" s="1247">
        <f>PAYMENTS!E19</f>
        <v/>
      </c>
      <c r="D24" s="1239" t="n"/>
      <c r="E24" s="1239" t="n"/>
      <c r="F24" s="1239" t="n"/>
      <c r="G24" s="1239" t="n"/>
      <c r="H24" s="1247">
        <f>C24-D24+E24+F24-G24</f>
        <v/>
      </c>
      <c r="I24" s="225" t="inlineStr">
        <is>
          <t>Schedule-2A</t>
        </is>
      </c>
      <c r="J24" s="225" t="inlineStr">
        <is>
          <t>S8-Annex-Sp. Plan</t>
        </is>
      </c>
    </row>
    <row r="25" ht="12.75" customFormat="1" customHeight="1" s="1244">
      <c r="A25" s="1193" t="n">
        <v>14</v>
      </c>
      <c r="B25" s="1246" t="inlineStr">
        <is>
          <t>LS&amp;PC-deputationist &amp; Project KV</t>
        </is>
      </c>
      <c r="C25" s="1247">
        <f>PAYMENTS!E20</f>
        <v/>
      </c>
      <c r="D25" s="1239" t="n"/>
      <c r="E25" s="1239" t="n"/>
      <c r="F25" s="1239" t="n"/>
      <c r="G25" s="1239" t="n"/>
      <c r="H25" s="1247">
        <f>C25-D25+E25+F25-G25</f>
        <v/>
      </c>
      <c r="I25" s="225" t="inlineStr">
        <is>
          <t>Schedule-3</t>
        </is>
      </c>
      <c r="J25" s="225" t="inlineStr">
        <is>
          <t>Schedule-9</t>
        </is>
      </c>
    </row>
    <row r="26" ht="12.75" customFormat="1" customHeight="1" s="1244">
      <c r="A26" s="1193" t="n">
        <v>15</v>
      </c>
      <c r="B26" s="1246" t="inlineStr">
        <is>
          <t>Arrear of P&amp;A not clasified above</t>
        </is>
      </c>
      <c r="C26" s="1247">
        <f>PAYMENTS!E21</f>
        <v/>
      </c>
      <c r="D26" s="1239" t="n"/>
      <c r="E26" s="1239" t="n"/>
      <c r="F26" s="1239" t="n"/>
      <c r="G26" s="1239" t="n"/>
      <c r="H26" s="1247">
        <f>C26-D26+E26+F26-G26</f>
        <v/>
      </c>
      <c r="I26" s="225" t="inlineStr">
        <is>
          <t>Schedule-3A</t>
        </is>
      </c>
      <c r="J26" s="225" t="inlineStr">
        <is>
          <t>Schedule-10</t>
        </is>
      </c>
    </row>
    <row r="27" ht="12.75" customFormat="1" customHeight="1" s="1244">
      <c r="A27" s="1193" t="n">
        <v>16</v>
      </c>
      <c r="B27" s="1246" t="inlineStr">
        <is>
          <t>TA/TTA Expenditure</t>
        </is>
      </c>
      <c r="C27" s="1247">
        <f>PAYMENTS!E22</f>
        <v/>
      </c>
      <c r="D27" s="1239" t="n"/>
      <c r="E27" s="1239" t="n"/>
      <c r="F27" s="1239" t="n"/>
      <c r="G27" s="1239" t="n"/>
      <c r="H27" s="1247">
        <f>C27-D27+E27+F27-G27</f>
        <v/>
      </c>
      <c r="I27" s="225" t="inlineStr">
        <is>
          <t>Schedule-3B</t>
        </is>
      </c>
      <c r="J27" s="225" t="inlineStr">
        <is>
          <t>Schedule-12</t>
        </is>
      </c>
    </row>
    <row r="28" ht="12.75" customFormat="1" customHeight="1" s="1244">
      <c r="A28" s="1193" t="n">
        <v>17</v>
      </c>
      <c r="B28" s="1246" t="inlineStr">
        <is>
          <t>Honorarium</t>
        </is>
      </c>
      <c r="C28" s="1247">
        <f>PAYMENTS!E23</f>
        <v/>
      </c>
      <c r="D28" s="1239" t="n"/>
      <c r="E28" s="1239" t="n"/>
      <c r="F28" s="1239" t="n"/>
      <c r="G28" s="1239" t="n"/>
      <c r="H28" s="1247">
        <f>C28-D28+E28+F28-G28</f>
        <v/>
      </c>
      <c r="I28" s="225" t="inlineStr">
        <is>
          <t>S3-Annex-SF</t>
        </is>
      </c>
      <c r="J28" s="225" t="inlineStr">
        <is>
          <t>Schedule-13</t>
        </is>
      </c>
    </row>
    <row r="29" ht="12.75" customFormat="1" customHeight="1" s="1244">
      <c r="A29" s="1193" t="n">
        <v>18</v>
      </c>
      <c r="B29" s="1246" t="inlineStr">
        <is>
          <t>Conveyance Allowance Fixed</t>
        </is>
      </c>
      <c r="C29" s="1247">
        <f>PAYMENTS!E24</f>
        <v/>
      </c>
      <c r="D29" s="1239" t="n"/>
      <c r="E29" s="1239" t="n"/>
      <c r="F29" s="1239" t="n"/>
      <c r="G29" s="1239" t="n"/>
      <c r="H29" s="1247">
        <f>C29-D29+E29+F29-G29</f>
        <v/>
      </c>
      <c r="I29" s="225" t="inlineStr">
        <is>
          <t>S3-Annex-VVN</t>
        </is>
      </c>
      <c r="J29" s="225" t="inlineStr">
        <is>
          <t>Schedule-14</t>
        </is>
      </c>
    </row>
    <row r="30" ht="12.75" customFormat="1" customHeight="1" s="1244">
      <c r="A30" s="1193" t="n">
        <v>19</v>
      </c>
      <c r="B30" s="1246" t="inlineStr">
        <is>
          <t>Dress  Allowance</t>
        </is>
      </c>
      <c r="C30" s="1247">
        <f>PAYMENTS!E25</f>
        <v/>
      </c>
      <c r="D30" s="1239" t="n"/>
      <c r="E30" s="1239" t="n"/>
      <c r="F30" s="1239" t="n"/>
      <c r="G30" s="1239" t="n"/>
      <c r="H30" s="1247">
        <f>C30-D30+E30+F30-G30</f>
        <v/>
      </c>
      <c r="I30" s="225" t="inlineStr">
        <is>
          <t>S3-Annex-Project</t>
        </is>
      </c>
      <c r="J30" s="225" t="inlineStr">
        <is>
          <t>Schedule-15</t>
        </is>
      </c>
    </row>
    <row r="31" ht="12.75" customFormat="1" customHeight="1" s="1244">
      <c r="A31" s="1193" t="n">
        <v>20</v>
      </c>
      <c r="B31" s="1246" t="inlineStr">
        <is>
          <t>Tough Location  Allowance-1</t>
        </is>
      </c>
      <c r="C31" s="1247">
        <f>PAYMENTS!E26</f>
        <v/>
      </c>
      <c r="D31" s="1239" t="n"/>
      <c r="E31" s="1239" t="n"/>
      <c r="F31" s="1239" t="n"/>
      <c r="G31" s="1239" t="n"/>
      <c r="H31" s="1247">
        <f>C31-D31+E31+F31-G31</f>
        <v/>
      </c>
      <c r="I31" s="225" t="inlineStr">
        <is>
          <t>S3-Annex-Plan</t>
        </is>
      </c>
      <c r="J31" s="225" t="inlineStr">
        <is>
          <t>Schedule-16</t>
        </is>
      </c>
    </row>
    <row r="32" ht="12.75" customFormat="1" customHeight="1" s="1244">
      <c r="A32" s="1193" t="n">
        <v>21</v>
      </c>
      <c r="B32" s="1246" t="inlineStr">
        <is>
          <t>Tough Location  Allowance-2</t>
        </is>
      </c>
      <c r="C32" s="1247">
        <f>PAYMENTS!E27</f>
        <v/>
      </c>
      <c r="D32" s="1239" t="n"/>
      <c r="E32" s="1239" t="n"/>
      <c r="F32" s="1239" t="n"/>
      <c r="G32" s="1239" t="n"/>
      <c r="H32" s="1247">
        <f>C32-D32+E32+F32-G32</f>
        <v/>
      </c>
      <c r="I32" s="225" t="inlineStr">
        <is>
          <t>S3-Annex-Specific Plan</t>
        </is>
      </c>
      <c r="J32" s="225" t="inlineStr">
        <is>
          <t>Schedule-17</t>
        </is>
      </c>
    </row>
    <row r="33" ht="12.75" customFormat="1" customHeight="1" s="1244">
      <c r="A33" s="1193" t="n">
        <v>22</v>
      </c>
      <c r="B33" s="1246" t="inlineStr">
        <is>
          <t>Tough Location  Allowance-3</t>
        </is>
      </c>
      <c r="C33" s="1247">
        <f>PAYMENTS!E28</f>
        <v/>
      </c>
      <c r="D33" s="1239" t="n"/>
      <c r="E33" s="1239" t="n"/>
      <c r="F33" s="1239" t="n"/>
      <c r="G33" s="1239" t="n"/>
      <c r="H33" s="1247">
        <f>C33-D33+E33+F33-G33</f>
        <v/>
      </c>
      <c r="I33" s="109" t="n"/>
      <c r="J33" s="225" t="inlineStr">
        <is>
          <t>Schedule-18</t>
        </is>
      </c>
    </row>
    <row r="34" ht="12.75" customFormat="1" customHeight="1" s="1244">
      <c r="A34" s="1193" t="n">
        <v>23</v>
      </c>
      <c r="B34" s="1246" t="inlineStr">
        <is>
          <t>Island Special Allowance</t>
        </is>
      </c>
      <c r="C34" s="1247">
        <f>PAYMENTS!E29</f>
        <v/>
      </c>
      <c r="D34" s="1239" t="n"/>
      <c r="E34" s="1239" t="n"/>
      <c r="F34" s="1239" t="n"/>
      <c r="G34" s="1239" t="n"/>
      <c r="H34" s="1247">
        <f>C34-D34+E34+F34-G34</f>
        <v/>
      </c>
      <c r="I34" s="109" t="n"/>
      <c r="J34" s="225" t="inlineStr">
        <is>
          <t>Schedule-19</t>
        </is>
      </c>
    </row>
    <row r="35" ht="12.75" customFormat="1" customHeight="1" s="1244">
      <c r="A35" s="1193" t="n">
        <v>24</v>
      </c>
      <c r="B35" s="1246" t="inlineStr">
        <is>
          <t>Special Duty Allowance</t>
        </is>
      </c>
      <c r="C35" s="1247">
        <f>PAYMENTS!E30</f>
        <v/>
      </c>
      <c r="D35" s="1239" t="n"/>
      <c r="E35" s="1239" t="n"/>
      <c r="F35" s="1239" t="n"/>
      <c r="G35" s="1239" t="n"/>
      <c r="H35" s="1247">
        <f>C35-D35+E35+F35-G35</f>
        <v/>
      </c>
      <c r="I35" s="5" t="n"/>
      <c r="J35" s="225" t="inlineStr">
        <is>
          <t>Schedule-4</t>
        </is>
      </c>
    </row>
    <row r="36" ht="12.75" customFormat="1" customHeight="1" s="1244">
      <c r="A36" s="1193" t="n">
        <v>25</v>
      </c>
      <c r="B36" s="1246" t="inlineStr">
        <is>
          <t>Hard Area Allowance</t>
        </is>
      </c>
      <c r="C36" s="1247">
        <f>PAYMENTS!E31</f>
        <v/>
      </c>
      <c r="D36" s="1239" t="n"/>
      <c r="E36" s="1239" t="n"/>
      <c r="F36" s="1239" t="n"/>
      <c r="G36" s="1239" t="n"/>
      <c r="H36" s="1247">
        <f>C36-D36+E36+F36-G36</f>
        <v/>
      </c>
      <c r="I36" s="5" t="n"/>
      <c r="J36" s="225" t="inlineStr">
        <is>
          <t>Schedule-22</t>
        </is>
      </c>
    </row>
    <row r="37" ht="12.75" customFormat="1" customHeight="1" s="1244">
      <c r="A37" s="1193" t="n">
        <v>26</v>
      </c>
      <c r="B37" s="1246" t="inlineStr">
        <is>
          <t>Subsistence Allowance</t>
        </is>
      </c>
      <c r="C37" s="1247">
        <f>PAYMENTS!E32</f>
        <v/>
      </c>
      <c r="D37" s="1239" t="n"/>
      <c r="E37" s="1239" t="n"/>
      <c r="F37" s="1239" t="n"/>
      <c r="G37" s="1239" t="n"/>
      <c r="H37" s="1247">
        <f>C37-D37+E37+F37-G37</f>
        <v/>
      </c>
      <c r="I37" s="1248" t="n"/>
    </row>
    <row r="38" ht="12.75" customFormat="1" customHeight="1" s="1244">
      <c r="A38" s="1193" t="n">
        <v>27</v>
      </c>
      <c r="B38" s="1246" t="inlineStr">
        <is>
          <t>Deputation Allowance</t>
        </is>
      </c>
      <c r="C38" s="1247">
        <f>PAYMENTS!E33</f>
        <v/>
      </c>
      <c r="D38" s="1239" t="n"/>
      <c r="E38" s="1239" t="n"/>
      <c r="F38" s="1239" t="n"/>
      <c r="G38" s="1239" t="n"/>
      <c r="H38" s="1247">
        <f>C38-D38+E38+F38-G38</f>
        <v/>
      </c>
      <c r="I38" s="1248" t="n"/>
    </row>
    <row r="39" ht="12.75" customFormat="1" customHeight="1" s="1244">
      <c r="A39" s="1193" t="n">
        <v>28</v>
      </c>
      <c r="B39" s="1246" t="inlineStr">
        <is>
          <t>Training Allowance</t>
        </is>
      </c>
      <c r="C39" s="1247">
        <f>PAYMENTS!E34</f>
        <v/>
      </c>
      <c r="D39" s="1239" t="n"/>
      <c r="E39" s="1239" t="n"/>
      <c r="F39" s="1239" t="n"/>
      <c r="G39" s="1239" t="n"/>
      <c r="H39" s="1247">
        <f>C39-D39+E39+F39-G39</f>
        <v/>
      </c>
      <c r="I39" s="1248" t="n"/>
    </row>
    <row r="40" ht="12.75" customFormat="1" customHeight="1" s="1244">
      <c r="A40" s="1193" t="n">
        <v>29</v>
      </c>
      <c r="B40" s="1246" t="inlineStr">
        <is>
          <t>Other Allowance(Specify)</t>
        </is>
      </c>
      <c r="C40" s="1247">
        <f>PAYMENTS!E35</f>
        <v/>
      </c>
      <c r="D40" s="1239" t="n"/>
      <c r="E40" s="1239" t="n"/>
      <c r="F40" s="1239" t="n"/>
      <c r="G40" s="1239" t="n"/>
      <c r="H40" s="1247">
        <f>C40-D40+E40+F40-G40</f>
        <v/>
      </c>
      <c r="I40" s="1248" t="n"/>
    </row>
    <row r="41" ht="12.75" customFormat="1" customHeight="1" s="1244">
      <c r="A41" s="1193" t="n">
        <v>30</v>
      </c>
      <c r="B41" s="1246" t="inlineStr">
        <is>
          <t>Foregin Allowances -- Foreign KVs only</t>
        </is>
      </c>
      <c r="C41" s="1247">
        <f>PAYMENTS!E36</f>
        <v/>
      </c>
      <c r="D41" s="1239" t="n"/>
      <c r="E41" s="1239" t="n"/>
      <c r="F41" s="1239" t="n"/>
      <c r="G41" s="1239" t="n"/>
      <c r="H41" s="1247">
        <f>C41-D41+E41+F41-G41</f>
        <v/>
      </c>
      <c r="I41" s="1248" t="n"/>
    </row>
    <row r="42" ht="12.75" customFormat="1" customHeight="1" s="1244">
      <c r="A42" s="1193" t="n">
        <v>31</v>
      </c>
      <c r="B42" s="1246" t="inlineStr">
        <is>
          <t>Part-time/Contractual Staff</t>
        </is>
      </c>
      <c r="C42" s="1247">
        <f>PAYMENTS!E37</f>
        <v/>
      </c>
      <c r="D42" s="1239" t="n"/>
      <c r="E42" s="1239" t="n"/>
      <c r="F42" s="1239" t="n"/>
      <c r="G42" s="1239" t="n"/>
      <c r="H42" s="1247">
        <f>C42-D42+E42+F42-G42</f>
        <v/>
      </c>
      <c r="I42" s="1248" t="n"/>
    </row>
    <row r="43" ht="12.75" customFormat="1" customHeight="1" s="1244">
      <c r="A43" s="1193" t="n">
        <v>32</v>
      </c>
      <c r="B43" s="1246" t="inlineStr">
        <is>
          <t>Leave encashment on retirement  -- RO Main only</t>
        </is>
      </c>
      <c r="C43" s="1247">
        <f>PAYMENTS!E38</f>
        <v/>
      </c>
      <c r="D43" s="1239" t="n"/>
      <c r="E43" s="1239" t="n"/>
      <c r="F43" s="1239" t="n"/>
      <c r="G43" s="1239" t="n"/>
      <c r="H43" s="1247">
        <f>C43-D43+E43+F43-G43</f>
        <v/>
      </c>
      <c r="I43" s="1248" t="n"/>
    </row>
    <row r="44" ht="12.75" customFormat="1" customHeight="1" s="1244">
      <c r="A44" s="1193" t="n">
        <v>33</v>
      </c>
      <c r="B44" s="1246" t="inlineStr">
        <is>
          <t>DCRG/Pension  -- RO Main only</t>
        </is>
      </c>
      <c r="C44" s="1247">
        <f>PAYMENTS!E39</f>
        <v/>
      </c>
      <c r="D44" s="1239" t="n"/>
      <c r="E44" s="1239" t="n"/>
      <c r="F44" s="1239" t="n"/>
      <c r="G44" s="1239" t="n"/>
      <c r="H44" s="1247">
        <f>C44-D44+E44+F44-G44</f>
        <v/>
      </c>
      <c r="I44" s="1248" t="n"/>
    </row>
    <row r="45" ht="12.75" customFormat="1" customHeight="1" s="1244">
      <c r="A45" s="1193" t="n">
        <v>34</v>
      </c>
      <c r="B45" s="1246" t="inlineStr">
        <is>
          <t>Deposit Link Insurance Scheme -- RO Main only</t>
        </is>
      </c>
      <c r="C45" s="1247">
        <f>PAYMENTS!E40</f>
        <v/>
      </c>
      <c r="D45" s="1239" t="n"/>
      <c r="E45" s="1239" t="n"/>
      <c r="F45" s="1239" t="n"/>
      <c r="G45" s="1239" t="n"/>
      <c r="H45" s="1247">
        <f>C45-D45+E45+F45-G45</f>
        <v/>
      </c>
      <c r="I45" s="1248" t="n"/>
    </row>
    <row r="46" ht="12.75" customFormat="1" customHeight="1" s="1244">
      <c r="A46" s="1193" t="n"/>
      <c r="B46" s="1247" t="inlineStr">
        <is>
          <t>Total</t>
        </is>
      </c>
      <c r="C46" s="1249">
        <f>SUM(C12:C45)</f>
        <v/>
      </c>
      <c r="D46" s="1249">
        <f>SUM(D12:D45)</f>
        <v/>
      </c>
      <c r="E46" s="1249">
        <f>SUM(E12:E45)</f>
        <v/>
      </c>
      <c r="F46" s="1249">
        <f>SUM(F12:F45)</f>
        <v/>
      </c>
      <c r="G46" s="1249">
        <f>SUM(G12:G45)</f>
        <v/>
      </c>
      <c r="H46" s="1249">
        <f>SUM(H12:H45)</f>
        <v/>
      </c>
      <c r="I46" s="1245" t="n"/>
    </row>
    <row r="47" ht="13.5" customFormat="1" customHeight="1" s="1244">
      <c r="A47" s="1234" t="inlineStr">
        <is>
          <t>B</t>
        </is>
      </c>
      <c r="B47" s="1235" t="inlineStr">
        <is>
          <t xml:space="preserve"> Academic Expenses</t>
        </is>
      </c>
      <c r="C47" s="1236" t="n"/>
      <c r="D47" s="1236" t="n"/>
      <c r="E47" s="1236" t="n"/>
      <c r="F47" s="1236" t="n"/>
      <c r="G47" s="1236" t="n"/>
      <c r="H47" s="1236" t="n"/>
      <c r="I47" s="1250" t="n"/>
    </row>
    <row r="48" ht="13.5" customFormat="1" customHeight="1" s="1244">
      <c r="A48" s="1193" t="n">
        <v>1</v>
      </c>
      <c r="B48" s="1251" t="inlineStr">
        <is>
          <t>Examination Fees for SC/ST Students</t>
        </is>
      </c>
      <c r="C48" s="1247">
        <f>PAYMENTS!E43</f>
        <v/>
      </c>
      <c r="D48" s="1239" t="n"/>
      <c r="E48" s="1239" t="n"/>
      <c r="F48" s="1239" t="n"/>
      <c r="G48" s="1239" t="n"/>
      <c r="H48" s="1247">
        <f>C48-D48+E48+F48-G48</f>
        <v/>
      </c>
      <c r="I48" s="1248" t="n"/>
    </row>
    <row r="49" ht="13.5" customFormat="1" customHeight="1" s="1244">
      <c r="A49" s="1193" t="n">
        <v>2</v>
      </c>
      <c r="B49" s="1251" t="inlineStr">
        <is>
          <t>Assistance to children of Armed Forces</t>
        </is>
      </c>
      <c r="C49" s="1247">
        <f>PAYMENTS!E44</f>
        <v/>
      </c>
      <c r="D49" s="1239" t="n"/>
      <c r="E49" s="1239" t="n"/>
      <c r="F49" s="1239" t="n"/>
      <c r="G49" s="1239" t="n"/>
      <c r="H49" s="1247">
        <f>C49-D49+E49+F49-G49</f>
        <v/>
      </c>
      <c r="I49" s="1248" t="n"/>
    </row>
    <row r="50" ht="13.5" customFormat="1" customHeight="1" s="1244">
      <c r="A50" s="1193" t="n">
        <v>3</v>
      </c>
      <c r="B50" s="1251" t="inlineStr">
        <is>
          <t>Consumable- Craft/Sports/ Yoga /Teaching Aids/etc.</t>
        </is>
      </c>
      <c r="C50" s="1247">
        <f>PAYMENTS!E45</f>
        <v/>
      </c>
      <c r="D50" s="1239" t="n"/>
      <c r="E50" s="1239" t="n"/>
      <c r="F50" s="1239" t="n"/>
      <c r="G50" s="1239" t="n"/>
      <c r="H50" s="1247">
        <f>C50-D50+E50+F50-G50</f>
        <v/>
      </c>
      <c r="I50" s="1248" t="n"/>
    </row>
    <row r="51" ht="13.5" customFormat="1" customHeight="1" s="1244">
      <c r="A51" s="1193" t="n">
        <v>4</v>
      </c>
      <c r="B51" s="1251" t="inlineStr">
        <is>
          <t>Refresher Course &amp; Training</t>
        </is>
      </c>
      <c r="C51" s="1247">
        <f>PAYMENTS!E46</f>
        <v/>
      </c>
      <c r="D51" s="1239" t="n"/>
      <c r="E51" s="1239" t="n"/>
      <c r="F51" s="1239" t="n"/>
      <c r="G51" s="1239" t="n"/>
      <c r="H51" s="1247">
        <f>C51-D51+E51+F51-G51</f>
        <v/>
      </c>
      <c r="I51" s="1248" t="n"/>
    </row>
    <row r="52" ht="13.5" customFormat="1" customHeight="1" s="1244">
      <c r="A52" s="1193" t="n">
        <v>5</v>
      </c>
      <c r="B52" s="1251" t="inlineStr">
        <is>
          <t>Refund of Fees &amp; Fines</t>
        </is>
      </c>
      <c r="C52" s="1247">
        <f>PAYMENTS!E47</f>
        <v/>
      </c>
      <c r="D52" s="1239" t="n"/>
      <c r="E52" s="1239" t="n"/>
      <c r="F52" s="1239" t="n"/>
      <c r="G52" s="1239" t="n"/>
      <c r="H52" s="1247">
        <f>C52-D52+E52+F52-G52</f>
        <v/>
      </c>
      <c r="I52" s="1248" t="n"/>
    </row>
    <row r="53" ht="13.5" customFormat="1" customHeight="1" s="1244">
      <c r="A53" s="1193" t="n">
        <v>6</v>
      </c>
      <c r="B53" s="1251" t="inlineStr">
        <is>
          <t>Expenditure on NCC Camp</t>
        </is>
      </c>
      <c r="C53" s="1247">
        <f>PAYMENTS!E48</f>
        <v/>
      </c>
      <c r="D53" s="1239" t="n"/>
      <c r="E53" s="1239" t="n"/>
      <c r="F53" s="1239" t="n"/>
      <c r="G53" s="1239" t="n"/>
      <c r="H53" s="1247">
        <f>C53-D53+E53+F53-G53</f>
        <v/>
      </c>
      <c r="I53" s="1248" t="n"/>
    </row>
    <row r="54" ht="13.5" customFormat="1" customHeight="1" s="1244">
      <c r="A54" s="1193" t="n">
        <v>7</v>
      </c>
      <c r="B54" s="1251" t="inlineStr">
        <is>
          <t>Laboratory expenses</t>
        </is>
      </c>
      <c r="C54" s="1247">
        <f>PAYMENTS!E49</f>
        <v/>
      </c>
      <c r="D54" s="1239" t="n"/>
      <c r="E54" s="1239" t="n"/>
      <c r="F54" s="1239" t="n"/>
      <c r="G54" s="1239" t="n"/>
      <c r="H54" s="1247">
        <f>C54-D54+E54+F54-G54</f>
        <v/>
      </c>
      <c r="I54" s="1248" t="n"/>
    </row>
    <row r="55" ht="13.5" customFormat="1" customHeight="1" s="1244">
      <c r="A55" s="1193" t="n">
        <v>8</v>
      </c>
      <c r="B55" s="1251" t="inlineStr">
        <is>
          <t>Audio Visual Aid  Expenses</t>
        </is>
      </c>
      <c r="C55" s="1247">
        <f>PAYMENTS!E50</f>
        <v/>
      </c>
      <c r="D55" s="1239" t="n"/>
      <c r="E55" s="1239" t="n"/>
      <c r="F55" s="1239" t="n"/>
      <c r="G55" s="1239" t="n"/>
      <c r="H55" s="1247">
        <f>C55-D55+E55+F55-G55</f>
        <v/>
      </c>
      <c r="I55" s="1248" t="n"/>
    </row>
    <row r="56" ht="13.5" customFormat="1" customHeight="1" s="1244">
      <c r="A56" s="1193" t="n">
        <v>9</v>
      </c>
      <c r="B56" s="1251" t="inlineStr">
        <is>
          <t>Games &amp; sports expenses</t>
        </is>
      </c>
      <c r="C56" s="1247">
        <f>PAYMENTS!E51</f>
        <v/>
      </c>
      <c r="D56" s="1239" t="n"/>
      <c r="E56" s="1239" t="n"/>
      <c r="F56" s="1239" t="n"/>
      <c r="G56" s="1239" t="n"/>
      <c r="H56" s="1247">
        <f>C56-D56+E56+F56-G56</f>
        <v/>
      </c>
      <c r="I56" s="1248" t="n"/>
    </row>
    <row r="57" ht="13.5" customFormat="1" customHeight="1" s="1244">
      <c r="A57" s="1193" t="n">
        <v>10</v>
      </c>
      <c r="B57" s="1251" t="inlineStr">
        <is>
          <t>Annual Function &amp; other function expenses</t>
        </is>
      </c>
      <c r="C57" s="1247">
        <f>PAYMENTS!E52</f>
        <v/>
      </c>
      <c r="D57" s="1239" t="n"/>
      <c r="E57" s="1239" t="n"/>
      <c r="F57" s="1239" t="n"/>
      <c r="G57" s="1239" t="n"/>
      <c r="H57" s="1247">
        <f>C57-D57+E57+F57-G57</f>
        <v/>
      </c>
      <c r="I57" s="1248" t="n"/>
    </row>
    <row r="58" ht="13.5" customFormat="1" customHeight="1" s="1244">
      <c r="A58" s="1193" t="n">
        <v>11</v>
      </c>
      <c r="B58" s="1251" t="inlineStr">
        <is>
          <t>School Excursions expenses</t>
        </is>
      </c>
      <c r="C58" s="1247">
        <f>PAYMENTS!E53</f>
        <v/>
      </c>
      <c r="D58" s="1239" t="n"/>
      <c r="E58" s="1239" t="n"/>
      <c r="F58" s="1239" t="n"/>
      <c r="G58" s="1239" t="n"/>
      <c r="H58" s="1247">
        <f>C58-D58+E58+F58-G58</f>
        <v/>
      </c>
      <c r="I58" s="1248" t="n"/>
    </row>
    <row r="59" ht="13.5" customFormat="1" customHeight="1" s="1244">
      <c r="A59" s="1193" t="n">
        <v>12</v>
      </c>
      <c r="B59" s="1251" t="inlineStr">
        <is>
          <t>Examination(Including Printing of question papers and Study material)</t>
        </is>
      </c>
      <c r="C59" s="1247">
        <f>PAYMENTS!E54</f>
        <v/>
      </c>
      <c r="D59" s="1239" t="n"/>
      <c r="E59" s="1239" t="n"/>
      <c r="F59" s="1239" t="n"/>
      <c r="G59" s="1239" t="n"/>
      <c r="H59" s="1247">
        <f>C59-D59+E59+F59-G59</f>
        <v/>
      </c>
      <c r="I59" s="1248" t="n"/>
    </row>
    <row r="60" ht="13.5" customFormat="1" customHeight="1" s="1244">
      <c r="A60" s="1193" t="n">
        <v>13</v>
      </c>
      <c r="B60" s="1251" t="inlineStr">
        <is>
          <t>Incidental Expenses</t>
        </is>
      </c>
      <c r="C60" s="1247">
        <f>PAYMENTS!E55</f>
        <v/>
      </c>
      <c r="D60" s="1239" t="n"/>
      <c r="E60" s="1239" t="n"/>
      <c r="F60" s="1239" t="n"/>
      <c r="G60" s="1239" t="n"/>
      <c r="H60" s="1247">
        <f>C60-D60+E60+F60-G60</f>
        <v/>
      </c>
      <c r="I60" s="1248" t="n"/>
    </row>
    <row r="61" ht="13.5" customFormat="1" customHeight="1" s="1244">
      <c r="A61" s="1193" t="n">
        <v>14</v>
      </c>
      <c r="B61" s="1251" t="inlineStr">
        <is>
          <t xml:space="preserve">Beautification &amp; Horticulture </t>
        </is>
      </c>
      <c r="C61" s="1247">
        <f>PAYMENTS!E56</f>
        <v/>
      </c>
      <c r="D61" s="1239" t="n"/>
      <c r="E61" s="1239" t="n"/>
      <c r="F61" s="1239" t="n"/>
      <c r="G61" s="1239" t="n"/>
      <c r="H61" s="1247">
        <f>C61-D61+E61+F61-G61</f>
        <v/>
      </c>
      <c r="I61" s="1248" t="n"/>
    </row>
    <row r="62" ht="13.5" customFormat="1" customHeight="1" s="1244">
      <c r="A62" s="1193" t="n">
        <v>15</v>
      </c>
      <c r="B62" s="1251" t="inlineStr">
        <is>
          <t>Medical Facilities</t>
        </is>
      </c>
      <c r="C62" s="1247">
        <f>PAYMENTS!E57</f>
        <v/>
      </c>
      <c r="D62" s="1239" t="n"/>
      <c r="E62" s="1239" t="n"/>
      <c r="F62" s="1239" t="n"/>
      <c r="G62" s="1239" t="n"/>
      <c r="H62" s="1247">
        <f>C62-D62+E62+F62-G62</f>
        <v/>
      </c>
      <c r="I62" s="1248" t="n"/>
    </row>
    <row r="63" ht="13.5" customFormat="1" customHeight="1" s="1244">
      <c r="A63" s="1193" t="n">
        <v>16</v>
      </c>
      <c r="B63" s="1251" t="inlineStr">
        <is>
          <t>Deployment of Doctors</t>
        </is>
      </c>
      <c r="C63" s="1247">
        <f>PAYMENTS!E58</f>
        <v/>
      </c>
      <c r="D63" s="1239" t="n"/>
      <c r="E63" s="1239" t="n"/>
      <c r="F63" s="1239" t="n"/>
      <c r="G63" s="1239" t="n"/>
      <c r="H63" s="1247">
        <f>C63-D63+E63+F63-G63</f>
        <v/>
      </c>
      <c r="I63" s="1248" t="n"/>
    </row>
    <row r="64" ht="13.5" customFormat="1" customHeight="1" s="1244">
      <c r="A64" s="1193" t="n">
        <v>17</v>
      </c>
      <c r="B64" s="1251" t="inlineStr">
        <is>
          <t>Deployment of Nurses</t>
        </is>
      </c>
      <c r="C64" s="1247">
        <f>PAYMENTS!E59</f>
        <v/>
      </c>
      <c r="D64" s="1239" t="n"/>
      <c r="E64" s="1239" t="n"/>
      <c r="F64" s="1239" t="n"/>
      <c r="G64" s="1239" t="n"/>
      <c r="H64" s="1247">
        <f>C64-D64+E64+F64-G64</f>
        <v/>
      </c>
      <c r="I64" s="1248" t="n"/>
    </row>
    <row r="65" ht="13.5" customFormat="1" customHeight="1" s="1244">
      <c r="A65" s="1193" t="n">
        <v>18</v>
      </c>
      <c r="B65" s="1251" t="inlineStr">
        <is>
          <t>Library expenses(News papers &amp; periodicals etc.)</t>
        </is>
      </c>
      <c r="C65" s="1247">
        <f>PAYMENTS!E60</f>
        <v/>
      </c>
      <c r="D65" s="1239" t="n"/>
      <c r="E65" s="1239" t="n"/>
      <c r="F65" s="1239" t="n"/>
      <c r="G65" s="1239" t="n"/>
      <c r="H65" s="1247">
        <f>C65-D65+E65+F65-G65</f>
        <v/>
      </c>
      <c r="I65" s="1248" t="n"/>
    </row>
    <row r="66" ht="13.5" customFormat="1" customHeight="1" s="1244">
      <c r="A66" s="1193" t="n">
        <v>19</v>
      </c>
      <c r="B66" s="1251" t="inlineStr">
        <is>
          <t>Printing Expenditure( Magazine, Diary, Calender,Broucher, News letter and other report etc.)</t>
        </is>
      </c>
      <c r="C66" s="1247">
        <f>PAYMENTS!E61</f>
        <v/>
      </c>
      <c r="D66" s="1239" t="n"/>
      <c r="E66" s="1239" t="n"/>
      <c r="F66" s="1239" t="n"/>
      <c r="G66" s="1239" t="n"/>
      <c r="H66" s="1247">
        <f>C66-D66+E66+F66-G66</f>
        <v/>
      </c>
      <c r="I66" s="1248" t="n"/>
    </row>
    <row r="67" ht="13.5" customFormat="1" customHeight="1" s="1244">
      <c r="A67" s="1193" t="n">
        <v>20</v>
      </c>
      <c r="B67" s="1251" t="inlineStr">
        <is>
          <t>Computer  Maintenance &amp; Consumables</t>
        </is>
      </c>
      <c r="C67" s="1247">
        <f>PAYMENTS!E62</f>
        <v/>
      </c>
      <c r="D67" s="1239" t="n"/>
      <c r="E67" s="1239" t="n"/>
      <c r="F67" s="1239" t="n"/>
      <c r="G67" s="1239" t="n"/>
      <c r="H67" s="1247">
        <f>C67-D67+E67+F67-G67</f>
        <v/>
      </c>
      <c r="I67" s="1248" t="n"/>
    </row>
    <row r="68" ht="13.5" customFormat="1" customHeight="1" s="1244">
      <c r="A68" s="1193" t="n">
        <v>21</v>
      </c>
      <c r="B68" s="1251" t="inlineStr">
        <is>
          <t>Misc Academic Activity</t>
        </is>
      </c>
      <c r="C68" s="1247">
        <f>PAYMENTS!E63</f>
        <v/>
      </c>
      <c r="D68" s="1239" t="n"/>
      <c r="E68" s="1239" t="n"/>
      <c r="F68" s="1239" t="n"/>
      <c r="G68" s="1239" t="n"/>
      <c r="H68" s="1247">
        <f>C68-D68+E68+F68-G68</f>
        <v/>
      </c>
      <c r="I68" s="1248" t="n"/>
    </row>
    <row r="69" ht="13.5" customFormat="1" customHeight="1" s="1244">
      <c r="A69" s="1193" t="n">
        <v>22</v>
      </c>
      <c r="B69" s="1251" t="inlineStr">
        <is>
          <t>Student Welfare Expenses</t>
        </is>
      </c>
      <c r="C69" s="1247">
        <f>PAYMENTS!E64</f>
        <v/>
      </c>
      <c r="D69" s="1239" t="n"/>
      <c r="E69" s="1239" t="n"/>
      <c r="F69" s="1239" t="n"/>
      <c r="G69" s="1239" t="n"/>
      <c r="H69" s="1247">
        <f>C69-D69+E69+F69-G69</f>
        <v/>
      </c>
      <c r="I69" s="1248" t="n"/>
    </row>
    <row r="70" ht="13.5" customFormat="1" customHeight="1" s="1244">
      <c r="A70" s="1193" t="n">
        <v>23</v>
      </c>
      <c r="B70" s="1251" t="inlineStr">
        <is>
          <t>Scouts and Guides  expenses</t>
        </is>
      </c>
      <c r="C70" s="1247">
        <f>PAYMENTS!E65</f>
        <v/>
      </c>
      <c r="D70" s="1239" t="n"/>
      <c r="E70" s="1239" t="n"/>
      <c r="F70" s="1239" t="n"/>
      <c r="G70" s="1239" t="n"/>
      <c r="H70" s="1247">
        <f>C70-D70+E70+F70-G70</f>
        <v/>
      </c>
      <c r="I70" s="1248" t="n"/>
    </row>
    <row r="71" ht="13.5" customFormat="1" customHeight="1" s="1244">
      <c r="A71" s="1193" t="n">
        <v>24</v>
      </c>
      <c r="B71" s="1251" t="inlineStr">
        <is>
          <t>Contribution to RO -BS &amp;G</t>
        </is>
      </c>
      <c r="C71" s="1247">
        <f>PAYMENTS!E66</f>
        <v/>
      </c>
      <c r="D71" s="1239" t="n"/>
      <c r="E71" s="1239" t="n"/>
      <c r="F71" s="1239" t="n"/>
      <c r="G71" s="1239" t="n"/>
      <c r="H71" s="1247">
        <f>C71-D71+E71+F71-G71</f>
        <v/>
      </c>
      <c r="I71" s="1248" t="n"/>
    </row>
    <row r="72" ht="13.5" customFormat="1" customHeight="1" s="1244">
      <c r="A72" s="1193" t="n">
        <v>25</v>
      </c>
      <c r="B72" s="1251" t="inlineStr">
        <is>
          <t>Contribution  to KVS(HQ)- BS&amp;G</t>
        </is>
      </c>
      <c r="C72" s="1247">
        <f>PAYMENTS!E67</f>
        <v/>
      </c>
      <c r="D72" s="1239" t="n"/>
      <c r="E72" s="1239" t="n"/>
      <c r="F72" s="1239" t="n"/>
      <c r="G72" s="1239" t="n"/>
      <c r="H72" s="1247">
        <f>C72-D72+E72+F72-G72</f>
        <v/>
      </c>
      <c r="I72" s="1248" t="n"/>
    </row>
    <row r="73" ht="13.5" customFormat="1" customHeight="1" s="1244">
      <c r="A73" s="1193" t="n">
        <v>26</v>
      </c>
      <c r="B73" s="1251" t="inlineStr">
        <is>
          <t>Contribution to RO Sports Control Board 3%</t>
        </is>
      </c>
      <c r="C73" s="1247">
        <f>PAYMENTS!E68</f>
        <v/>
      </c>
      <c r="D73" s="1239" t="n"/>
      <c r="E73" s="1239" t="n"/>
      <c r="F73" s="1239" t="n"/>
      <c r="G73" s="1239" t="n"/>
      <c r="H73" s="1247">
        <f>C73-D73+E73+F73-G73</f>
        <v/>
      </c>
      <c r="I73" s="1248" t="n"/>
    </row>
    <row r="74" ht="13.5" customFormat="1" customHeight="1" s="1244">
      <c r="A74" s="1193" t="n">
        <v>27</v>
      </c>
      <c r="B74" s="1251" t="inlineStr">
        <is>
          <t>Contribution to National  Sports Control Board 2%</t>
        </is>
      </c>
      <c r="C74" s="1247">
        <f>PAYMENTS!E69</f>
        <v/>
      </c>
      <c r="D74" s="1239" t="n"/>
      <c r="E74" s="1239" t="n"/>
      <c r="F74" s="1239" t="n"/>
      <c r="G74" s="1239" t="n"/>
      <c r="H74" s="1247">
        <f>C74-D74+E74+F74-G74</f>
        <v/>
      </c>
      <c r="I74" s="1248" t="n"/>
    </row>
    <row r="75" ht="13.5" customFormat="1" customHeight="1" s="1244">
      <c r="A75" s="1193" t="n">
        <v>28</v>
      </c>
      <c r="B75" s="1251" t="inlineStr">
        <is>
          <t>Stipend / means-cum-merit scholarship/Awards</t>
        </is>
      </c>
      <c r="C75" s="1247">
        <f>PAYMENTS!E70</f>
        <v/>
      </c>
      <c r="D75" s="1239" t="n"/>
      <c r="E75" s="1239" t="n"/>
      <c r="F75" s="1239" t="n"/>
      <c r="G75" s="1239" t="n"/>
      <c r="H75" s="1247">
        <f>C75-D75+E75+F75-G75</f>
        <v/>
      </c>
      <c r="I75" s="1248" t="n"/>
    </row>
    <row r="76" ht="13.5" customFormat="1" customHeight="1" s="1244">
      <c r="A76" s="1193" t="n">
        <v>29</v>
      </c>
      <c r="B76" s="1251" t="inlineStr">
        <is>
          <t xml:space="preserve">RTE-Stationery expenses
</t>
        </is>
      </c>
      <c r="C76" s="1247">
        <f>PAYMENTS!E71</f>
        <v/>
      </c>
      <c r="D76" s="1239" t="n"/>
      <c r="E76" s="1239" t="n"/>
      <c r="F76" s="1239" t="n"/>
      <c r="G76" s="1239" t="n"/>
      <c r="H76" s="1247">
        <f>C76-D76+E76+F76-G76</f>
        <v/>
      </c>
      <c r="I76" s="1248" t="n"/>
    </row>
    <row r="77" ht="13.5" customFormat="1" customHeight="1" s="1244">
      <c r="A77" s="1193" t="n">
        <v>30</v>
      </c>
      <c r="B77" s="1246" t="inlineStr">
        <is>
          <t xml:space="preserve">RTE-Books expenses
</t>
        </is>
      </c>
      <c r="C77" s="1247">
        <f>PAYMENTS!E72</f>
        <v/>
      </c>
      <c r="D77" s="1239" t="n"/>
      <c r="E77" s="1239" t="n"/>
      <c r="F77" s="1239" t="n"/>
      <c r="G77" s="1239" t="n"/>
      <c r="H77" s="1247">
        <f>C77-D77+E77+F77-G77</f>
        <v/>
      </c>
      <c r="I77" s="1248" t="n"/>
    </row>
    <row r="78" ht="13.5" customFormat="1" customHeight="1" s="1244">
      <c r="A78" s="1193" t="n">
        <v>31</v>
      </c>
      <c r="B78" s="1251" t="inlineStr">
        <is>
          <t xml:space="preserve">RTE-Transportation expenses
</t>
        </is>
      </c>
      <c r="C78" s="1247">
        <f>PAYMENTS!E73</f>
        <v/>
      </c>
      <c r="D78" s="1239" t="n"/>
      <c r="E78" s="1239" t="n"/>
      <c r="F78" s="1239" t="n"/>
      <c r="G78" s="1239" t="n"/>
      <c r="H78" s="1247">
        <f>C78-D78+E78+F78-G78</f>
        <v/>
      </c>
      <c r="I78" s="1248" t="n"/>
    </row>
    <row r="79" ht="13.5" customFormat="1" customHeight="1" s="1244">
      <c r="A79" s="1193" t="n">
        <v>32</v>
      </c>
      <c r="B79" s="1251" t="inlineStr">
        <is>
          <t xml:space="preserve">RTE-Uniform expenses
</t>
        </is>
      </c>
      <c r="C79" s="1247">
        <f>PAYMENTS!E74</f>
        <v/>
      </c>
      <c r="D79" s="1239" t="n"/>
      <c r="E79" s="1239" t="n"/>
      <c r="F79" s="1239" t="n"/>
      <c r="G79" s="1239" t="n"/>
      <c r="H79" s="1247">
        <f>C79-D79+E79+F79-G79</f>
        <v/>
      </c>
      <c r="I79" s="1248" t="n"/>
    </row>
    <row r="80" ht="13.5" customFormat="1" customHeight="1" s="1244">
      <c r="A80" s="1193" t="n">
        <v>33</v>
      </c>
      <c r="B80" s="1251" t="inlineStr">
        <is>
          <t>Implementation of CMP</t>
        </is>
      </c>
      <c r="C80" s="1247">
        <f>PAYMENTS!E75</f>
        <v/>
      </c>
      <c r="D80" s="1239" t="n"/>
      <c r="E80" s="1239" t="n"/>
      <c r="F80" s="1239" t="n"/>
      <c r="G80" s="1239" t="n"/>
      <c r="H80" s="1247">
        <f>C80-D80+E80+F80-G80</f>
        <v/>
      </c>
      <c r="I80" s="1248" t="n"/>
    </row>
    <row r="81" ht="13.5" customFormat="1" customHeight="1" s="1244">
      <c r="A81" s="1193" t="n">
        <v>34</v>
      </c>
      <c r="B81" s="1251" t="inlineStr">
        <is>
          <t>Expenditure on Pre-Primary</t>
        </is>
      </c>
      <c r="C81" s="1247">
        <f>PAYMENTS!E76</f>
        <v/>
      </c>
      <c r="D81" s="1239" t="n"/>
      <c r="E81" s="1239" t="n"/>
      <c r="F81" s="1239" t="n"/>
      <c r="G81" s="1239" t="n"/>
      <c r="H81" s="1247">
        <f>C81-D81+E81+F81-G81</f>
        <v/>
      </c>
      <c r="I81" s="1248" t="n"/>
    </row>
    <row r="82" ht="13.5" customFormat="1" customHeight="1" s="1244">
      <c r="A82" s="1236" t="n"/>
      <c r="B82" s="1247" t="inlineStr">
        <is>
          <t>Total</t>
        </is>
      </c>
      <c r="C82" s="1249">
        <f>SUM(C48:C81)</f>
        <v/>
      </c>
      <c r="D82" s="1249">
        <f>SUM(D48:D81)</f>
        <v/>
      </c>
      <c r="E82" s="1249">
        <f>SUM(E48:E81)</f>
        <v/>
      </c>
      <c r="F82" s="1249">
        <f>SUM(F48:F81)</f>
        <v/>
      </c>
      <c r="G82" s="1249">
        <f>SUM(G48:G81)</f>
        <v/>
      </c>
      <c r="H82" s="1249">
        <f>SUM(H48:H81)</f>
        <v/>
      </c>
      <c r="I82" s="1248" t="n"/>
    </row>
    <row r="83" ht="13.5" customFormat="1" customHeight="1" s="1244">
      <c r="A83" s="1234" t="inlineStr">
        <is>
          <t>C</t>
        </is>
      </c>
      <c r="B83" s="1235" t="inlineStr">
        <is>
          <t>Administrative and General Expenses</t>
        </is>
      </c>
      <c r="C83" s="1236" t="n"/>
      <c r="D83" s="1236" t="n"/>
      <c r="E83" s="1236" t="n"/>
      <c r="F83" s="1236" t="n"/>
      <c r="G83" s="1236" t="n"/>
      <c r="H83" s="1236" t="n"/>
      <c r="I83" s="1248" t="n"/>
    </row>
    <row r="84" ht="13.5" customFormat="1" customHeight="1" s="1244">
      <c r="A84" s="1193" t="n">
        <v>1</v>
      </c>
      <c r="B84" s="1246" t="inlineStr">
        <is>
          <t>Payment of Contributions to DGHS</t>
        </is>
      </c>
      <c r="C84" s="1247">
        <f>PAYMENTS!E79</f>
        <v/>
      </c>
      <c r="D84" s="1239" t="n"/>
      <c r="E84" s="1239" t="n"/>
      <c r="F84" s="1239" t="n"/>
      <c r="G84" s="1239" t="n"/>
      <c r="H84" s="1247">
        <f>C84-D84+E84+F84-G84</f>
        <v/>
      </c>
      <c r="I84" s="1248" t="n"/>
    </row>
    <row r="85" ht="13.5" customFormat="1" customHeight="1" s="1244">
      <c r="A85" s="1193" t="n">
        <v>2</v>
      </c>
      <c r="B85" s="1246" t="inlineStr">
        <is>
          <t>Contingencies</t>
        </is>
      </c>
      <c r="C85" s="1247">
        <f>PAYMENTS!E80</f>
        <v/>
      </c>
      <c r="D85" s="1239" t="n"/>
      <c r="E85" s="1239" t="n"/>
      <c r="F85" s="1239" t="n"/>
      <c r="G85" s="1239" t="n"/>
      <c r="H85" s="1247">
        <f>C85-D85+E85+F85-G85</f>
        <v/>
      </c>
      <c r="I85" s="1248" t="n"/>
    </row>
    <row r="86" ht="13.5" customFormat="1" customHeight="1" s="1244">
      <c r="A86" s="1193" t="n">
        <v>3</v>
      </c>
      <c r="B86" s="1246" t="inlineStr">
        <is>
          <t>Bank Charges</t>
        </is>
      </c>
      <c r="C86" s="1247">
        <f>PAYMENTS!E81</f>
        <v/>
      </c>
      <c r="D86" s="1239" t="n"/>
      <c r="E86" s="1239" t="n"/>
      <c r="F86" s="1239" t="n"/>
      <c r="G86" s="1239" t="n"/>
      <c r="H86" s="1247">
        <f>C86-D86+E86+F86-G86</f>
        <v/>
      </c>
      <c r="I86" s="1248" t="n"/>
    </row>
    <row r="87" ht="13.5" customFormat="1" customHeight="1" s="1244">
      <c r="A87" s="1193" t="n">
        <v>4</v>
      </c>
      <c r="B87" s="1246" t="inlineStr">
        <is>
          <t xml:space="preserve">Security of School-Exp. </t>
        </is>
      </c>
      <c r="C87" s="1247">
        <f>PAYMENTS!E82</f>
        <v/>
      </c>
      <c r="D87" s="1239" t="n"/>
      <c r="E87" s="1239" t="n"/>
      <c r="F87" s="1239" t="n"/>
      <c r="G87" s="1239" t="n"/>
      <c r="H87" s="1247">
        <f>C87-D87+E87+F87-G87</f>
        <v/>
      </c>
      <c r="I87" s="1248" t="n"/>
    </row>
    <row r="88" ht="13.5" customFormat="1" customHeight="1" s="1244">
      <c r="A88" s="1193" t="n">
        <v>5</v>
      </c>
      <c r="B88" s="1246" t="inlineStr">
        <is>
          <t>Rent, Rates and Taxes ( including property tax)</t>
        </is>
      </c>
      <c r="C88" s="1247">
        <f>PAYMENTS!E83</f>
        <v/>
      </c>
      <c r="D88" s="1239" t="n"/>
      <c r="E88" s="1239" t="n"/>
      <c r="F88" s="1239" t="n"/>
      <c r="G88" s="1239" t="n"/>
      <c r="H88" s="1247">
        <f>C88-D88+E88+F88-G88</f>
        <v/>
      </c>
      <c r="I88" s="1248" t="n"/>
    </row>
    <row r="89" ht="13.5" customFormat="1" customHeight="1" s="1244">
      <c r="A89" s="1193" t="n">
        <v>6</v>
      </c>
      <c r="B89" s="1246" t="inlineStr">
        <is>
          <t>Electricity ,water and power charges</t>
        </is>
      </c>
      <c r="C89" s="1247">
        <f>PAYMENTS!E84</f>
        <v/>
      </c>
      <c r="D89" s="1239" t="n"/>
      <c r="E89" s="1239" t="n"/>
      <c r="F89" s="1239" t="n"/>
      <c r="G89" s="1239" t="n"/>
      <c r="H89" s="1247">
        <f>C89-D89+E89+F89-G89</f>
        <v/>
      </c>
      <c r="I89" s="1248" t="n"/>
    </row>
    <row r="90" ht="13.5" customFormat="1" customHeight="1" s="1244">
      <c r="A90" s="1193" t="n">
        <v>7</v>
      </c>
      <c r="B90" s="1246" t="inlineStr">
        <is>
          <t>Postage &amp; Telegram</t>
        </is>
      </c>
      <c r="C90" s="1247">
        <f>PAYMENTS!E85</f>
        <v/>
      </c>
      <c r="D90" s="1239" t="n"/>
      <c r="E90" s="1239" t="n"/>
      <c r="F90" s="1239" t="n"/>
      <c r="G90" s="1239" t="n"/>
      <c r="H90" s="1247">
        <f>C90-D90+E90+F90-G90</f>
        <v/>
      </c>
      <c r="I90" s="1248" t="n"/>
    </row>
    <row r="91" ht="13.5" customFormat="1" customHeight="1" s="1244">
      <c r="A91" s="1193" t="n">
        <v>8</v>
      </c>
      <c r="B91" s="1246" t="inlineStr">
        <is>
          <t>Telephone and Internet Charges</t>
        </is>
      </c>
      <c r="C91" s="1247">
        <f>PAYMENTS!E86</f>
        <v/>
      </c>
      <c r="D91" s="1239" t="n"/>
      <c r="E91" s="1239" t="n"/>
      <c r="F91" s="1239" t="n"/>
      <c r="G91" s="1239" t="n"/>
      <c r="H91" s="1247">
        <f>C91-D91+E91+F91-G91</f>
        <v/>
      </c>
      <c r="I91" s="1248" t="n"/>
    </row>
    <row r="92" ht="13.5" customFormat="1" customHeight="1" s="1244">
      <c r="A92" s="1193" t="n">
        <v>9</v>
      </c>
      <c r="B92" s="1246" t="inlineStr">
        <is>
          <t>Stationary  Expenses</t>
        </is>
      </c>
      <c r="C92" s="1247">
        <f>PAYMENTS!E87</f>
        <v/>
      </c>
      <c r="D92" s="1239" t="n"/>
      <c r="E92" s="1239" t="n"/>
      <c r="F92" s="1239" t="n"/>
      <c r="G92" s="1239" t="n"/>
      <c r="H92" s="1247">
        <f>C92-D92+E92+F92-G92</f>
        <v/>
      </c>
      <c r="I92" s="1248" t="n"/>
    </row>
    <row r="93" ht="13.5" customFormat="1" customHeight="1" s="1244">
      <c r="A93" s="1193" t="n">
        <v>10</v>
      </c>
      <c r="B93" s="1246" t="inlineStr">
        <is>
          <t>Hospitality</t>
        </is>
      </c>
      <c r="C93" s="1247">
        <f>PAYMENTS!E88</f>
        <v/>
      </c>
      <c r="D93" s="1239" t="n"/>
      <c r="E93" s="1239" t="n"/>
      <c r="F93" s="1239" t="n"/>
      <c r="G93" s="1239" t="n"/>
      <c r="H93" s="1247">
        <f>C93-D93+E93+F93-G93</f>
        <v/>
      </c>
      <c r="I93" s="1248" t="n"/>
    </row>
    <row r="94" ht="13.5" customFormat="1" customHeight="1" s="1244">
      <c r="A94" s="1193" t="n">
        <v>11</v>
      </c>
      <c r="B94" s="1246" t="inlineStr">
        <is>
          <t>Professional Charges</t>
        </is>
      </c>
      <c r="C94" s="1247">
        <f>PAYMENTS!E89</f>
        <v/>
      </c>
      <c r="D94" s="1239" t="n"/>
      <c r="E94" s="1239" t="n"/>
      <c r="F94" s="1239" t="n"/>
      <c r="G94" s="1239" t="n"/>
      <c r="H94" s="1247">
        <f>C94-D94+E94+F94-G94</f>
        <v/>
      </c>
      <c r="I94" s="1248" t="n"/>
    </row>
    <row r="95" ht="13.5" customFormat="1" customHeight="1" s="1244">
      <c r="A95" s="1193" t="n">
        <v>12</v>
      </c>
      <c r="B95" s="1246" t="inlineStr">
        <is>
          <t>Advertisement &amp; Publicity</t>
        </is>
      </c>
      <c r="C95" s="1247">
        <f>PAYMENTS!E90</f>
        <v/>
      </c>
      <c r="D95" s="1239" t="n"/>
      <c r="E95" s="1239" t="n"/>
      <c r="F95" s="1239" t="n"/>
      <c r="G95" s="1239" t="n"/>
      <c r="H95" s="1247">
        <f>C95-D95+E95+F95-G95</f>
        <v/>
      </c>
      <c r="I95" s="1248" t="n"/>
    </row>
    <row r="96" ht="13.5" customFormat="1" customHeight="1" s="1244">
      <c r="A96" s="1193" t="n">
        <v>13</v>
      </c>
      <c r="B96" s="1246" t="inlineStr">
        <is>
          <t xml:space="preserve">Other (Admin &amp; Generalexpenses)
</t>
        </is>
      </c>
      <c r="C96" s="1247">
        <f>PAYMENTS!E91</f>
        <v/>
      </c>
      <c r="D96" s="1239" t="n"/>
      <c r="E96" s="1239" t="n"/>
      <c r="F96" s="1239" t="n"/>
      <c r="G96" s="1239" t="n"/>
      <c r="H96" s="1247">
        <f>C96-D96+E96+F96-G96</f>
        <v/>
      </c>
      <c r="I96" s="1248" t="n"/>
    </row>
    <row r="97" ht="13.5" customFormat="1" customHeight="1" s="1244">
      <c r="A97" s="1193" t="n">
        <v>14</v>
      </c>
      <c r="B97" s="1252" t="inlineStr">
        <is>
          <t xml:space="preserve">Vehicle Running &amp; Maintenance_x000D_
</t>
        </is>
      </c>
      <c r="C97" s="1247">
        <f>PAYMENTS!E92</f>
        <v/>
      </c>
      <c r="D97" s="1239" t="n"/>
      <c r="E97" s="1239" t="n"/>
      <c r="F97" s="1239" t="n"/>
      <c r="G97" s="1239" t="n"/>
      <c r="H97" s="1247">
        <f>C97-D97+E97+F97-G97</f>
        <v/>
      </c>
      <c r="I97" s="1248" t="n"/>
    </row>
    <row r="98" ht="13.5" customFormat="1" customHeight="1" s="1244">
      <c r="A98" s="1193" t="n">
        <v>15</v>
      </c>
      <c r="B98" s="1246" t="inlineStr">
        <is>
          <t>Expenditure  from CCA Grants / Specific Grants (NAEP, ATL etc)</t>
        </is>
      </c>
      <c r="C98" s="1247">
        <f>PAYMENTS!E93</f>
        <v/>
      </c>
      <c r="D98" s="1239" t="n"/>
      <c r="E98" s="1239" t="n"/>
      <c r="F98" s="1239" t="n"/>
      <c r="G98" s="1239" t="n"/>
      <c r="H98" s="1247">
        <f>C98-D98+E98+F98-G98</f>
        <v/>
      </c>
      <c r="I98" s="1248" t="n"/>
    </row>
    <row r="99" ht="13.5" customFormat="1" customHeight="1" s="1244">
      <c r="A99" s="1236" t="n"/>
      <c r="B99" s="1247" t="inlineStr">
        <is>
          <t>Total</t>
        </is>
      </c>
      <c r="C99" s="1249">
        <f>SUM(C84:C98)</f>
        <v/>
      </c>
      <c r="D99" s="1249">
        <f>SUM(D84:D98)</f>
        <v/>
      </c>
      <c r="E99" s="1249">
        <f>SUM(E84:E98)</f>
        <v/>
      </c>
      <c r="F99" s="1249">
        <f>SUM(F84:F98)</f>
        <v/>
      </c>
      <c r="G99" s="1249">
        <f>SUM(G84:G98)</f>
        <v/>
      </c>
      <c r="H99" s="1249">
        <f>SUM(H84:H98)</f>
        <v/>
      </c>
      <c r="I99" s="1248" t="n"/>
    </row>
    <row r="100" ht="13.5" customFormat="1" customHeight="1" s="1244">
      <c r="A100" s="1234" t="inlineStr">
        <is>
          <t>D</t>
        </is>
      </c>
      <c r="B100" s="1235" t="inlineStr">
        <is>
          <t>Repairs &amp; Maintenance</t>
        </is>
      </c>
      <c r="C100" s="1236" t="n"/>
      <c r="D100" s="1236" t="n"/>
      <c r="E100" s="1236" t="n"/>
      <c r="F100" s="1236" t="n"/>
      <c r="G100" s="1236" t="n"/>
      <c r="H100" s="1236" t="n"/>
      <c r="I100" s="1248" t="n"/>
    </row>
    <row r="101" ht="13.5" customFormat="1" customHeight="1" s="1244">
      <c r="A101" s="1193" t="n">
        <v>1</v>
      </c>
      <c r="B101" s="1251" t="inlineStr">
        <is>
          <t>School Building</t>
        </is>
      </c>
      <c r="C101" s="1247">
        <f>PAYMENTS!E96</f>
        <v/>
      </c>
      <c r="D101" s="1239" t="n"/>
      <c r="E101" s="1239" t="n"/>
      <c r="F101" s="1239" t="n"/>
      <c r="G101" s="1239" t="n"/>
      <c r="H101" s="1247">
        <f>C101-D101+E101+F101-G101</f>
        <v/>
      </c>
      <c r="I101" s="1248" t="n"/>
    </row>
    <row r="102" ht="13.5" customFormat="1" customHeight="1" s="1244">
      <c r="A102" s="1193" t="n">
        <v>2</v>
      </c>
      <c r="B102" s="1251" t="inlineStr">
        <is>
          <t>Staff quarters</t>
        </is>
      </c>
      <c r="C102" s="1247">
        <f>PAYMENTS!E97</f>
        <v/>
      </c>
      <c r="D102" s="1239" t="n"/>
      <c r="E102" s="1239" t="n"/>
      <c r="F102" s="1239" t="n"/>
      <c r="G102" s="1239" t="n"/>
      <c r="H102" s="1247">
        <f>C102-D102+E102+F102-G102</f>
        <v/>
      </c>
      <c r="I102" s="1248" t="n"/>
    </row>
    <row r="103" ht="13.5" customFormat="1" customHeight="1" s="1244">
      <c r="A103" s="1193" t="n">
        <v>3</v>
      </c>
      <c r="B103" s="1251" t="inlineStr">
        <is>
          <t>House keeping/ Conversancy Services</t>
        </is>
      </c>
      <c r="C103" s="1247">
        <f>PAYMENTS!E98</f>
        <v/>
      </c>
      <c r="D103" s="1239" t="n"/>
      <c r="E103" s="1239" t="n"/>
      <c r="F103" s="1239" t="n"/>
      <c r="G103" s="1239" t="n"/>
      <c r="H103" s="1247">
        <f>C103-D103+E103+F103-G103</f>
        <v/>
      </c>
      <c r="I103" s="1248" t="n"/>
    </row>
    <row r="104" ht="13.5" customFormat="1" customHeight="1" s="1244">
      <c r="A104" s="1193" t="n">
        <v>4</v>
      </c>
      <c r="B104" s="1251" t="inlineStr">
        <is>
          <t>Furniture &amp; Fixtures</t>
        </is>
      </c>
      <c r="C104" s="1247">
        <f>PAYMENTS!E99</f>
        <v/>
      </c>
      <c r="D104" s="1239" t="n"/>
      <c r="E104" s="1239" t="n"/>
      <c r="F104" s="1239" t="n"/>
      <c r="G104" s="1239" t="n"/>
      <c r="H104" s="1247">
        <f>C104-D104+E104+F104-G104</f>
        <v/>
      </c>
      <c r="I104" s="1248" t="n"/>
    </row>
    <row r="105" ht="13.5" customFormat="1" customHeight="1" s="1244">
      <c r="A105" s="1193" t="n">
        <v>5</v>
      </c>
      <c r="B105" s="1251" t="inlineStr">
        <is>
          <t>Lab Equipments</t>
        </is>
      </c>
      <c r="C105" s="1247">
        <f>PAYMENTS!E100</f>
        <v/>
      </c>
      <c r="D105" s="1239" t="n"/>
      <c r="E105" s="1239" t="n"/>
      <c r="F105" s="1239" t="n"/>
      <c r="G105" s="1239" t="n"/>
      <c r="H105" s="1247">
        <f>C105-D105+E105+F105-G105</f>
        <v/>
      </c>
      <c r="I105" s="1248" t="n"/>
    </row>
    <row r="106" ht="13.5" customFormat="1" customHeight="1" s="1244">
      <c r="A106" s="1193" t="n">
        <v>6</v>
      </c>
      <c r="B106" s="1251" t="inlineStr">
        <is>
          <t>Audio Visual &amp; Musical Instruments</t>
        </is>
      </c>
      <c r="C106" s="1247">
        <f>PAYMENTS!E101</f>
        <v/>
      </c>
      <c r="D106" s="1239" t="n"/>
      <c r="E106" s="1239" t="n"/>
      <c r="F106" s="1239" t="n"/>
      <c r="G106" s="1239" t="n"/>
      <c r="H106" s="1247">
        <f>C106-D106+E106+F106-G106</f>
        <v/>
      </c>
      <c r="I106" s="1248" t="n"/>
    </row>
    <row r="107" ht="13.5" customFormat="1" customHeight="1" s="1244">
      <c r="A107" s="1193" t="n">
        <v>7</v>
      </c>
      <c r="B107" s="1246" t="inlineStr">
        <is>
          <t xml:space="preserve">Other Repair &amp; Maintenance Exp._x000D_
</t>
        </is>
      </c>
      <c r="C107" s="1247">
        <f>PAYMENTS!E102</f>
        <v/>
      </c>
      <c r="D107" s="1239" t="n"/>
      <c r="E107" s="1239" t="n"/>
      <c r="F107" s="1239" t="n"/>
      <c r="G107" s="1239" t="n"/>
      <c r="H107" s="1247">
        <f>C107-D107+E107+F107-G107</f>
        <v/>
      </c>
      <c r="I107" s="1248" t="n"/>
    </row>
    <row r="108" ht="13.5" customFormat="1" customHeight="1" s="1244">
      <c r="A108" s="1236" t="n"/>
      <c r="B108" s="1247" t="inlineStr">
        <is>
          <t>Total</t>
        </is>
      </c>
      <c r="C108" s="1249">
        <f>SUM(C101:C107)</f>
        <v/>
      </c>
      <c r="D108" s="1249">
        <f>SUM(D101:D107)</f>
        <v/>
      </c>
      <c r="E108" s="1249">
        <f>SUM(E101:E107)</f>
        <v/>
      </c>
      <c r="F108" s="1249">
        <f>SUM(F101:F107)</f>
        <v/>
      </c>
      <c r="G108" s="1249">
        <f>SUM(G101:G107)</f>
        <v/>
      </c>
      <c r="H108" s="1249">
        <f>SUM(H101:H107)</f>
        <v/>
      </c>
      <c r="I108" s="1248" t="n"/>
    </row>
    <row r="109" ht="13.5" customFormat="1" customHeight="1" s="1244">
      <c r="A109" s="1234" t="inlineStr">
        <is>
          <t>E</t>
        </is>
      </c>
      <c r="B109" s="1235" t="inlineStr">
        <is>
          <t>Fixed Assets</t>
        </is>
      </c>
      <c r="C109" s="1236" t="n"/>
      <c r="D109" s="1236" t="n"/>
      <c r="E109" s="1236" t="n"/>
      <c r="F109" s="1236" t="n"/>
      <c r="G109" s="1236" t="n"/>
      <c r="H109" s="1236" t="n"/>
      <c r="I109" s="1248" t="n"/>
    </row>
    <row r="110" ht="13.5" customFormat="1" customHeight="1" s="1244">
      <c r="A110" s="1193" t="n">
        <v>1</v>
      </c>
      <c r="B110" s="1251" t="inlineStr">
        <is>
          <t xml:space="preserve">Land </t>
        </is>
      </c>
      <c r="C110" s="1247">
        <f>PAYMENTS!E105</f>
        <v/>
      </c>
      <c r="D110" s="1239" t="n"/>
      <c r="E110" s="1239" t="n"/>
      <c r="F110" s="1239" t="n"/>
      <c r="G110" s="1239" t="n"/>
      <c r="H110" s="1247">
        <f>C110-D110+E110+F110-G110</f>
        <v/>
      </c>
      <c r="I110" s="1248" t="n"/>
    </row>
    <row r="111" ht="13.5" customFormat="1" customHeight="1" s="1244">
      <c r="A111" s="1193" t="n">
        <v>2</v>
      </c>
      <c r="B111" s="1251" t="inlineStr">
        <is>
          <t>Building</t>
        </is>
      </c>
      <c r="C111" s="1247">
        <f>PAYMENTS!E106</f>
        <v/>
      </c>
      <c r="D111" s="1239" t="n"/>
      <c r="E111" s="1239" t="n"/>
      <c r="F111" s="1239" t="n"/>
      <c r="G111" s="1239" t="n"/>
      <c r="H111" s="1247">
        <f>C111-D111+E111+F111-G111</f>
        <v/>
      </c>
      <c r="I111" s="1248" t="n"/>
    </row>
    <row r="112" ht="13.5" customFormat="1" customHeight="1" s="1244">
      <c r="A112" s="1193" t="n">
        <v>3</v>
      </c>
      <c r="B112" s="1251" t="inlineStr">
        <is>
          <t>Furniture,Fixtures</t>
        </is>
      </c>
      <c r="C112" s="1247">
        <f>PAYMENTS!E107</f>
        <v/>
      </c>
      <c r="D112" s="1239" t="n"/>
      <c r="E112" s="1239" t="n"/>
      <c r="F112" s="1239" t="n"/>
      <c r="G112" s="1239" t="n"/>
      <c r="H112" s="1247">
        <f>C112-D112+E112+F112-G112</f>
        <v/>
      </c>
      <c r="I112" s="1248" t="n"/>
    </row>
    <row r="113" ht="13.5" customFormat="1" customHeight="1" s="1244">
      <c r="A113" s="1193" t="n">
        <v>4</v>
      </c>
      <c r="B113" s="1251" t="inlineStr">
        <is>
          <t>Library Books</t>
        </is>
      </c>
      <c r="C113" s="1247">
        <f>PAYMENTS!E108</f>
        <v/>
      </c>
      <c r="D113" s="1239" t="n"/>
      <c r="E113" s="1239" t="n"/>
      <c r="F113" s="1239" t="n"/>
      <c r="G113" s="1239" t="n"/>
      <c r="H113" s="1247">
        <f>C113-D113+E113+F113-G113</f>
        <v/>
      </c>
      <c r="I113" s="1248" t="n"/>
    </row>
    <row r="114" ht="13.5" customFormat="1" customHeight="1" s="1244">
      <c r="A114" s="1193" t="n">
        <v>5</v>
      </c>
      <c r="B114" s="1251" t="inlineStr">
        <is>
          <t>Office Equipments</t>
        </is>
      </c>
      <c r="C114" s="1247">
        <f>PAYMENTS!E109</f>
        <v/>
      </c>
      <c r="D114" s="1239" t="n"/>
      <c r="E114" s="1239" t="n"/>
      <c r="F114" s="1239" t="n"/>
      <c r="G114" s="1239" t="n"/>
      <c r="H114" s="1247">
        <f>C114-D114+E114+F114-G114</f>
        <v/>
      </c>
      <c r="I114" s="1248" t="n"/>
    </row>
    <row r="115" ht="13.5" customFormat="1" customHeight="1" s="1244">
      <c r="A115" s="1193" t="n">
        <v>6</v>
      </c>
      <c r="B115" s="1251" t="inlineStr">
        <is>
          <t>Vehicles</t>
        </is>
      </c>
      <c r="C115" s="1247">
        <f>PAYMENTS!E110</f>
        <v/>
      </c>
      <c r="D115" s="1239" t="n"/>
      <c r="E115" s="1239" t="n"/>
      <c r="F115" s="1239" t="n"/>
      <c r="G115" s="1239" t="n"/>
      <c r="H115" s="1247">
        <f>C115-D115+E115+F115-G115</f>
        <v/>
      </c>
      <c r="I115" s="1248" t="n"/>
    </row>
    <row r="116" ht="13.5" customFormat="1" customHeight="1" s="1244">
      <c r="A116" s="1193" t="n">
        <v>7</v>
      </c>
      <c r="B116" s="1251" t="inlineStr">
        <is>
          <t>Computer/Peripherals</t>
        </is>
      </c>
      <c r="C116" s="1247">
        <f>PAYMENTS!E111</f>
        <v/>
      </c>
      <c r="D116" s="1239" t="n"/>
      <c r="E116" s="1239" t="n"/>
      <c r="F116" s="1239" t="n"/>
      <c r="G116" s="1239" t="n"/>
      <c r="H116" s="1247">
        <f>C116-D116+E116+F116-G116</f>
        <v/>
      </c>
      <c r="I116" s="1248" t="n"/>
    </row>
    <row r="117" ht="13.5" customFormat="1" customHeight="1" s="1244">
      <c r="A117" s="1193" t="n">
        <v>8</v>
      </c>
      <c r="B117" s="1251" t="inlineStr">
        <is>
          <t>Computer Software</t>
        </is>
      </c>
      <c r="C117" s="1247">
        <f>PAYMENTS!E112</f>
        <v/>
      </c>
      <c r="D117" s="1239" t="n"/>
      <c r="E117" s="1239" t="n"/>
      <c r="F117" s="1239" t="n"/>
      <c r="G117" s="1239" t="n"/>
      <c r="H117" s="1247">
        <f>C117-D117+E117+F117-G117</f>
        <v/>
      </c>
      <c r="I117" s="1248" t="n"/>
    </row>
    <row r="118" ht="13.5" customFormat="1" customHeight="1" s="1244">
      <c r="A118" s="1193" t="n">
        <v>9</v>
      </c>
      <c r="B118" s="1251" t="inlineStr">
        <is>
          <t>Hostel Equipments</t>
        </is>
      </c>
      <c r="C118" s="1247">
        <f>PAYMENTS!E113</f>
        <v/>
      </c>
      <c r="D118" s="1239" t="n"/>
      <c r="E118" s="1239" t="n"/>
      <c r="F118" s="1239" t="n"/>
      <c r="G118" s="1239" t="n"/>
      <c r="H118" s="1247">
        <f>C118-D118+E118+F118-G118</f>
        <v/>
      </c>
      <c r="I118" s="1248" t="n"/>
    </row>
    <row r="119" ht="13.5" customFormat="1" customHeight="1" s="1244">
      <c r="A119" s="1193" t="n">
        <v>10</v>
      </c>
      <c r="B119" s="1251" t="inlineStr">
        <is>
          <t>Lab Equipments</t>
        </is>
      </c>
      <c r="C119" s="1247">
        <f>PAYMENTS!E114</f>
        <v/>
      </c>
      <c r="D119" s="1239" t="n"/>
      <c r="E119" s="1239" t="n"/>
      <c r="F119" s="1239" t="n"/>
      <c r="G119" s="1239" t="n"/>
      <c r="H119" s="1247">
        <f>C119-D119+E119+F119-G119</f>
        <v/>
      </c>
      <c r="I119" s="1248" t="n"/>
    </row>
    <row r="120" ht="13.5" customFormat="1" customHeight="1" s="1244">
      <c r="A120" s="1193" t="n">
        <v>11</v>
      </c>
      <c r="B120" s="1251" t="inlineStr">
        <is>
          <t>Audio Visual &amp; Musical Instruments</t>
        </is>
      </c>
      <c r="C120" s="1247">
        <f>PAYMENTS!E115</f>
        <v/>
      </c>
      <c r="D120" s="1239" t="n"/>
      <c r="E120" s="1239" t="n"/>
      <c r="F120" s="1239" t="n"/>
      <c r="G120" s="1239" t="n"/>
      <c r="H120" s="1247">
        <f>C120-D120+E120+F120-G120</f>
        <v/>
      </c>
      <c r="I120" s="1248" t="n"/>
    </row>
    <row r="121" ht="13.5" customFormat="1" customHeight="1" s="1244">
      <c r="A121" s="1193" t="n">
        <v>12</v>
      </c>
      <c r="B121" s="1251" t="inlineStr">
        <is>
          <t>Sports Equipment</t>
        </is>
      </c>
      <c r="C121" s="1247">
        <f>PAYMENTS!E116</f>
        <v/>
      </c>
      <c r="D121" s="1239" t="n"/>
      <c r="E121" s="1239" t="n"/>
      <c r="F121" s="1239" t="n"/>
      <c r="G121" s="1239" t="n"/>
      <c r="H121" s="1247">
        <f>C121-D121+E121+F121-G121</f>
        <v/>
      </c>
      <c r="I121" s="1248" t="n"/>
    </row>
    <row r="122" ht="13.5" customFormat="1" customHeight="1" s="1244">
      <c r="A122" s="1193" t="n">
        <v>13</v>
      </c>
      <c r="B122" s="1251" t="inlineStr">
        <is>
          <t>Other Fixed Assets</t>
        </is>
      </c>
      <c r="C122" s="1247">
        <f>PAYMENTS!E117</f>
        <v/>
      </c>
      <c r="D122" s="1239" t="n"/>
      <c r="E122" s="1239" t="n"/>
      <c r="F122" s="1239" t="n"/>
      <c r="G122" s="1239" t="n"/>
      <c r="H122" s="1247">
        <f>C122-D122+E122+F122-G122</f>
        <v/>
      </c>
      <c r="I122" s="1248" t="n"/>
    </row>
    <row r="123" ht="13.5" customFormat="1" customHeight="1" s="1244">
      <c r="A123" s="1236" t="n"/>
      <c r="B123" s="1247" t="inlineStr">
        <is>
          <t>Total</t>
        </is>
      </c>
      <c r="C123" s="1249">
        <f>SUM(C110:C122)</f>
        <v/>
      </c>
      <c r="D123" s="1249">
        <f>SUM(D110:D122)</f>
        <v/>
      </c>
      <c r="E123" s="1249">
        <f>SUM(E110:E122)</f>
        <v/>
      </c>
      <c r="F123" s="1249">
        <f>SUM(F110:F122)</f>
        <v/>
      </c>
      <c r="G123" s="1249">
        <f>SUM(G110:G122)</f>
        <v/>
      </c>
      <c r="H123" s="1249">
        <f>SUM(H110:H122)</f>
        <v/>
      </c>
      <c r="I123" s="1248" t="n"/>
    </row>
    <row r="124" ht="28.5" customHeight="1">
      <c r="A124" s="250" t="n"/>
      <c r="B124" s="313" t="inlineStr">
        <is>
          <t>GRAND TOTAL</t>
        </is>
      </c>
      <c r="C124" s="313">
        <f>C46+C82+C99+C108+C123</f>
        <v/>
      </c>
      <c r="D124" s="313">
        <f>D46+D82+D99+D108+D123</f>
        <v/>
      </c>
      <c r="E124" s="313">
        <f>E46+E82+E99+E108+E123</f>
        <v/>
      </c>
      <c r="F124" s="313">
        <f>F46+F82+F99+F108+F123</f>
        <v/>
      </c>
      <c r="G124" s="313">
        <f>G46+G82+G99+G108+G123</f>
        <v/>
      </c>
      <c r="H124" s="313">
        <f>H46+H82+H99+H108+H123</f>
        <v/>
      </c>
    </row>
    <row r="128">
      <c r="C128" s="252" t="n"/>
      <c r="D128" s="252" t="n"/>
      <c r="E128" s="252" t="n"/>
      <c r="F128" s="252" t="n"/>
      <c r="G128" s="252" t="n"/>
      <c r="H128" s="252" t="n"/>
    </row>
    <row r="129">
      <c r="C129" s="252" t="n"/>
      <c r="D129" s="252" t="n"/>
      <c r="E129" s="252" t="n"/>
      <c r="F129" s="252" t="n"/>
      <c r="G129" s="252" t="n"/>
      <c r="H129" s="252" t="n"/>
    </row>
    <row r="130">
      <c r="C130" s="252" t="n"/>
      <c r="D130" s="252" t="n"/>
      <c r="E130" s="252" t="n"/>
      <c r="F130" s="252" t="n"/>
      <c r="G130" s="252" t="n"/>
      <c r="H130" s="252" t="n"/>
    </row>
    <row r="131">
      <c r="C131" s="252" t="n"/>
      <c r="D131" s="252" t="n"/>
      <c r="E131" s="252" t="n"/>
      <c r="F131" s="252" t="n"/>
      <c r="G131" s="252" t="n"/>
      <c r="H131" s="252" t="n"/>
    </row>
    <row r="132">
      <c r="C132" s="252" t="n"/>
      <c r="D132" s="252" t="n"/>
      <c r="E132" s="252" t="n"/>
      <c r="F132" s="252" t="n"/>
      <c r="G132" s="252" t="n"/>
      <c r="H132" s="252" t="n"/>
    </row>
    <row r="133">
      <c r="C133" s="252" t="n"/>
      <c r="D133" s="252" t="n"/>
      <c r="E133" s="252" t="n"/>
      <c r="F133" s="252" t="n"/>
      <c r="G133" s="252" t="n"/>
      <c r="H133" s="252" t="n"/>
    </row>
    <row r="134">
      <c r="C134" s="252" t="n"/>
      <c r="D134" s="252" t="n"/>
      <c r="E134" s="252" t="n"/>
      <c r="F134" s="252" t="n"/>
      <c r="G134" s="252" t="n"/>
      <c r="H134" s="252" t="n"/>
    </row>
    <row r="135">
      <c r="C135" s="252" t="n"/>
      <c r="D135" s="252" t="n"/>
      <c r="E135" s="252" t="n"/>
      <c r="F135" s="252" t="n"/>
      <c r="G135" s="252" t="n"/>
      <c r="H135" s="252" t="n"/>
    </row>
    <row r="136">
      <c r="C136" s="252" t="n"/>
      <c r="D136" s="252" t="n"/>
      <c r="E136" s="252" t="n"/>
      <c r="F136" s="252" t="n"/>
      <c r="G136" s="252" t="n"/>
      <c r="H136" s="252" t="n"/>
    </row>
    <row r="137">
      <c r="C137" s="252" t="n"/>
      <c r="D137" s="252" t="n"/>
      <c r="E137" s="252" t="n"/>
      <c r="F137" s="252" t="n"/>
      <c r="G137" s="252" t="n"/>
      <c r="H137" s="252" t="n"/>
    </row>
  </sheetData>
  <mergeCells count="9">
    <mergeCell ref="C7:C9"/>
    <mergeCell ref="D3:G3"/>
    <mergeCell ref="A5:H5"/>
    <mergeCell ref="A7:A10"/>
    <mergeCell ref="D7:E8"/>
    <mergeCell ref="H7:H9"/>
    <mergeCell ref="F7:G8"/>
    <mergeCell ref="B7:B10"/>
    <mergeCell ref="A1:H1"/>
  </mergeCells>
  <hyperlinks>
    <hyperlink ref="I12" location="BS!Print_Area" display="Balance Sheet"/>
    <hyperlink ref="J12" location="'S-4'!Print_Area" display="Schedule-4 (All)"/>
    <hyperlink ref="I13" location="RECEIPTS!Print_Titles" display="Receipt"/>
    <hyperlink ref="J13" location="'S-4 A'!A1" display="Sch-4A (SF)"/>
    <hyperlink ref="I14" location="PAYMENTS!Print_Titles" display="Payment"/>
    <hyperlink ref="J14" location="'s4-B'!A1" display="Sch-4B (Plan)"/>
    <hyperlink ref="I15" location="'ANNE-REC-SF-PROV '!Print_Area" display="SF-Rec-Prov-Annex"/>
    <hyperlink ref="J15" location="'s 4 c '!A1" display="Sch-4C (Specific Plan)"/>
    <hyperlink ref="I16" location="'ANNE-REC-VVN-PROV'!Print_Area" display="VVN-Rec-Prov-Annex"/>
    <hyperlink ref="J16" location="'s 4 D'!A1" display="Sch-4D (VVN)"/>
    <hyperlink ref="I17" location="'ANNE-PAYM-PROJCTSF-PROV'!Print_Area" display="Project-Rec-Prov-Annex"/>
    <hyperlink ref="J17" location="'s 4 E'!A1" display="Sch-4E (Project)"/>
    <hyperlink ref="I18" location="'ANNE-PAYM-SF-PROV'!Print_Area" display="SF-Paym-Prov-Annex"/>
    <hyperlink ref="J18" location="'S- 7'!A1" display="Schedule-7"/>
    <hyperlink ref="I19" location="'ANNE-PAYM-VVN-PROV'!Print_Area" display="VVN-Paym-Prov-Annex"/>
    <hyperlink ref="J19" location="'S  8'!Print_Area" display="Schedule-8"/>
    <hyperlink ref="I20" location="'ANNE-PAYM-PLAN-PROV'!Print_Area" display="Plan-Paym-Prov-Annex"/>
    <hyperlink ref="J20" location="'ANNE-S8-SF Civil'!A1" display="S8-Annex-SF"/>
    <hyperlink ref="I21" location="'I&amp;E'!Print_Area" display="Income &amp; Expenditure"/>
    <hyperlink ref="J21" location="'ANNE-S8-VVN All'!A1" display="S8-Annex-VVN"/>
    <hyperlink ref="I22" location="'S-1'!Print_Area" display="Schedule-1"/>
    <hyperlink ref="J22" location="'ANNE-S8-ProjectSF'!A1" display="S8-Annex-Project"/>
    <hyperlink ref="I23" location="'S-2'!Print_Area" display="Schedule-2"/>
    <hyperlink ref="J23" location="'ANNE-S8-PLAN'!A1" display="S8-Annex-Plan"/>
    <hyperlink ref="I24" location="'2A'!Print_Area" display="Schedule-2A"/>
    <hyperlink ref="J24" location="'ANNE-S8-SP.PLAN'!A1" display="S8-Annex-Sp. Plan"/>
    <hyperlink ref="I25" location="'S-3'!Print_Area" display="Schedule-3"/>
    <hyperlink ref="J25" location="'SCH-9 &amp; 10 '!Print_Area" display="S-9"/>
    <hyperlink ref="I26" location="'S- 3 A'!A1" display="Schedule-3A"/>
    <hyperlink ref="J26" location="'SCH-9 &amp; 10 '!Print_Area" display="S-10"/>
    <hyperlink ref="I27" location="'S-3B'!A1" display="Schedule-3B"/>
    <hyperlink ref="J27" location="'SCH 12 &amp;13 &amp; 14'!Print_Area" display="S-12"/>
    <hyperlink ref="I28" location="'ANN-S3-SF Civil'!Print_Area" display="S3-Annex-SF"/>
    <hyperlink ref="J28" location="'SCH 12 &amp;13 &amp; 14'!Print_Area" display="S-13"/>
    <hyperlink ref="I29" location="'ANN-S3-VVN-ALL'!Print_Area" display="S3-Annex-VVN"/>
    <hyperlink ref="J29" location="'SCH 12 &amp;13 &amp; 14'!Print_Area" display="S-14"/>
    <hyperlink ref="I30" location="'ANN-S3-PROJCT-SF'!Print_Area" display="S3-Annex-Project"/>
    <hyperlink ref="J30" location="'SC-15'!Print_Area" display="S-15"/>
    <hyperlink ref="I31" location="'ANN-S3-PLAN'!Print_Area" display="S3-Annex-Plan"/>
    <hyperlink ref="J31" location="'SCH- 16 &amp; 17'!Print_Area" display="S-16"/>
    <hyperlink ref="I32" location="'ANN-S3-SP.PLAN'!Print_Area" display="S3-Annex-Specific Plan"/>
    <hyperlink ref="J32" location="'SCH- 16 &amp; 17'!Print_Area" display="S-17"/>
    <hyperlink ref="J33" location="'sch - 18 &amp;19 &amp; 22'!Print_Area" display="S-18"/>
    <hyperlink ref="J34" location="'sch - 18 &amp;19 &amp; 22'!Print_Area" display="S-19"/>
    <hyperlink ref="J35" location="'S-4'!Print_Area" display="S-4"/>
    <hyperlink ref="J36" location="'sch - 18 &amp;19 &amp; 22'!Print_Area" display="S-22"/>
  </hyperlinks>
  <printOptions horizontalCentered="1"/>
  <pageMargins left="0.7086614173228347" right="0.2362204724409449" top="0.1574803149606299" bottom="0.17" header="0.1574803149606299" footer="0.1574803149606299"/>
  <pageSetup orientation="landscape" paperSize="9" scale="86" fitToHeight="0" firstPageNumber="6" useFirstPageNumber="1" blackAndWhite="1"/>
  <rowBreaks count="2" manualBreakCount="2">
    <brk id="46" min="0" max="7" man="1"/>
    <brk id="82" min="0" max="7" man="1"/>
  </rowBreaks>
</worksheet>
</file>

<file path=xl/worksheets/sheet12.xml><?xml version="1.0" encoding="utf-8"?>
<worksheet xmlns="http://schemas.openxmlformats.org/spreadsheetml/2006/main">
  <sheetPr>
    <tabColor rgb="FFC00000"/>
    <outlinePr summaryBelow="1" summaryRight="1"/>
    <pageSetUpPr/>
  </sheetPr>
  <dimension ref="A1:I104"/>
  <sheetViews>
    <sheetView view="pageBreakPreview" topLeftCell="A70" zoomScaleNormal="85" zoomScaleSheetLayoutView="100" workbookViewId="0">
      <selection activeCell="E80" sqref="E80"/>
    </sheetView>
  </sheetViews>
  <sheetFormatPr baseColWidth="8" defaultColWidth="4.7109375" defaultRowHeight="12.75"/>
  <cols>
    <col width="4.7109375" customWidth="1" style="71" min="1" max="1"/>
    <col width="57.5703125" customWidth="1" style="251" min="2" max="2"/>
    <col width="16.7109375" customWidth="1" style="251" min="3" max="8"/>
    <col width="9.140625" customWidth="1" style="251" min="9" max="255"/>
    <col width="4.7109375" customWidth="1" style="251" min="256" max="16384"/>
  </cols>
  <sheetData>
    <row r="1" ht="14.25" customFormat="1" customHeight="1" s="63">
      <c r="A1" s="830">
        <f>COVER!A1</f>
        <v/>
      </c>
    </row>
    <row r="2" ht="12.75" customFormat="1" customHeight="1" s="63">
      <c r="A2" s="830" t="n"/>
      <c r="B2" s="830" t="n"/>
      <c r="C2" s="830" t="n"/>
      <c r="D2" s="830" t="n"/>
      <c r="E2" s="830" t="n"/>
      <c r="F2" s="830" t="n"/>
      <c r="G2" s="830" t="n"/>
      <c r="H2" s="830" t="n"/>
    </row>
    <row r="3" ht="14.25" customFormat="1" customHeight="1" s="63">
      <c r="A3" s="830" t="n"/>
      <c r="C3" s="830" t="n"/>
      <c r="D3" s="848" t="inlineStr">
        <is>
          <t>ANNEXURE-Paym-VVN-Civil &amp; Project KV-Provision</t>
        </is>
      </c>
      <c r="H3" s="245" t="n"/>
    </row>
    <row r="4" ht="14.25" customFormat="1" customHeight="1" s="63">
      <c r="A4" s="830" t="n"/>
      <c r="C4" s="830" t="n"/>
      <c r="D4" s="830" t="n"/>
      <c r="E4" s="830" t="n"/>
      <c r="F4" s="830" t="n"/>
      <c r="G4" s="65" t="n"/>
      <c r="H4" s="65" t="n"/>
    </row>
    <row r="5" ht="81" customFormat="1" customHeight="1" s="63">
      <c r="A5" s="831" t="inlineStr">
        <is>
          <t>STATEMENT SHOWING PROVISION FOR EXPENDITURE  WHICH HAS BECOME DUE BUT NOT MADE  DURING THE FINANCIAL YEAR  (OUTSTANDING EXPENSES AND SUNDRY CREDITORS FOR GOODS I.E. PROVISION FOR NON-RECURRING EXPENDITURE  ),PROVISION FOR EXPENDITURE  WHICH HAS BEEN MADE DURING THE FINANCIAL YEAR BUT WHICH  PERTAINS TO THE NEXT FINANCIAL YEAR (PREPAID EXPENSES AND ADVANCE TO SUPPLIERS I.E. ADVANCE PAYMENT FOR NON-RECURRING EXPENSES ) AND FINAL CLOSING BALANCE OF THE RESPECTIVE EXPENDITURE ACCOUNTS  IN RESPECT OF VVN ACCOUNT OF KV</t>
        </is>
      </c>
    </row>
    <row r="6" ht="14.25" customFormat="1" customHeight="1" s="63" thickBot="1">
      <c r="A6" s="830" t="n"/>
      <c r="B6" s="830" t="n"/>
      <c r="C6" s="830" t="n"/>
      <c r="D6" s="830" t="n"/>
      <c r="E6" s="830" t="n"/>
      <c r="F6" s="830" t="n"/>
      <c r="G6" s="830" t="n"/>
      <c r="H6" s="830" t="n"/>
    </row>
    <row r="7" ht="14.25" customFormat="1" customHeight="1" s="66">
      <c r="A7" s="839" t="inlineStr">
        <is>
          <t>SN</t>
        </is>
      </c>
      <c r="B7" s="851" t="inlineStr">
        <is>
          <t>HEADS OF ACCOUNTS</t>
        </is>
      </c>
      <c r="C7" s="839" t="inlineStr">
        <is>
          <t>Amount As Per Payment Side Of the R&amp;P Account</t>
        </is>
      </c>
      <c r="D7" s="842" t="inlineStr">
        <is>
          <t>Provision For The Expediture Pertaining  To Current Financial Year But Not Made During The Year (OUTSTANDING EXPENSES AND SUNDRY CREDITORS FOR GOODS &amp; SERVICES I.E. PROVISION FOR NON-RECURRING EXPENDITURE )</t>
        </is>
      </c>
      <c r="E7" s="1225" t="n"/>
      <c r="F7" s="842" t="inlineStr">
        <is>
          <t>Provision For The Expenditure Made During The Current Financial Year But Pertaining To Future Period  (PREPAID EXENSES AND ADVANCE TO SUPPLIERS I.E. ADVANCE PAYMENT FOR NON-RECURRING EXPENSES )</t>
        </is>
      </c>
      <c r="G7" s="1225" t="n"/>
      <c r="H7" s="846" t="inlineStr">
        <is>
          <t xml:space="preserve"> Total Current Year</t>
        </is>
      </c>
    </row>
    <row r="8" ht="66.75" customFormat="1" customHeight="1" s="66">
      <c r="A8" s="1228" t="n"/>
      <c r="C8" s="1228" t="n"/>
      <c r="D8" s="1229" t="n"/>
      <c r="E8" s="1230" t="n"/>
      <c r="F8" s="1229" t="n"/>
      <c r="G8" s="1230" t="n"/>
      <c r="H8" s="1228" t="n"/>
    </row>
    <row r="9" ht="25.5" customFormat="1" customHeight="1" s="66" thickBot="1">
      <c r="A9" s="1228" t="n"/>
      <c r="C9" s="1231" t="n"/>
      <c r="D9" s="246" t="inlineStr">
        <is>
          <t>Less:- Previous Year's Provision</t>
        </is>
      </c>
      <c r="E9" s="247" t="inlineStr">
        <is>
          <t>Add:- Current Year's Provision</t>
        </is>
      </c>
      <c r="F9" s="248" t="inlineStr">
        <is>
          <t>Add:-  Previous Year's Provision</t>
        </is>
      </c>
      <c r="G9" s="249" t="inlineStr">
        <is>
          <t>Less:- Current Year Provision</t>
        </is>
      </c>
      <c r="H9" s="1231" t="n"/>
    </row>
    <row r="10" ht="16.5" customFormat="1" customHeight="1" s="66" thickBot="1">
      <c r="A10" s="1231" t="n"/>
      <c r="B10" s="1243" t="n"/>
      <c r="C10" s="235" t="n">
        <v>1</v>
      </c>
      <c r="D10" s="238" t="n">
        <v>2</v>
      </c>
      <c r="E10" s="239" t="n">
        <v>3</v>
      </c>
      <c r="F10" s="238" t="n">
        <v>4</v>
      </c>
      <c r="G10" s="239" t="n">
        <v>5</v>
      </c>
      <c r="H10" s="240" t="inlineStr">
        <is>
          <t>6=1-2+3+4-5</t>
        </is>
      </c>
    </row>
    <row r="11" ht="15.75" customFormat="1" customHeight="1" s="1244">
      <c r="A11" s="1234" t="inlineStr">
        <is>
          <t>A</t>
        </is>
      </c>
      <c r="B11" s="1235" t="inlineStr">
        <is>
          <t>STAFF PAYMENT &amp; BENEFITS</t>
        </is>
      </c>
      <c r="C11" s="1236" t="n"/>
      <c r="D11" s="1236" t="n"/>
      <c r="E11" s="1236" t="n"/>
      <c r="F11" s="1236" t="n"/>
      <c r="G11" s="1236" t="n"/>
      <c r="H11" s="1236" t="n"/>
      <c r="I11" s="1245" t="n"/>
    </row>
    <row r="12" ht="12.75" customFormat="1" customHeight="1" s="1244">
      <c r="A12" s="1193" t="n">
        <v>31</v>
      </c>
      <c r="B12" s="1246" t="inlineStr">
        <is>
          <t>Part-time/Contractual Staff</t>
        </is>
      </c>
      <c r="C12" s="1247">
        <f>PAYMENTS!F37</f>
        <v/>
      </c>
      <c r="D12" s="1239" t="n"/>
      <c r="E12" s="1239" t="n"/>
      <c r="F12" s="1239" t="n"/>
      <c r="G12" s="1239" t="n"/>
      <c r="H12" s="1247">
        <f>C12-D12+E12+F12-G12</f>
        <v/>
      </c>
      <c r="I12" s="1248" t="n"/>
    </row>
    <row r="13" ht="12.75" customFormat="1" customHeight="1" s="1244">
      <c r="A13" s="1193" t="n"/>
      <c r="B13" s="1247" t="inlineStr">
        <is>
          <t>Total</t>
        </is>
      </c>
      <c r="C13" s="1249">
        <f>SUM(C12:C12)</f>
        <v/>
      </c>
      <c r="D13" s="1249">
        <f>SUM(D12:D12)</f>
        <v/>
      </c>
      <c r="E13" s="1249">
        <f>SUM(E12:E12)</f>
        <v/>
      </c>
      <c r="F13" s="1249">
        <f>SUM(F12:F12)</f>
        <v/>
      </c>
      <c r="G13" s="1249">
        <f>SUM(G12:G12)</f>
        <v/>
      </c>
      <c r="H13" s="1249">
        <f>SUM(H12:H12)</f>
        <v/>
      </c>
      <c r="I13" s="1245" t="n"/>
    </row>
    <row r="14" ht="13.5" customFormat="1" customHeight="1" s="1244">
      <c r="A14" s="1234" t="inlineStr">
        <is>
          <t>B</t>
        </is>
      </c>
      <c r="B14" s="1235" t="inlineStr">
        <is>
          <t xml:space="preserve"> Academic Expenses</t>
        </is>
      </c>
      <c r="C14" s="1236" t="n"/>
      <c r="D14" s="1236" t="n"/>
      <c r="E14" s="1236" t="n"/>
      <c r="F14" s="1236" t="n"/>
      <c r="G14" s="1236" t="n"/>
      <c r="H14" s="1236" t="n"/>
      <c r="I14" s="1250" t="n"/>
    </row>
    <row r="15" ht="13.5" customFormat="1" customHeight="1" s="1244">
      <c r="A15" s="1193" t="n">
        <v>1</v>
      </c>
      <c r="B15" s="1251" t="inlineStr">
        <is>
          <t>Examination Fees for SC/ST Students</t>
        </is>
      </c>
      <c r="C15" s="1247">
        <f>PAYMENTS!F43</f>
        <v/>
      </c>
      <c r="D15" s="1239" t="n"/>
      <c r="E15" s="1239" t="n"/>
      <c r="F15" s="1239" t="n"/>
      <c r="G15" s="1239" t="n"/>
      <c r="H15" s="1247">
        <f>C15-D15+E15+F15-G15</f>
        <v/>
      </c>
      <c r="I15" s="1248" t="n"/>
    </row>
    <row r="16" ht="13.5" customFormat="1" customHeight="1" s="1244">
      <c r="A16" s="1193" t="n">
        <v>2</v>
      </c>
      <c r="B16" s="1251" t="inlineStr">
        <is>
          <t>Assistance to children of Armed Forces</t>
        </is>
      </c>
      <c r="C16" s="1247">
        <f>PAYMENTS!F44</f>
        <v/>
      </c>
      <c r="D16" s="1239" t="n"/>
      <c r="E16" s="1239" t="n"/>
      <c r="F16" s="1239" t="n"/>
      <c r="G16" s="1239" t="n"/>
      <c r="H16" s="1247">
        <f>C16-D16+E16+F16-G16</f>
        <v/>
      </c>
      <c r="I16" s="1248" t="n"/>
    </row>
    <row r="17" ht="13.5" customFormat="1" customHeight="1" s="1244">
      <c r="A17" s="1193" t="n">
        <v>3</v>
      </c>
      <c r="B17" s="1251" t="inlineStr">
        <is>
          <t>Consumable- Craft/Sports/ Yoga /Teaching Aids/etc.</t>
        </is>
      </c>
      <c r="C17" s="1247">
        <f>PAYMENTS!F45</f>
        <v/>
      </c>
      <c r="D17" s="1239" t="n"/>
      <c r="E17" s="1239" t="n"/>
      <c r="F17" s="1239" t="n"/>
      <c r="G17" s="1239" t="n"/>
      <c r="H17" s="1247">
        <f>C17-D17+E17+F17-G17</f>
        <v/>
      </c>
      <c r="I17" s="1248" t="n"/>
    </row>
    <row r="18" ht="13.5" customFormat="1" customHeight="1" s="1244">
      <c r="A18" s="1193" t="n">
        <v>4</v>
      </c>
      <c r="B18" s="1251" t="inlineStr">
        <is>
          <t>Refresher Course &amp; Training</t>
        </is>
      </c>
      <c r="C18" s="1247">
        <f>PAYMENTS!F46</f>
        <v/>
      </c>
      <c r="D18" s="1239" t="n"/>
      <c r="E18" s="1239" t="n"/>
      <c r="F18" s="1239" t="n"/>
      <c r="G18" s="1239" t="n"/>
      <c r="H18" s="1247">
        <f>C18-D18+E18+F18-G18</f>
        <v/>
      </c>
      <c r="I18" s="1248" t="n"/>
    </row>
    <row r="19" ht="13.5" customFormat="1" customHeight="1" s="1244">
      <c r="A19" s="1193" t="n">
        <v>5</v>
      </c>
      <c r="B19" s="1251" t="inlineStr">
        <is>
          <t>Refund of Fees &amp; Fines</t>
        </is>
      </c>
      <c r="C19" s="1247">
        <f>PAYMENTS!F47</f>
        <v/>
      </c>
      <c r="D19" s="1239" t="n"/>
      <c r="E19" s="1239" t="n"/>
      <c r="F19" s="1239" t="n"/>
      <c r="G19" s="1239" t="n"/>
      <c r="H19" s="1247">
        <f>C19-D19+E19+F19-G19</f>
        <v/>
      </c>
      <c r="I19" s="1248" t="n"/>
    </row>
    <row r="20" ht="13.5" customFormat="1" customHeight="1" s="1244">
      <c r="A20" s="1193" t="n">
        <v>6</v>
      </c>
      <c r="B20" s="1251" t="inlineStr">
        <is>
          <t>Expenditure on NCC Camp</t>
        </is>
      </c>
      <c r="C20" s="1247">
        <f>PAYMENTS!F48</f>
        <v/>
      </c>
      <c r="D20" s="1239" t="n"/>
      <c r="E20" s="1239" t="n"/>
      <c r="F20" s="1239" t="n"/>
      <c r="G20" s="1239" t="n"/>
      <c r="H20" s="1247">
        <f>C20-D20+E20+F20-G20</f>
        <v/>
      </c>
      <c r="I20" s="1248" t="n"/>
    </row>
    <row r="21" ht="13.5" customFormat="1" customHeight="1" s="1244">
      <c r="A21" s="1193" t="n">
        <v>7</v>
      </c>
      <c r="B21" s="1251" t="inlineStr">
        <is>
          <t>Laboratory expenses</t>
        </is>
      </c>
      <c r="C21" s="1247">
        <f>PAYMENTS!F49</f>
        <v/>
      </c>
      <c r="D21" s="1239" t="n"/>
      <c r="E21" s="1239" t="n"/>
      <c r="F21" s="1239" t="n"/>
      <c r="G21" s="1239" t="n"/>
      <c r="H21" s="1247">
        <f>C21-D21+E21+F21-G21</f>
        <v/>
      </c>
      <c r="I21" s="1248" t="n"/>
    </row>
    <row r="22" ht="13.5" customFormat="1" customHeight="1" s="1244">
      <c r="A22" s="1193" t="n">
        <v>8</v>
      </c>
      <c r="B22" s="1251" t="inlineStr">
        <is>
          <t>Audio Visual Aid  Expenses</t>
        </is>
      </c>
      <c r="C22" s="1247">
        <f>PAYMENTS!F50</f>
        <v/>
      </c>
      <c r="D22" s="1239" t="n"/>
      <c r="E22" s="1239" t="n"/>
      <c r="F22" s="1239" t="n"/>
      <c r="G22" s="1239" t="n"/>
      <c r="H22" s="1247">
        <f>C22-D22+E22+F22-G22</f>
        <v/>
      </c>
      <c r="I22" s="1248" t="n"/>
    </row>
    <row r="23" ht="13.5" customFormat="1" customHeight="1" s="1244">
      <c r="A23" s="1193" t="n">
        <v>9</v>
      </c>
      <c r="B23" s="1251" t="inlineStr">
        <is>
          <t>Games &amp; sports expenses</t>
        </is>
      </c>
      <c r="C23" s="1247">
        <f>PAYMENTS!F51</f>
        <v/>
      </c>
      <c r="D23" s="1239" t="n"/>
      <c r="E23" s="1239" t="n"/>
      <c r="F23" s="1239" t="n"/>
      <c r="G23" s="1239" t="n"/>
      <c r="H23" s="1247">
        <f>C23-D23+E23+F23-G23</f>
        <v/>
      </c>
      <c r="I23" s="1248" t="n"/>
    </row>
    <row r="24" ht="13.5" customFormat="1" customHeight="1" s="1244">
      <c r="A24" s="1193" t="n">
        <v>10</v>
      </c>
      <c r="B24" s="1251" t="inlineStr">
        <is>
          <t>Annual Function &amp; other function expenses</t>
        </is>
      </c>
      <c r="C24" s="1247">
        <f>PAYMENTS!F52</f>
        <v/>
      </c>
      <c r="D24" s="1239" t="n"/>
      <c r="E24" s="1239" t="n"/>
      <c r="F24" s="1239" t="n"/>
      <c r="G24" s="1239" t="n"/>
      <c r="H24" s="1247">
        <f>C24-D24+E24+F24-G24</f>
        <v/>
      </c>
      <c r="I24" s="1248" t="n"/>
    </row>
    <row r="25" ht="13.5" customFormat="1" customHeight="1" s="1244">
      <c r="A25" s="1193" t="n">
        <v>11</v>
      </c>
      <c r="B25" s="1251" t="inlineStr">
        <is>
          <t>School Excursions expenses</t>
        </is>
      </c>
      <c r="C25" s="1247">
        <f>PAYMENTS!F53</f>
        <v/>
      </c>
      <c r="D25" s="1239" t="n"/>
      <c r="E25" s="1239" t="n"/>
      <c r="F25" s="1239" t="n"/>
      <c r="G25" s="1239" t="n"/>
      <c r="H25" s="1247">
        <f>C25-D25+E25+F25-G25</f>
        <v/>
      </c>
      <c r="I25" s="1248" t="n"/>
    </row>
    <row r="26" ht="13.5" customFormat="1" customHeight="1" s="1244">
      <c r="A26" s="1193" t="n">
        <v>12</v>
      </c>
      <c r="B26" s="1251" t="inlineStr">
        <is>
          <t>Examination(Including Printing of question papers and Study material)</t>
        </is>
      </c>
      <c r="C26" s="1247">
        <f>PAYMENTS!F54</f>
        <v/>
      </c>
      <c r="D26" s="1239" t="n"/>
      <c r="E26" s="1239" t="n"/>
      <c r="F26" s="1239" t="n"/>
      <c r="G26" s="1239" t="n"/>
      <c r="H26" s="1247">
        <f>C26-D26+E26+F26-G26</f>
        <v/>
      </c>
      <c r="I26" s="1248" t="n"/>
    </row>
    <row r="27" ht="13.5" customFormat="1" customHeight="1" s="1244">
      <c r="A27" s="1193" t="n">
        <v>13</v>
      </c>
      <c r="B27" s="1251" t="inlineStr">
        <is>
          <t>Incidental Expenses</t>
        </is>
      </c>
      <c r="C27" s="1247">
        <f>PAYMENTS!F55</f>
        <v/>
      </c>
      <c r="D27" s="1239" t="n"/>
      <c r="E27" s="1239" t="n"/>
      <c r="F27" s="1239" t="n"/>
      <c r="G27" s="1239" t="n"/>
      <c r="H27" s="1247">
        <f>C27-D27+E27+F27-G27</f>
        <v/>
      </c>
      <c r="I27" s="1248" t="n"/>
    </row>
    <row r="28" ht="13.5" customFormat="1" customHeight="1" s="1244">
      <c r="A28" s="1193" t="n">
        <v>14</v>
      </c>
      <c r="B28" s="1251" t="inlineStr">
        <is>
          <t xml:space="preserve">Beautification &amp; Horticulture </t>
        </is>
      </c>
      <c r="C28" s="1247">
        <f>PAYMENTS!F56</f>
        <v/>
      </c>
      <c r="D28" s="1239" t="n"/>
      <c r="E28" s="1239" t="n"/>
      <c r="F28" s="1239" t="n"/>
      <c r="G28" s="1239" t="n"/>
      <c r="H28" s="1247">
        <f>C28-D28+E28+F28-G28</f>
        <v/>
      </c>
      <c r="I28" s="1248" t="n"/>
    </row>
    <row r="29" ht="13.5" customFormat="1" customHeight="1" s="1244">
      <c r="A29" s="1193" t="n">
        <v>15</v>
      </c>
      <c r="B29" s="1251" t="inlineStr">
        <is>
          <t>Medical Facilities</t>
        </is>
      </c>
      <c r="C29" s="1247">
        <f>PAYMENTS!F57</f>
        <v/>
      </c>
      <c r="D29" s="1239" t="n"/>
      <c r="E29" s="1239" t="n"/>
      <c r="F29" s="1239" t="n"/>
      <c r="G29" s="1239" t="n"/>
      <c r="H29" s="1247">
        <f>C29-D29+E29+F29-G29</f>
        <v/>
      </c>
      <c r="I29" s="1248" t="n"/>
    </row>
    <row r="30" ht="13.5" customFormat="1" customHeight="1" s="1244">
      <c r="A30" s="1193" t="n">
        <v>16</v>
      </c>
      <c r="B30" s="1251" t="inlineStr">
        <is>
          <t>Deployment of Doctors</t>
        </is>
      </c>
      <c r="C30" s="1247">
        <f>PAYMENTS!F58</f>
        <v/>
      </c>
      <c r="D30" s="1239" t="n"/>
      <c r="E30" s="1239" t="n"/>
      <c r="F30" s="1239" t="n"/>
      <c r="G30" s="1239" t="n"/>
      <c r="H30" s="1247">
        <f>C30-D30+E30+F30-G30</f>
        <v/>
      </c>
      <c r="I30" s="1248" t="n"/>
    </row>
    <row r="31" ht="13.5" customFormat="1" customHeight="1" s="1244">
      <c r="A31" s="1193" t="n">
        <v>17</v>
      </c>
      <c r="B31" s="1251" t="inlineStr">
        <is>
          <t>Deployment of Nurses</t>
        </is>
      </c>
      <c r="C31" s="1247">
        <f>PAYMENTS!F59</f>
        <v/>
      </c>
      <c r="D31" s="1239" t="n"/>
      <c r="E31" s="1239" t="n"/>
      <c r="F31" s="1239" t="n"/>
      <c r="G31" s="1239" t="n"/>
      <c r="H31" s="1247">
        <f>C31-D31+E31+F31-G31</f>
        <v/>
      </c>
      <c r="I31" s="1248" t="n"/>
    </row>
    <row r="32" ht="13.5" customFormat="1" customHeight="1" s="1244">
      <c r="A32" s="1193" t="n">
        <v>18</v>
      </c>
      <c r="B32" s="1251" t="inlineStr">
        <is>
          <t>Library expenses(News papers &amp; periodicals etc.)</t>
        </is>
      </c>
      <c r="C32" s="1247">
        <f>PAYMENTS!F60</f>
        <v/>
      </c>
      <c r="D32" s="1239" t="n"/>
      <c r="E32" s="1239" t="n"/>
      <c r="F32" s="1239" t="n"/>
      <c r="G32" s="1239" t="n"/>
      <c r="H32" s="1247">
        <f>C32-D32+E32+F32-G32</f>
        <v/>
      </c>
      <c r="I32" s="1248" t="n"/>
    </row>
    <row r="33" ht="13.5" customFormat="1" customHeight="1" s="1244">
      <c r="A33" s="1193" t="n">
        <v>19</v>
      </c>
      <c r="B33" s="1251" t="inlineStr">
        <is>
          <t>Printing Expenditure( Magazine, Diary, Calender,Broucher, News letter and other report etc.)</t>
        </is>
      </c>
      <c r="C33" s="1247">
        <f>PAYMENTS!F61</f>
        <v/>
      </c>
      <c r="D33" s="1239" t="n"/>
      <c r="E33" s="1239" t="n"/>
      <c r="F33" s="1239" t="n"/>
      <c r="G33" s="1239" t="n"/>
      <c r="H33" s="1247">
        <f>C33-D33+E33+F33-G33</f>
        <v/>
      </c>
      <c r="I33" s="1248" t="n"/>
    </row>
    <row r="34" ht="13.5" customFormat="1" customHeight="1" s="1244">
      <c r="A34" s="1193" t="n">
        <v>20</v>
      </c>
      <c r="B34" s="1251" t="inlineStr">
        <is>
          <t>Computer  Maintenance &amp; Consumables</t>
        </is>
      </c>
      <c r="C34" s="1247">
        <f>PAYMENTS!F62</f>
        <v/>
      </c>
      <c r="D34" s="1239" t="n"/>
      <c r="E34" s="1239" t="n"/>
      <c r="F34" s="1239" t="n"/>
      <c r="G34" s="1239" t="n"/>
      <c r="H34" s="1247">
        <f>C34-D34+E34+F34-G34</f>
        <v/>
      </c>
      <c r="I34" s="1248" t="n"/>
    </row>
    <row r="35" ht="13.5" customFormat="1" customHeight="1" s="1244">
      <c r="A35" s="1193" t="n">
        <v>21</v>
      </c>
      <c r="B35" s="1251" t="inlineStr">
        <is>
          <t>Misc Academic Activity</t>
        </is>
      </c>
      <c r="C35" s="1247">
        <f>PAYMENTS!F63</f>
        <v/>
      </c>
      <c r="D35" s="1239" t="n"/>
      <c r="E35" s="1239" t="n"/>
      <c r="F35" s="1239" t="n"/>
      <c r="G35" s="1239" t="n"/>
      <c r="H35" s="1247">
        <f>C35-D35+E35+F35-G35</f>
        <v/>
      </c>
      <c r="I35" s="1248" t="n"/>
    </row>
    <row r="36" ht="13.5" customFormat="1" customHeight="1" s="1244">
      <c r="A36" s="1193" t="n">
        <v>22</v>
      </c>
      <c r="B36" s="1251" t="inlineStr">
        <is>
          <t>Student Welfare Expenses</t>
        </is>
      </c>
      <c r="C36" s="1247">
        <f>PAYMENTS!F64</f>
        <v/>
      </c>
      <c r="D36" s="1239" t="n"/>
      <c r="E36" s="1239" t="n"/>
      <c r="F36" s="1239" t="n"/>
      <c r="G36" s="1239" t="n"/>
      <c r="H36" s="1247">
        <f>C36-D36+E36+F36-G36</f>
        <v/>
      </c>
      <c r="I36" s="1248" t="n"/>
    </row>
    <row r="37" ht="13.5" customFormat="1" customHeight="1" s="1244">
      <c r="A37" s="1193" t="n">
        <v>23</v>
      </c>
      <c r="B37" s="1251" t="inlineStr">
        <is>
          <t>Scouts and Guides  expenses</t>
        </is>
      </c>
      <c r="C37" s="1247">
        <f>PAYMENTS!F65</f>
        <v/>
      </c>
      <c r="D37" s="1239" t="n"/>
      <c r="E37" s="1239" t="n"/>
      <c r="F37" s="1239" t="n"/>
      <c r="G37" s="1239" t="n"/>
      <c r="H37" s="1247">
        <f>C37-D37+E37+F37-G37</f>
        <v/>
      </c>
      <c r="I37" s="1248" t="n"/>
    </row>
    <row r="38" ht="13.5" customFormat="1" customHeight="1" s="1244">
      <c r="A38" s="1193" t="n">
        <v>24</v>
      </c>
      <c r="B38" s="1251" t="inlineStr">
        <is>
          <t>Contribution to RO -BS &amp;G</t>
        </is>
      </c>
      <c r="C38" s="1247">
        <f>PAYMENTS!F66</f>
        <v/>
      </c>
      <c r="D38" s="1239" t="n"/>
      <c r="E38" s="1239" t="n"/>
      <c r="F38" s="1239" t="n"/>
      <c r="G38" s="1239" t="n"/>
      <c r="H38" s="1247">
        <f>C38-D38+E38+F38-G38</f>
        <v/>
      </c>
      <c r="I38" s="1248" t="n"/>
    </row>
    <row r="39" ht="13.5" customFormat="1" customHeight="1" s="1244">
      <c r="A39" s="1193" t="n">
        <v>25</v>
      </c>
      <c r="B39" s="1251" t="inlineStr">
        <is>
          <t>Contribution  to KVS(HQ)- BS&amp;G</t>
        </is>
      </c>
      <c r="C39" s="1247">
        <f>PAYMENTS!F67</f>
        <v/>
      </c>
      <c r="D39" s="1239" t="n"/>
      <c r="E39" s="1239" t="n"/>
      <c r="F39" s="1239" t="n"/>
      <c r="G39" s="1239" t="n"/>
      <c r="H39" s="1247">
        <f>C39-D39+E39+F39-G39</f>
        <v/>
      </c>
      <c r="I39" s="1248" t="n"/>
    </row>
    <row r="40" ht="13.5" customFormat="1" customHeight="1" s="1244">
      <c r="A40" s="1193" t="n">
        <v>26</v>
      </c>
      <c r="B40" s="1251" t="inlineStr">
        <is>
          <t>Contribution to RO Sports Control Board 3%</t>
        </is>
      </c>
      <c r="C40" s="1247">
        <f>PAYMENTS!F68</f>
        <v/>
      </c>
      <c r="D40" s="1239" t="n"/>
      <c r="E40" s="1239" t="n"/>
      <c r="F40" s="1239" t="n"/>
      <c r="G40" s="1239" t="n"/>
      <c r="H40" s="1247">
        <f>C40-D40+E40+F40-G40</f>
        <v/>
      </c>
      <c r="I40" s="1248" t="n"/>
    </row>
    <row r="41" ht="13.5" customFormat="1" customHeight="1" s="1244">
      <c r="A41" s="1193" t="n">
        <v>27</v>
      </c>
      <c r="B41" s="1251" t="inlineStr">
        <is>
          <t>Contribution to National  Sports Control Board 2%</t>
        </is>
      </c>
      <c r="C41" s="1247">
        <f>PAYMENTS!F69</f>
        <v/>
      </c>
      <c r="D41" s="1239" t="n"/>
      <c r="E41" s="1239" t="n"/>
      <c r="F41" s="1239" t="n"/>
      <c r="G41" s="1239" t="n"/>
      <c r="H41" s="1247">
        <f>C41-D41+E41+F41-G41</f>
        <v/>
      </c>
      <c r="I41" s="1248" t="n"/>
    </row>
    <row r="42" ht="13.5" customFormat="1" customHeight="1" s="1244">
      <c r="A42" s="1193" t="n">
        <v>28</v>
      </c>
      <c r="B42" s="1251" t="inlineStr">
        <is>
          <t>Stipend / means-cum-merit scholarship/Awards</t>
        </is>
      </c>
      <c r="C42" s="1247">
        <f>PAYMENTS!F70</f>
        <v/>
      </c>
      <c r="D42" s="1239" t="n"/>
      <c r="E42" s="1239" t="n"/>
      <c r="F42" s="1239" t="n"/>
      <c r="G42" s="1239" t="n"/>
      <c r="H42" s="1247">
        <f>C42-D42+E42+F42-G42</f>
        <v/>
      </c>
      <c r="I42" s="1248" t="n"/>
    </row>
    <row r="43" ht="13.5" customFormat="1" customHeight="1" s="1244">
      <c r="A43" s="1193" t="n">
        <v>29</v>
      </c>
      <c r="B43" s="1251" t="inlineStr">
        <is>
          <t xml:space="preserve">RTE-Stationery expenses
</t>
        </is>
      </c>
      <c r="C43" s="1247">
        <f>PAYMENTS!F71</f>
        <v/>
      </c>
      <c r="D43" s="1239" t="n"/>
      <c r="E43" s="1239" t="n"/>
      <c r="F43" s="1239" t="n"/>
      <c r="G43" s="1239" t="n"/>
      <c r="H43" s="1247">
        <f>C43-D43+E43+F43-G43</f>
        <v/>
      </c>
      <c r="I43" s="1248" t="n"/>
    </row>
    <row r="44" ht="13.5" customFormat="1" customHeight="1" s="1244">
      <c r="A44" s="1193" t="n">
        <v>30</v>
      </c>
      <c r="B44" s="1246" t="inlineStr">
        <is>
          <t xml:space="preserve">RTE-Books expenses
</t>
        </is>
      </c>
      <c r="C44" s="1247">
        <f>PAYMENTS!F72</f>
        <v/>
      </c>
      <c r="D44" s="1239" t="n"/>
      <c r="E44" s="1239" t="n"/>
      <c r="F44" s="1239" t="n"/>
      <c r="G44" s="1239" t="n"/>
      <c r="H44" s="1247">
        <f>C44-D44+E44+F44-G44</f>
        <v/>
      </c>
      <c r="I44" s="1248" t="n"/>
    </row>
    <row r="45" ht="13.5" customFormat="1" customHeight="1" s="1244">
      <c r="A45" s="1193" t="n">
        <v>31</v>
      </c>
      <c r="B45" s="1251" t="inlineStr">
        <is>
          <t xml:space="preserve">RTE-Transportation expenses
</t>
        </is>
      </c>
      <c r="C45" s="1247">
        <f>PAYMENTS!F73</f>
        <v/>
      </c>
      <c r="D45" s="1239" t="n"/>
      <c r="E45" s="1239" t="n"/>
      <c r="F45" s="1239" t="n"/>
      <c r="G45" s="1239" t="n"/>
      <c r="H45" s="1247">
        <f>C45-D45+E45+F45-G45</f>
        <v/>
      </c>
      <c r="I45" s="1248" t="n"/>
    </row>
    <row r="46" ht="13.5" customFormat="1" customHeight="1" s="1244">
      <c r="A46" s="1193" t="n">
        <v>32</v>
      </c>
      <c r="B46" s="1251" t="inlineStr">
        <is>
          <t xml:space="preserve">RTE-Uniform expenses
</t>
        </is>
      </c>
      <c r="C46" s="1247">
        <f>PAYMENTS!F74</f>
        <v/>
      </c>
      <c r="D46" s="1239" t="n"/>
      <c r="E46" s="1239" t="n"/>
      <c r="F46" s="1239" t="n"/>
      <c r="G46" s="1239" t="n"/>
      <c r="H46" s="1247">
        <f>C46-D46+E46+F46-G46</f>
        <v/>
      </c>
      <c r="I46" s="1248" t="n"/>
    </row>
    <row r="47" ht="13.5" customFormat="1" customHeight="1" s="1244">
      <c r="A47" s="1193" t="n">
        <v>33</v>
      </c>
      <c r="B47" s="1251" t="inlineStr">
        <is>
          <t>Implementation of CMP</t>
        </is>
      </c>
      <c r="C47" s="1247">
        <f>PAYMENTS!F75</f>
        <v/>
      </c>
      <c r="D47" s="1239" t="n"/>
      <c r="E47" s="1239" t="n"/>
      <c r="F47" s="1239" t="n"/>
      <c r="G47" s="1239" t="n"/>
      <c r="H47" s="1247">
        <f>C47-D47+E47+F47-G47</f>
        <v/>
      </c>
      <c r="I47" s="1248" t="n"/>
    </row>
    <row r="48" ht="13.5" customFormat="1" customHeight="1" s="1244">
      <c r="A48" s="1193" t="n">
        <v>34</v>
      </c>
      <c r="B48" s="1251" t="inlineStr">
        <is>
          <t>Expenditure on Pre-Primary</t>
        </is>
      </c>
      <c r="C48" s="1247">
        <f>PAYMENTS!F76</f>
        <v/>
      </c>
      <c r="D48" s="1239" t="n"/>
      <c r="E48" s="1239" t="n"/>
      <c r="F48" s="1239" t="n"/>
      <c r="G48" s="1239" t="n"/>
      <c r="H48" s="1247">
        <f>C48-D48+E48+F48-G48</f>
        <v/>
      </c>
      <c r="I48" s="1248" t="n"/>
    </row>
    <row r="49" ht="13.5" customFormat="1" customHeight="1" s="1244">
      <c r="A49" s="1236" t="n"/>
      <c r="B49" s="1247" t="inlineStr">
        <is>
          <t>Total</t>
        </is>
      </c>
      <c r="C49" s="1249">
        <f>SUM(C15:C48)</f>
        <v/>
      </c>
      <c r="D49" s="1249">
        <f>SUM(D15:D48)</f>
        <v/>
      </c>
      <c r="E49" s="1249">
        <f>SUM(E15:E48)</f>
        <v/>
      </c>
      <c r="F49" s="1249">
        <f>SUM(F15:F48)</f>
        <v/>
      </c>
      <c r="G49" s="1249">
        <f>SUM(G15:G48)</f>
        <v/>
      </c>
      <c r="H49" s="1249">
        <f>SUM(H15:H48)</f>
        <v/>
      </c>
      <c r="I49" s="1248" t="n"/>
    </row>
    <row r="50" ht="13.5" customFormat="1" customHeight="1" s="1244">
      <c r="A50" s="1234" t="inlineStr">
        <is>
          <t>C</t>
        </is>
      </c>
      <c r="B50" s="1235" t="inlineStr">
        <is>
          <t>Administrative and General Expenses</t>
        </is>
      </c>
      <c r="C50" s="1236" t="n"/>
      <c r="D50" s="1236" t="n"/>
      <c r="E50" s="1236" t="n"/>
      <c r="F50" s="1236" t="n"/>
      <c r="G50" s="1236" t="n"/>
      <c r="H50" s="1236" t="n"/>
      <c r="I50" s="1248" t="n"/>
    </row>
    <row r="51" ht="13.5" customFormat="1" customHeight="1" s="1244">
      <c r="A51" s="1193" t="n">
        <v>1</v>
      </c>
      <c r="B51" s="1246" t="inlineStr">
        <is>
          <t>Payment of Contributions to DGHS</t>
        </is>
      </c>
      <c r="C51" s="1247">
        <f>PAYMENTS!F79</f>
        <v/>
      </c>
      <c r="D51" s="1239" t="n"/>
      <c r="E51" s="1239" t="n"/>
      <c r="F51" s="1239" t="n"/>
      <c r="G51" s="1239" t="n"/>
      <c r="H51" s="1247">
        <f>C51-D51+E51+F51-G51</f>
        <v/>
      </c>
      <c r="I51" s="1248" t="n"/>
    </row>
    <row r="52" ht="13.5" customFormat="1" customHeight="1" s="1244">
      <c r="A52" s="1193" t="n">
        <v>2</v>
      </c>
      <c r="B52" s="1246" t="inlineStr">
        <is>
          <t>Contingencies</t>
        </is>
      </c>
      <c r="C52" s="1247">
        <f>PAYMENTS!F80</f>
        <v/>
      </c>
      <c r="D52" s="1239" t="n"/>
      <c r="E52" s="1239" t="n"/>
      <c r="F52" s="1239" t="n"/>
      <c r="G52" s="1239" t="n"/>
      <c r="H52" s="1247">
        <f>C52-D52+E52+F52-G52</f>
        <v/>
      </c>
      <c r="I52" s="1248" t="n"/>
    </row>
    <row r="53" ht="13.5" customFormat="1" customHeight="1" s="1244">
      <c r="A53" s="1193" t="n">
        <v>3</v>
      </c>
      <c r="B53" s="1246" t="inlineStr">
        <is>
          <t>Bank Charges</t>
        </is>
      </c>
      <c r="C53" s="1247">
        <f>PAYMENTS!F81</f>
        <v/>
      </c>
      <c r="D53" s="1239" t="n"/>
      <c r="E53" s="1239" t="n"/>
      <c r="F53" s="1239" t="n"/>
      <c r="G53" s="1239" t="n"/>
      <c r="H53" s="1247">
        <f>C53-D53+E53+F53-G53</f>
        <v/>
      </c>
      <c r="I53" s="1248" t="n"/>
    </row>
    <row r="54" ht="13.5" customFormat="1" customHeight="1" s="1244">
      <c r="A54" s="1193" t="n">
        <v>4</v>
      </c>
      <c r="B54" s="1246" t="inlineStr">
        <is>
          <t xml:space="preserve">Security of School-Exp. </t>
        </is>
      </c>
      <c r="C54" s="1247">
        <f>PAYMENTS!F82</f>
        <v/>
      </c>
      <c r="D54" s="1239" t="n"/>
      <c r="E54" s="1239" t="n"/>
      <c r="F54" s="1239" t="n"/>
      <c r="G54" s="1239" t="n"/>
      <c r="H54" s="1247">
        <f>C54-D54+E54+F54-G54</f>
        <v/>
      </c>
      <c r="I54" s="1248" t="n"/>
    </row>
    <row r="55" ht="13.5" customFormat="1" customHeight="1" s="1244">
      <c r="A55" s="1193" t="n">
        <v>5</v>
      </c>
      <c r="B55" s="1246" t="inlineStr">
        <is>
          <t>Rent, Rates and Taxes ( including property tax)</t>
        </is>
      </c>
      <c r="C55" s="1247">
        <f>PAYMENTS!F83</f>
        <v/>
      </c>
      <c r="D55" s="1239" t="n"/>
      <c r="E55" s="1239" t="n"/>
      <c r="F55" s="1239" t="n"/>
      <c r="G55" s="1239" t="n"/>
      <c r="H55" s="1247">
        <f>C55-D55+E55+F55-G55</f>
        <v/>
      </c>
      <c r="I55" s="1248" t="n"/>
    </row>
    <row r="56" ht="13.5" customFormat="1" customHeight="1" s="1244">
      <c r="A56" s="1193" t="n">
        <v>6</v>
      </c>
      <c r="B56" s="1246" t="inlineStr">
        <is>
          <t>Electricity ,water and power charges</t>
        </is>
      </c>
      <c r="C56" s="1247">
        <f>PAYMENTS!F84</f>
        <v/>
      </c>
      <c r="D56" s="1239" t="n"/>
      <c r="E56" s="1239" t="n"/>
      <c r="F56" s="1239" t="n"/>
      <c r="G56" s="1239" t="n"/>
      <c r="H56" s="1247">
        <f>C56-D56+E56+F56-G56</f>
        <v/>
      </c>
      <c r="I56" s="1248" t="n"/>
    </row>
    <row r="57" ht="13.5" customFormat="1" customHeight="1" s="1244">
      <c r="A57" s="1193" t="n">
        <v>7</v>
      </c>
      <c r="B57" s="1246" t="inlineStr">
        <is>
          <t>Postage &amp; Telegram</t>
        </is>
      </c>
      <c r="C57" s="1247">
        <f>PAYMENTS!F85</f>
        <v/>
      </c>
      <c r="D57" s="1239" t="n"/>
      <c r="E57" s="1239" t="n"/>
      <c r="F57" s="1239" t="n"/>
      <c r="G57" s="1239" t="n"/>
      <c r="H57" s="1247">
        <f>C57-D57+E57+F57-G57</f>
        <v/>
      </c>
      <c r="I57" s="1248" t="n"/>
    </row>
    <row r="58" ht="13.5" customFormat="1" customHeight="1" s="1244">
      <c r="A58" s="1193" t="n">
        <v>8</v>
      </c>
      <c r="B58" s="1246" t="inlineStr">
        <is>
          <t>Telephone and Internet Charges</t>
        </is>
      </c>
      <c r="C58" s="1247">
        <f>PAYMENTS!F86</f>
        <v/>
      </c>
      <c r="D58" s="1239" t="n"/>
      <c r="E58" s="1239" t="n"/>
      <c r="F58" s="1239" t="n"/>
      <c r="G58" s="1239" t="n"/>
      <c r="H58" s="1247">
        <f>C58-D58+E58+F58-G58</f>
        <v/>
      </c>
      <c r="I58" s="1248" t="n"/>
    </row>
    <row r="59" ht="13.5" customFormat="1" customHeight="1" s="1244">
      <c r="A59" s="1193" t="n">
        <v>9</v>
      </c>
      <c r="B59" s="1246" t="inlineStr">
        <is>
          <t>Stationary  Expenses</t>
        </is>
      </c>
      <c r="C59" s="1247">
        <f>PAYMENTS!F87</f>
        <v/>
      </c>
      <c r="D59" s="1239" t="n"/>
      <c r="E59" s="1239" t="n"/>
      <c r="F59" s="1239" t="n"/>
      <c r="G59" s="1239" t="n"/>
      <c r="H59" s="1247">
        <f>C59-D59+E59+F59-G59</f>
        <v/>
      </c>
      <c r="I59" s="1248" t="n"/>
    </row>
    <row r="60" ht="13.5" customFormat="1" customHeight="1" s="1244">
      <c r="A60" s="1193" t="n">
        <v>10</v>
      </c>
      <c r="B60" s="1246" t="inlineStr">
        <is>
          <t>Hospitality</t>
        </is>
      </c>
      <c r="C60" s="1247">
        <f>PAYMENTS!F88</f>
        <v/>
      </c>
      <c r="D60" s="1239" t="n"/>
      <c r="E60" s="1239" t="n"/>
      <c r="F60" s="1239" t="n"/>
      <c r="G60" s="1239" t="n"/>
      <c r="H60" s="1247">
        <f>C60-D60+E60+F60-G60</f>
        <v/>
      </c>
      <c r="I60" s="1248" t="n"/>
    </row>
    <row r="61" ht="13.5" customFormat="1" customHeight="1" s="1244">
      <c r="A61" s="1193" t="n">
        <v>11</v>
      </c>
      <c r="B61" s="1246" t="inlineStr">
        <is>
          <t>Professional Charges</t>
        </is>
      </c>
      <c r="C61" s="1247">
        <f>PAYMENTS!F89</f>
        <v/>
      </c>
      <c r="D61" s="1239" t="n"/>
      <c r="E61" s="1239" t="n"/>
      <c r="F61" s="1239" t="n"/>
      <c r="G61" s="1239" t="n"/>
      <c r="H61" s="1247">
        <f>C61-D61+E61+F61-G61</f>
        <v/>
      </c>
      <c r="I61" s="1248" t="n"/>
    </row>
    <row r="62" ht="13.5" customFormat="1" customHeight="1" s="1244">
      <c r="A62" s="1193" t="n">
        <v>12</v>
      </c>
      <c r="B62" s="1246" t="inlineStr">
        <is>
          <t>Advertisement &amp; Publicity</t>
        </is>
      </c>
      <c r="C62" s="1247">
        <f>PAYMENTS!F90</f>
        <v/>
      </c>
      <c r="D62" s="1239" t="n"/>
      <c r="E62" s="1239" t="n"/>
      <c r="F62" s="1239" t="n"/>
      <c r="G62" s="1239" t="n"/>
      <c r="H62" s="1247">
        <f>C62-D62+E62+F62-G62</f>
        <v/>
      </c>
      <c r="I62" s="1248" t="n"/>
    </row>
    <row r="63" ht="13.5" customFormat="1" customHeight="1" s="1244">
      <c r="A63" s="1193" t="n">
        <v>13</v>
      </c>
      <c r="B63" s="1246" t="inlineStr">
        <is>
          <t xml:space="preserve">Other (Admin &amp; Generalexpenses)
</t>
        </is>
      </c>
      <c r="C63" s="1247">
        <f>PAYMENTS!F91</f>
        <v/>
      </c>
      <c r="D63" s="1239" t="n"/>
      <c r="E63" s="1239" t="n"/>
      <c r="F63" s="1239" t="n"/>
      <c r="G63" s="1239" t="n"/>
      <c r="H63" s="1247">
        <f>C63-D63+E63+F63-G63</f>
        <v/>
      </c>
      <c r="I63" s="1248" t="n"/>
    </row>
    <row r="64" ht="13.5" customFormat="1" customHeight="1" s="1244">
      <c r="A64" s="1193" t="n">
        <v>14</v>
      </c>
      <c r="B64" s="1252" t="inlineStr">
        <is>
          <t xml:space="preserve">Vehicle Running &amp; Maintenance_x000D_
</t>
        </is>
      </c>
      <c r="C64" s="1247">
        <f>PAYMENTS!F92</f>
        <v/>
      </c>
      <c r="D64" s="1239" t="n"/>
      <c r="E64" s="1239" t="n"/>
      <c r="F64" s="1239" t="n"/>
      <c r="G64" s="1239" t="n"/>
      <c r="H64" s="1247">
        <f>C64-D64+E64+F64-G64</f>
        <v/>
      </c>
      <c r="I64" s="1248" t="n"/>
    </row>
    <row r="65" ht="13.5" customFormat="1" customHeight="1" s="1244">
      <c r="A65" s="1193" t="n">
        <v>15</v>
      </c>
      <c r="B65" s="1246" t="inlineStr">
        <is>
          <t>Expenditure  from CCA Grants / Specific Grants (NAEP, ATL etc)</t>
        </is>
      </c>
      <c r="C65" s="1247">
        <f>PAYMENTS!F93</f>
        <v/>
      </c>
      <c r="D65" s="1239" t="n"/>
      <c r="E65" s="1239" t="n"/>
      <c r="F65" s="1239" t="n"/>
      <c r="G65" s="1239" t="n"/>
      <c r="H65" s="1247">
        <f>C65-D65+E65+F65-G65</f>
        <v/>
      </c>
      <c r="I65" s="1248" t="n"/>
    </row>
    <row r="66" ht="13.5" customFormat="1" customHeight="1" s="1244">
      <c r="A66" s="1236" t="n"/>
      <c r="B66" s="1247" t="inlineStr">
        <is>
          <t>Total</t>
        </is>
      </c>
      <c r="C66" s="1249">
        <f>SUM(C51:C65)</f>
        <v/>
      </c>
      <c r="D66" s="1249">
        <f>SUM(D51:D65)</f>
        <v/>
      </c>
      <c r="E66" s="1249">
        <f>SUM(E51:E65)</f>
        <v/>
      </c>
      <c r="F66" s="1249">
        <f>SUM(F51:F65)</f>
        <v/>
      </c>
      <c r="G66" s="1249">
        <f>SUM(G51:G65)</f>
        <v/>
      </c>
      <c r="H66" s="1249">
        <f>SUM(H51:H65)</f>
        <v/>
      </c>
      <c r="I66" s="1248" t="n"/>
    </row>
    <row r="67" ht="13.5" customFormat="1" customHeight="1" s="1244">
      <c r="A67" s="1234" t="inlineStr">
        <is>
          <t>D</t>
        </is>
      </c>
      <c r="B67" s="1235" t="inlineStr">
        <is>
          <t>Repairs &amp; Maintenance</t>
        </is>
      </c>
      <c r="C67" s="1236" t="n"/>
      <c r="D67" s="1236" t="n"/>
      <c r="E67" s="1236" t="n"/>
      <c r="F67" s="1236" t="n"/>
      <c r="G67" s="1236" t="n"/>
      <c r="H67" s="1236" t="n"/>
      <c r="I67" s="1248" t="n"/>
    </row>
    <row r="68" ht="13.5" customFormat="1" customHeight="1" s="1244">
      <c r="A68" s="1193" t="n">
        <v>1</v>
      </c>
      <c r="B68" s="1251" t="inlineStr">
        <is>
          <t>School Building</t>
        </is>
      </c>
      <c r="C68" s="1247">
        <f>PAYMENTS!F96</f>
        <v/>
      </c>
      <c r="D68" s="1239" t="n"/>
      <c r="E68" s="1239" t="n"/>
      <c r="F68" s="1239" t="n"/>
      <c r="G68" s="1239" t="n"/>
      <c r="H68" s="1247">
        <f>C68-D68+E68+F68-G68</f>
        <v/>
      </c>
      <c r="I68" s="1248" t="n"/>
    </row>
    <row r="69" ht="13.5" customFormat="1" customHeight="1" s="1244">
      <c r="A69" s="1193" t="n">
        <v>2</v>
      </c>
      <c r="B69" s="1251" t="inlineStr">
        <is>
          <t>Staff quarters</t>
        </is>
      </c>
      <c r="C69" s="1247">
        <f>PAYMENTS!F97</f>
        <v/>
      </c>
      <c r="D69" s="1239" t="n"/>
      <c r="E69" s="1239" t="n"/>
      <c r="F69" s="1239" t="n"/>
      <c r="G69" s="1239" t="n"/>
      <c r="H69" s="1247">
        <f>C69-D69+E69+F69-G69</f>
        <v/>
      </c>
      <c r="I69" s="1248" t="n"/>
    </row>
    <row r="70" ht="13.5" customFormat="1" customHeight="1" s="1244">
      <c r="A70" s="1193" t="n">
        <v>3</v>
      </c>
      <c r="B70" s="1251" t="inlineStr">
        <is>
          <t>House keeping/ Conversancy Services</t>
        </is>
      </c>
      <c r="C70" s="1247">
        <f>PAYMENTS!F98</f>
        <v/>
      </c>
      <c r="D70" s="1239" t="n"/>
      <c r="E70" s="1239" t="n"/>
      <c r="F70" s="1239" t="n"/>
      <c r="G70" s="1239" t="n"/>
      <c r="H70" s="1247">
        <f>C70-D70+E70+F70-G70</f>
        <v/>
      </c>
      <c r="I70" s="1248" t="n"/>
    </row>
    <row r="71" ht="13.5" customFormat="1" customHeight="1" s="1244">
      <c r="A71" s="1193" t="n">
        <v>4</v>
      </c>
      <c r="B71" s="1251" t="inlineStr">
        <is>
          <t>Furniture &amp; Fixtures</t>
        </is>
      </c>
      <c r="C71" s="1247">
        <f>PAYMENTS!F99</f>
        <v/>
      </c>
      <c r="D71" s="1239" t="n"/>
      <c r="E71" s="1239" t="n"/>
      <c r="F71" s="1239" t="n"/>
      <c r="G71" s="1239" t="n"/>
      <c r="H71" s="1247">
        <f>C71-D71+E71+F71-G71</f>
        <v/>
      </c>
      <c r="I71" s="1248" t="n"/>
    </row>
    <row r="72" ht="13.5" customFormat="1" customHeight="1" s="1244">
      <c r="A72" s="1193" t="n">
        <v>5</v>
      </c>
      <c r="B72" s="1251" t="inlineStr">
        <is>
          <t>Lab Equipments</t>
        </is>
      </c>
      <c r="C72" s="1247">
        <f>PAYMENTS!F100</f>
        <v/>
      </c>
      <c r="D72" s="1239" t="n"/>
      <c r="E72" s="1239" t="n"/>
      <c r="F72" s="1239" t="n"/>
      <c r="G72" s="1239" t="n"/>
      <c r="H72" s="1247">
        <f>C72-D72+E72+F72-G72</f>
        <v/>
      </c>
      <c r="I72" s="1248" t="n"/>
    </row>
    <row r="73" ht="13.5" customFormat="1" customHeight="1" s="1244">
      <c r="A73" s="1193" t="n">
        <v>6</v>
      </c>
      <c r="B73" s="1251" t="inlineStr">
        <is>
          <t>Audio Visual &amp; Musical Instruments</t>
        </is>
      </c>
      <c r="C73" s="1247">
        <f>PAYMENTS!F101</f>
        <v/>
      </c>
      <c r="D73" s="1239" t="n"/>
      <c r="E73" s="1239" t="n"/>
      <c r="F73" s="1239" t="n"/>
      <c r="G73" s="1239" t="n"/>
      <c r="H73" s="1247">
        <f>C73-D73+E73+F73-G73</f>
        <v/>
      </c>
      <c r="I73" s="1248" t="n"/>
    </row>
    <row r="74" ht="13.5" customFormat="1" customHeight="1" s="1244">
      <c r="A74" s="1193" t="n">
        <v>7</v>
      </c>
      <c r="B74" s="1246" t="inlineStr">
        <is>
          <t xml:space="preserve">Other Repair &amp; Maintenance Exp._x000D_
</t>
        </is>
      </c>
      <c r="C74" s="1247">
        <f>PAYMENTS!F102</f>
        <v/>
      </c>
      <c r="D74" s="1239" t="n"/>
      <c r="E74" s="1239" t="n"/>
      <c r="F74" s="1239" t="n"/>
      <c r="G74" s="1239" t="n"/>
      <c r="H74" s="1247">
        <f>C74-D74+E74+F74-G74</f>
        <v/>
      </c>
      <c r="I74" s="1248" t="n"/>
    </row>
    <row r="75" ht="13.5" customFormat="1" customHeight="1" s="1244">
      <c r="A75" s="1236" t="n"/>
      <c r="B75" s="1247" t="inlineStr">
        <is>
          <t>Total</t>
        </is>
      </c>
      <c r="C75" s="1249">
        <f>SUM(C68:C74)</f>
        <v/>
      </c>
      <c r="D75" s="1249">
        <f>SUM(D68:D74)</f>
        <v/>
      </c>
      <c r="E75" s="1249">
        <f>SUM(E68:E74)</f>
        <v/>
      </c>
      <c r="F75" s="1249">
        <f>SUM(F68:F74)</f>
        <v/>
      </c>
      <c r="G75" s="1249">
        <f>SUM(G68:G74)</f>
        <v/>
      </c>
      <c r="H75" s="1249">
        <f>SUM(H68:H74)</f>
        <v/>
      </c>
      <c r="I75" s="1248" t="n"/>
    </row>
    <row r="76" ht="13.5" customFormat="1" customHeight="1" s="1244">
      <c r="A76" s="1234" t="inlineStr">
        <is>
          <t>E</t>
        </is>
      </c>
      <c r="B76" s="1235" t="inlineStr">
        <is>
          <t>Fixed Assets</t>
        </is>
      </c>
      <c r="C76" s="1236" t="n"/>
      <c r="D76" s="1236" t="n"/>
      <c r="E76" s="1236" t="n"/>
      <c r="F76" s="1236" t="n"/>
      <c r="G76" s="1236" t="n"/>
      <c r="H76" s="1236" t="n"/>
      <c r="I76" s="1248" t="n"/>
    </row>
    <row r="77" ht="13.5" customFormat="1" customHeight="1" s="1244">
      <c r="A77" s="1193" t="n">
        <v>1</v>
      </c>
      <c r="B77" s="1251" t="inlineStr">
        <is>
          <t xml:space="preserve">Land </t>
        </is>
      </c>
      <c r="C77" s="1247">
        <f>PAYMENTS!F105</f>
        <v/>
      </c>
      <c r="D77" s="1239" t="n"/>
      <c r="E77" s="1239" t="n"/>
      <c r="F77" s="1239" t="n"/>
      <c r="G77" s="1239" t="n"/>
      <c r="H77" s="1247">
        <f>C77-D77+E77+F77-G77</f>
        <v/>
      </c>
      <c r="I77" s="1248" t="n"/>
    </row>
    <row r="78" ht="13.5" customFormat="1" customHeight="1" s="1244">
      <c r="A78" s="1193" t="n">
        <v>2</v>
      </c>
      <c r="B78" s="1251" t="inlineStr">
        <is>
          <t>Building</t>
        </is>
      </c>
      <c r="C78" s="1247">
        <f>PAYMENTS!F106</f>
        <v/>
      </c>
      <c r="D78" s="1239" t="n"/>
      <c r="E78" s="1239" t="n"/>
      <c r="F78" s="1239" t="n"/>
      <c r="G78" s="1239" t="n"/>
      <c r="H78" s="1247">
        <f>C78-D78+E78+F78-G78</f>
        <v/>
      </c>
      <c r="I78" s="1248" t="n"/>
    </row>
    <row r="79" ht="13.5" customFormat="1" customHeight="1" s="1244">
      <c r="A79" s="1193" t="n">
        <v>3</v>
      </c>
      <c r="B79" s="1251" t="inlineStr">
        <is>
          <t>Furniture,Fixtures</t>
        </is>
      </c>
      <c r="C79" s="1247">
        <f>PAYMENTS!F107</f>
        <v/>
      </c>
      <c r="D79" s="1239" t="n"/>
      <c r="E79" s="1239" t="n"/>
      <c r="F79" s="1239" t="n"/>
      <c r="G79" s="1239" t="n"/>
      <c r="H79" s="1247">
        <f>C79-D79+E79+F79-G79</f>
        <v/>
      </c>
      <c r="I79" s="1248" t="n"/>
    </row>
    <row r="80" ht="13.5" customFormat="1" customHeight="1" s="1244">
      <c r="A80" s="1193" t="n">
        <v>4</v>
      </c>
      <c r="B80" s="1251" t="inlineStr">
        <is>
          <t>Library Books</t>
        </is>
      </c>
      <c r="C80" s="1247">
        <f>PAYMENTS!F108</f>
        <v/>
      </c>
      <c r="D80" s="1239" t="n"/>
      <c r="E80" s="1239" t="n"/>
      <c r="F80" s="1239" t="n"/>
      <c r="G80" s="1239" t="n"/>
      <c r="H80" s="1247">
        <f>C80-D80+E80+F80-G80</f>
        <v/>
      </c>
      <c r="I80" s="1248" t="n"/>
    </row>
    <row r="81" ht="13.5" customFormat="1" customHeight="1" s="1244">
      <c r="A81" s="1193" t="n">
        <v>5</v>
      </c>
      <c r="B81" s="1251" t="inlineStr">
        <is>
          <t>Office Equipments</t>
        </is>
      </c>
      <c r="C81" s="1247">
        <f>PAYMENTS!F109</f>
        <v/>
      </c>
      <c r="D81" s="1239" t="n"/>
      <c r="E81" s="1239" t="n"/>
      <c r="F81" s="1239" t="n"/>
      <c r="G81" s="1239" t="n"/>
      <c r="H81" s="1247">
        <f>C81-D81+E81+F81-G81</f>
        <v/>
      </c>
      <c r="I81" s="1248" t="n"/>
    </row>
    <row r="82" ht="13.5" customFormat="1" customHeight="1" s="1244">
      <c r="A82" s="1193" t="n">
        <v>6</v>
      </c>
      <c r="B82" s="1251" t="inlineStr">
        <is>
          <t>Vehicles</t>
        </is>
      </c>
      <c r="C82" s="1247">
        <f>PAYMENTS!F110</f>
        <v/>
      </c>
      <c r="D82" s="1239" t="n"/>
      <c r="E82" s="1239" t="n"/>
      <c r="F82" s="1239" t="n"/>
      <c r="G82" s="1239" t="n"/>
      <c r="H82" s="1247">
        <f>C82-D82+E82+F82-G82</f>
        <v/>
      </c>
      <c r="I82" s="1248" t="n"/>
    </row>
    <row r="83" ht="13.5" customFormat="1" customHeight="1" s="1244">
      <c r="A83" s="1193" t="n">
        <v>7</v>
      </c>
      <c r="B83" s="1251" t="inlineStr">
        <is>
          <t>Computer/Peripherals</t>
        </is>
      </c>
      <c r="C83" s="1247">
        <f>PAYMENTS!F111</f>
        <v/>
      </c>
      <c r="D83" s="1239" t="n"/>
      <c r="E83" s="1239" t="n"/>
      <c r="F83" s="1239" t="n"/>
      <c r="G83" s="1239" t="n"/>
      <c r="H83" s="1247">
        <f>C83-D83+E83+F83-G83</f>
        <v/>
      </c>
      <c r="I83" s="1248" t="n"/>
    </row>
    <row r="84" ht="13.5" customFormat="1" customHeight="1" s="1244">
      <c r="A84" s="1193" t="n">
        <v>8</v>
      </c>
      <c r="B84" s="1251" t="inlineStr">
        <is>
          <t>Computer Software</t>
        </is>
      </c>
      <c r="C84" s="1247">
        <f>PAYMENTS!F112</f>
        <v/>
      </c>
      <c r="D84" s="1239" t="n"/>
      <c r="E84" s="1239" t="n"/>
      <c r="F84" s="1239" t="n"/>
      <c r="G84" s="1239" t="n"/>
      <c r="H84" s="1247">
        <f>C84-D84+E84+F84-G84</f>
        <v/>
      </c>
      <c r="I84" s="1248" t="n"/>
    </row>
    <row r="85" ht="13.5" customFormat="1" customHeight="1" s="1244">
      <c r="A85" s="1193" t="n">
        <v>9</v>
      </c>
      <c r="B85" s="1251" t="inlineStr">
        <is>
          <t>Hostel Equipments</t>
        </is>
      </c>
      <c r="C85" s="1247">
        <f>PAYMENTS!F113</f>
        <v/>
      </c>
      <c r="D85" s="1239" t="n"/>
      <c r="E85" s="1239" t="n"/>
      <c r="F85" s="1239" t="n"/>
      <c r="G85" s="1239" t="n"/>
      <c r="H85" s="1247">
        <f>C85-D85+E85+F85-G85</f>
        <v/>
      </c>
      <c r="I85" s="1248" t="n"/>
    </row>
    <row r="86" ht="13.5" customFormat="1" customHeight="1" s="1244">
      <c r="A86" s="1193" t="n">
        <v>10</v>
      </c>
      <c r="B86" s="1251" t="inlineStr">
        <is>
          <t>Lab Equipments</t>
        </is>
      </c>
      <c r="C86" s="1247">
        <f>PAYMENTS!F114</f>
        <v/>
      </c>
      <c r="D86" s="1239" t="n"/>
      <c r="E86" s="1239" t="n"/>
      <c r="F86" s="1239" t="n"/>
      <c r="G86" s="1239" t="n"/>
      <c r="H86" s="1247">
        <f>C86-D86+E86+F86-G86</f>
        <v/>
      </c>
      <c r="I86" s="1248" t="n"/>
    </row>
    <row r="87" ht="13.5" customFormat="1" customHeight="1" s="1244">
      <c r="A87" s="1193" t="n">
        <v>11</v>
      </c>
      <c r="B87" s="1251" t="inlineStr">
        <is>
          <t>Audio Visual &amp; Musical Instruments</t>
        </is>
      </c>
      <c r="C87" s="1247">
        <f>PAYMENTS!F115</f>
        <v/>
      </c>
      <c r="D87" s="1239" t="n"/>
      <c r="E87" s="1239" t="n"/>
      <c r="F87" s="1239" t="n"/>
      <c r="G87" s="1239" t="n"/>
      <c r="H87" s="1247">
        <f>C87-D87+E87+F87-G87</f>
        <v/>
      </c>
      <c r="I87" s="1248" t="n"/>
    </row>
    <row r="88" ht="13.5" customFormat="1" customHeight="1" s="1244">
      <c r="A88" s="1193" t="n">
        <v>12</v>
      </c>
      <c r="B88" s="1251" t="inlineStr">
        <is>
          <t>Sports Equipment</t>
        </is>
      </c>
      <c r="C88" s="1247">
        <f>PAYMENTS!F116</f>
        <v/>
      </c>
      <c r="D88" s="1239" t="n"/>
      <c r="E88" s="1239" t="n"/>
      <c r="F88" s="1239" t="n"/>
      <c r="G88" s="1239" t="n"/>
      <c r="H88" s="1247">
        <f>C88-D88+E88+F88-G88</f>
        <v/>
      </c>
      <c r="I88" s="1248" t="n"/>
    </row>
    <row r="89" ht="13.5" customFormat="1" customHeight="1" s="1244">
      <c r="A89" s="1193" t="n">
        <v>13</v>
      </c>
      <c r="B89" s="1251" t="inlineStr">
        <is>
          <t>Other Fixed Assets</t>
        </is>
      </c>
      <c r="C89" s="1247">
        <f>PAYMENTS!F117</f>
        <v/>
      </c>
      <c r="D89" s="1239" t="n"/>
      <c r="E89" s="1239" t="n"/>
      <c r="F89" s="1239" t="n"/>
      <c r="G89" s="1239" t="n"/>
      <c r="H89" s="1247">
        <f>C89-D89+E89+F89-G89</f>
        <v/>
      </c>
      <c r="I89" s="1248" t="n"/>
    </row>
    <row r="90" ht="13.5" customFormat="1" customHeight="1" s="1244">
      <c r="A90" s="1236" t="n"/>
      <c r="B90" s="1247" t="inlineStr">
        <is>
          <t>Total</t>
        </is>
      </c>
      <c r="C90" s="1249">
        <f>SUM(C77:C89)</f>
        <v/>
      </c>
      <c r="D90" s="1249">
        <f>SUM(D77:D89)</f>
        <v/>
      </c>
      <c r="E90" s="1249">
        <f>SUM(E77:E89)</f>
        <v/>
      </c>
      <c r="F90" s="1249">
        <f>SUM(F77:F89)</f>
        <v/>
      </c>
      <c r="G90" s="1249">
        <f>SUM(G77:G89)</f>
        <v/>
      </c>
      <c r="H90" s="1249">
        <f>SUM(H77:H89)</f>
        <v/>
      </c>
      <c r="I90" s="1248" t="n"/>
    </row>
    <row r="91" ht="28.5" customHeight="1">
      <c r="A91" s="250" t="n"/>
      <c r="B91" s="313" t="inlineStr">
        <is>
          <t>GRAND TOTAL</t>
        </is>
      </c>
      <c r="C91" s="313">
        <f>C13+C49+C66+C75+C90</f>
        <v/>
      </c>
      <c r="D91" s="313">
        <f>D13+D49+D66+D75+D90</f>
        <v/>
      </c>
      <c r="E91" s="313">
        <f>E13+E49+E66+E75+E90</f>
        <v/>
      </c>
      <c r="F91" s="313">
        <f>F13+F49+F66+F75+F90</f>
        <v/>
      </c>
      <c r="G91" s="313">
        <f>G13+G49+G66+G75+G90</f>
        <v/>
      </c>
      <c r="H91" s="313">
        <f>H13+H49+H66+H75+H90</f>
        <v/>
      </c>
    </row>
    <row r="93">
      <c r="C93" s="252" t="n"/>
      <c r="D93" s="252" t="n"/>
      <c r="E93" s="252" t="n"/>
      <c r="F93" s="252" t="n"/>
      <c r="G93" s="252" t="n"/>
      <c r="H93" s="252" t="n"/>
    </row>
    <row r="94">
      <c r="C94" s="252" t="n"/>
      <c r="D94" s="252" t="n"/>
      <c r="E94" s="252" t="n"/>
      <c r="F94" s="252" t="n"/>
      <c r="G94" s="252" t="n"/>
      <c r="H94" s="252" t="n"/>
    </row>
    <row r="95">
      <c r="C95" s="252" t="n"/>
      <c r="D95" s="252" t="n"/>
      <c r="E95" s="252" t="n"/>
      <c r="F95" s="252" t="n"/>
      <c r="G95" s="252" t="n"/>
      <c r="H95" s="252" t="n"/>
    </row>
    <row r="96">
      <c r="C96" s="252" t="n"/>
      <c r="D96" s="252" t="n"/>
      <c r="E96" s="252" t="n"/>
      <c r="F96" s="252" t="n"/>
      <c r="G96" s="252" t="n"/>
      <c r="H96" s="252" t="n"/>
    </row>
    <row r="97">
      <c r="C97" s="252" t="n"/>
      <c r="D97" s="252" t="n"/>
      <c r="E97" s="252" t="n"/>
      <c r="F97" s="252" t="n"/>
      <c r="G97" s="252" t="n"/>
      <c r="H97" s="252" t="n"/>
    </row>
    <row r="98">
      <c r="C98" s="252" t="n"/>
      <c r="D98" s="252" t="n"/>
      <c r="E98" s="252" t="n"/>
      <c r="F98" s="252" t="n"/>
      <c r="G98" s="252" t="n"/>
      <c r="H98" s="252" t="n"/>
    </row>
    <row r="99">
      <c r="C99" s="252" t="n"/>
      <c r="D99" s="252" t="n"/>
      <c r="E99" s="252" t="n"/>
      <c r="F99" s="252" t="n"/>
      <c r="G99" s="252" t="n"/>
      <c r="H99" s="252" t="n"/>
    </row>
    <row r="100">
      <c r="C100" s="252" t="n"/>
      <c r="D100" s="252" t="n"/>
      <c r="E100" s="252" t="n"/>
      <c r="F100" s="252" t="n"/>
      <c r="G100" s="252" t="n"/>
      <c r="H100" s="252" t="n"/>
    </row>
    <row r="101">
      <c r="C101" s="252" t="n"/>
      <c r="D101" s="252" t="n"/>
      <c r="E101" s="252" t="n"/>
      <c r="F101" s="252" t="n"/>
      <c r="G101" s="252" t="n"/>
      <c r="H101" s="252" t="n"/>
    </row>
    <row r="102">
      <c r="C102" s="252" t="n"/>
      <c r="D102" s="252" t="n"/>
      <c r="E102" s="252" t="n"/>
      <c r="F102" s="252" t="n"/>
      <c r="G102" s="252" t="n"/>
      <c r="H102" s="252" t="n"/>
    </row>
    <row r="103">
      <c r="C103" s="252" t="n"/>
      <c r="D103" s="252" t="n"/>
      <c r="E103" s="252" t="n"/>
      <c r="F103" s="252" t="n"/>
      <c r="G103" s="252" t="n"/>
      <c r="H103" s="252" t="n"/>
    </row>
    <row r="104">
      <c r="C104" s="252" t="n"/>
      <c r="D104" s="252" t="n"/>
      <c r="E104" s="252" t="n"/>
      <c r="F104" s="252" t="n"/>
      <c r="G104" s="252" t="n"/>
      <c r="H104" s="252" t="n"/>
    </row>
  </sheetData>
  <mergeCells count="9">
    <mergeCell ref="C7:C9"/>
    <mergeCell ref="D3:G3"/>
    <mergeCell ref="A5:H5"/>
    <mergeCell ref="A7:A10"/>
    <mergeCell ref="D7:E8"/>
    <mergeCell ref="H7:H9"/>
    <mergeCell ref="F7:G8"/>
    <mergeCell ref="B7:B10"/>
    <mergeCell ref="A1:H1"/>
  </mergeCells>
  <printOptions horizontalCentered="1" verticalCentered="1" gridLines="1"/>
  <pageMargins left="0.7086614173228347" right="0.2362204724409449" top="0.1574803149606299" bottom="0.2755905511811024" header="0.1574803149606299" footer="0.1968503937007874"/>
  <pageSetup orientation="landscape" paperSize="9" scale="70" firstPageNumber="6" useFirstPageNumber="1" blackAndWhite="1"/>
  <rowBreaks count="1" manualBreakCount="1">
    <brk id="49" min="0" max="16383" man="1"/>
  </rowBreaks>
</worksheet>
</file>

<file path=xl/worksheets/sheet13.xml><?xml version="1.0" encoding="utf-8"?>
<worksheet xmlns="http://schemas.openxmlformats.org/spreadsheetml/2006/main">
  <sheetPr>
    <tabColor rgb="FFC00000"/>
    <outlinePr summaryBelow="1" summaryRight="1"/>
    <pageSetUpPr/>
  </sheetPr>
  <dimension ref="A1:I124"/>
  <sheetViews>
    <sheetView view="pageBreakPreview" zoomScaleSheetLayoutView="100" workbookViewId="0">
      <selection activeCell="D12" sqref="D12"/>
    </sheetView>
  </sheetViews>
  <sheetFormatPr baseColWidth="8" defaultColWidth="4.7109375" defaultRowHeight="12.75"/>
  <cols>
    <col width="4.7109375" customWidth="1" style="71" min="1" max="1"/>
    <col width="58.28515625" customWidth="1" style="251" min="2" max="2"/>
    <col width="16.7109375" customWidth="1" style="251" min="3" max="8"/>
    <col width="9.140625" customWidth="1" style="251" min="9" max="255"/>
    <col width="4.7109375" customWidth="1" style="251" min="256" max="16384"/>
  </cols>
  <sheetData>
    <row r="1" ht="14.25" customFormat="1" customHeight="1" s="63">
      <c r="A1" s="830">
        <f>COVER!A1</f>
        <v/>
      </c>
    </row>
    <row r="2" ht="14.25" customFormat="1" customHeight="1" s="63">
      <c r="A2" s="830" t="n"/>
      <c r="B2" s="830" t="n"/>
      <c r="C2" s="830" t="n"/>
      <c r="D2" s="830" t="n"/>
      <c r="E2" s="830" t="n"/>
      <c r="F2" s="830" t="n"/>
      <c r="G2" s="830" t="n"/>
      <c r="H2" s="830" t="n"/>
    </row>
    <row r="3" ht="14.25" customFormat="1" customHeight="1" s="63">
      <c r="A3" s="830" t="n"/>
      <c r="C3" s="830" t="n"/>
      <c r="D3" s="848" t="inlineStr">
        <is>
          <t>ANNEXURE-Paym-SF-Project KV-Provision</t>
        </is>
      </c>
      <c r="H3" s="245" t="n"/>
    </row>
    <row r="4" ht="14.25" customFormat="1" customHeight="1" s="63">
      <c r="A4" s="830" t="n"/>
      <c r="C4" s="830" t="n"/>
      <c r="D4" s="830" t="n"/>
      <c r="E4" s="830" t="n"/>
      <c r="F4" s="830" t="n"/>
      <c r="G4" s="65" t="n"/>
      <c r="H4" s="65" t="n"/>
    </row>
    <row r="5" ht="81" customFormat="1" customHeight="1" s="63">
      <c r="A5" s="831" t="inlineStr">
        <is>
          <t>STATEMENT SHOWING PROVISION FOR EXPENDITURE  WHICH HAS BECOME DUE BUT NOT MADE  DURING THE FINANCIAL YEAR  (OUTSTANDING EXPENSES AND SUNDRY CREDITORS FOR GOODS I.E. PROVISION FOR NON-RECURRING EXPENDITURE  ),PROVISION FOR EXPENDITURE  WHICH HAS BEEN MADE DURING THE FINANCIAL YEAR BUT WHICH  PERTAINS TO THE NEXT FINANCIAL YEAR (PREPAID EXPENSES AND ADVANCE TO SUPPLIERS I.E. ADVANCE PAYMENT FOR NON-RECURRING EXPENSES ) AND FINAL CLOSING BALANCE OF THE RESPECTIVE EXPENDITURE ACCOUNTS  IN RESPECT OF PROJECT-SF ACCOUNT OF PROJECT KV</t>
        </is>
      </c>
    </row>
    <row r="6" ht="14.25" customFormat="1" customHeight="1" s="63" thickBot="1">
      <c r="A6" s="830" t="n"/>
      <c r="B6" s="830" t="n"/>
      <c r="C6" s="830" t="n"/>
      <c r="D6" s="830" t="n"/>
      <c r="E6" s="830" t="n"/>
      <c r="F6" s="830" t="n"/>
      <c r="G6" s="830" t="n"/>
      <c r="H6" s="830" t="n"/>
    </row>
    <row r="7" ht="14.25" customFormat="1" customHeight="1" s="66">
      <c r="A7" s="839" t="inlineStr">
        <is>
          <t>SN</t>
        </is>
      </c>
      <c r="B7" s="851" t="inlineStr">
        <is>
          <t>HEADS OF ACCOUNTS</t>
        </is>
      </c>
      <c r="C7" s="839" t="inlineStr">
        <is>
          <t>Amount As Per Payment Side Of the R&amp;P Account</t>
        </is>
      </c>
      <c r="D7" s="842" t="inlineStr">
        <is>
          <t>Provision For The Expediture Pertaining  To Current Financial Year But Not Made During The Year (OUTSTANDING EXPENSES AND SUNDRY CREDITORS FOR GOODS &amp; SERVICES I.E. PROVISION FOR NON-RECURRING EXPENDITURE )</t>
        </is>
      </c>
      <c r="E7" s="1225" t="n"/>
      <c r="F7" s="842" t="inlineStr">
        <is>
          <t>Provision For The Expenditure Made During The Current Financial Year But Pertaining To Future Period  (PREPAID EXENSES AND ADVANCE TO SUPPLIERS I.E. ADVANCE PAYMENT FOR NON-RECURRING EXPENSES )</t>
        </is>
      </c>
      <c r="G7" s="1225" t="n"/>
      <c r="H7" s="846" t="inlineStr">
        <is>
          <t xml:space="preserve"> Total Current Year</t>
        </is>
      </c>
    </row>
    <row r="8" ht="66.75" customFormat="1" customHeight="1" s="66">
      <c r="A8" s="1228" t="n"/>
      <c r="C8" s="1228" t="n"/>
      <c r="D8" s="1229" t="n"/>
      <c r="E8" s="1230" t="n"/>
      <c r="F8" s="1229" t="n"/>
      <c r="G8" s="1230" t="n"/>
      <c r="H8" s="1228" t="n"/>
    </row>
    <row r="9" ht="25.5" customFormat="1" customHeight="1" s="66" thickBot="1">
      <c r="A9" s="1228" t="n"/>
      <c r="C9" s="1231" t="n"/>
      <c r="D9" s="246" t="inlineStr">
        <is>
          <t>Less:- Previous Year's Provision</t>
        </is>
      </c>
      <c r="E9" s="247" t="inlineStr">
        <is>
          <t>Add:- Current Year's Provision</t>
        </is>
      </c>
      <c r="F9" s="248" t="inlineStr">
        <is>
          <t>Add:-  Previous Year's Provision</t>
        </is>
      </c>
      <c r="G9" s="249" t="inlineStr">
        <is>
          <t>Less:- Current Year Provision</t>
        </is>
      </c>
      <c r="H9" s="1231" t="n"/>
    </row>
    <row r="10" ht="16.5" customFormat="1" customHeight="1" s="66" thickBot="1">
      <c r="A10" s="1231" t="n"/>
      <c r="B10" s="1243" t="n"/>
      <c r="C10" s="235" t="n">
        <v>1</v>
      </c>
      <c r="D10" s="238" t="n">
        <v>2</v>
      </c>
      <c r="E10" s="239" t="n">
        <v>3</v>
      </c>
      <c r="F10" s="238" t="n">
        <v>4</v>
      </c>
      <c r="G10" s="239" t="n">
        <v>5</v>
      </c>
      <c r="H10" s="240" t="inlineStr">
        <is>
          <t>6=1-2+3+4-5</t>
        </is>
      </c>
    </row>
    <row r="11" ht="15.75" customFormat="1" customHeight="1" s="1244">
      <c r="A11" s="1234" t="inlineStr">
        <is>
          <t>A</t>
        </is>
      </c>
      <c r="B11" s="1235" t="inlineStr">
        <is>
          <t>STAFF PAYMENT &amp; BENEFITS</t>
        </is>
      </c>
      <c r="C11" s="1236" t="n"/>
      <c r="D11" s="1236" t="n"/>
      <c r="E11" s="1236" t="n"/>
      <c r="F11" s="1236" t="n"/>
      <c r="G11" s="1236" t="n"/>
      <c r="H11" s="1236" t="n"/>
      <c r="I11" s="1245" t="n"/>
    </row>
    <row r="12" ht="12.75" customFormat="1" customHeight="1" s="1244">
      <c r="A12" s="1193" t="n">
        <v>1</v>
      </c>
      <c r="B12" s="1246" t="inlineStr">
        <is>
          <t>Basic Pay</t>
        </is>
      </c>
      <c r="C12" s="1247">
        <f>PAYMENTS!I7</f>
        <v/>
      </c>
      <c r="D12" s="1239" t="n"/>
      <c r="E12" s="1239" t="n"/>
      <c r="F12" s="1239" t="n"/>
      <c r="G12" s="1239" t="n"/>
      <c r="H12" s="1247">
        <f>C12-D12+E12+F12-G12</f>
        <v/>
      </c>
      <c r="I12" s="1248" t="n"/>
    </row>
    <row r="13" ht="12.75" customFormat="1" customHeight="1" s="1244">
      <c r="A13" s="1193" t="n">
        <v>2</v>
      </c>
      <c r="B13" s="1246" t="inlineStr">
        <is>
          <t xml:space="preserve">DA on Pay </t>
        </is>
      </c>
      <c r="C13" s="1247">
        <f>PAYMENTS!I8</f>
        <v/>
      </c>
      <c r="D13" s="1239" t="n"/>
      <c r="E13" s="1239" t="n"/>
      <c r="F13" s="1239" t="n"/>
      <c r="G13" s="1239" t="n"/>
      <c r="H13" s="1247">
        <f>C13-D13+E13+F13-G13</f>
        <v/>
      </c>
      <c r="I13" s="1248" t="n"/>
    </row>
    <row r="14" ht="12.75" customFormat="1" customHeight="1" s="1244">
      <c r="A14" s="1193" t="n">
        <v>3</v>
      </c>
      <c r="B14" s="1246" t="inlineStr">
        <is>
          <t>TPT Allowance</t>
        </is>
      </c>
      <c r="C14" s="1247">
        <f>PAYMENTS!I9</f>
        <v/>
      </c>
      <c r="D14" s="1239" t="n"/>
      <c r="E14" s="1239" t="n"/>
      <c r="F14" s="1239" t="n"/>
      <c r="G14" s="1239" t="n"/>
      <c r="H14" s="1247">
        <f>C14-D14+E14+F14-G14</f>
        <v/>
      </c>
      <c r="I14" s="1248" t="n"/>
    </row>
    <row r="15" ht="12.75" customFormat="1" customHeight="1" s="1244">
      <c r="A15" s="1193" t="n">
        <v>4</v>
      </c>
      <c r="B15" s="1246" t="inlineStr">
        <is>
          <t>DA on TPT Allowance</t>
        </is>
      </c>
      <c r="C15" s="1247">
        <f>PAYMENTS!I10</f>
        <v/>
      </c>
      <c r="D15" s="1239" t="n"/>
      <c r="E15" s="1239" t="n"/>
      <c r="F15" s="1239" t="n"/>
      <c r="G15" s="1239" t="n"/>
      <c r="H15" s="1247">
        <f>C15-D15+E15+F15-G15</f>
        <v/>
      </c>
      <c r="I15" s="1248" t="n"/>
    </row>
    <row r="16" ht="12.75" customFormat="1" customHeight="1" s="1244">
      <c r="A16" s="1193" t="n">
        <v>5</v>
      </c>
      <c r="B16" s="1246" t="inlineStr">
        <is>
          <t>House Rent Allowance</t>
        </is>
      </c>
      <c r="C16" s="1247">
        <f>PAYMENTS!I11</f>
        <v/>
      </c>
      <c r="D16" s="1239" t="n"/>
      <c r="E16" s="1239" t="n"/>
      <c r="F16" s="1239" t="n"/>
      <c r="G16" s="1239" t="n"/>
      <c r="H16" s="1247">
        <f>C16-D16+E16+F16-G16</f>
        <v/>
      </c>
      <c r="I16" s="1248" t="n"/>
    </row>
    <row r="17" ht="12.75" customFormat="1" customHeight="1" s="1244">
      <c r="A17" s="1193" t="n">
        <v>6</v>
      </c>
      <c r="B17" s="1246" t="inlineStr">
        <is>
          <t>Bonus</t>
        </is>
      </c>
      <c r="C17" s="1247">
        <f>PAYMENTS!I12</f>
        <v/>
      </c>
      <c r="D17" s="1239" t="n"/>
      <c r="E17" s="1239" t="n"/>
      <c r="F17" s="1239" t="n"/>
      <c r="G17" s="1239" t="n"/>
      <c r="H17" s="1247">
        <f>C17-D17+E17+F17-G17</f>
        <v/>
      </c>
      <c r="I17" s="1248" t="n"/>
    </row>
    <row r="18" ht="12.75" customFormat="1" customHeight="1" s="1244">
      <c r="A18" s="1193" t="n">
        <v>7</v>
      </c>
      <c r="B18" s="1246" t="inlineStr">
        <is>
          <t>Children Education Allowance</t>
        </is>
      </c>
      <c r="C18" s="1247">
        <f>PAYMENTS!I13</f>
        <v/>
      </c>
      <c r="D18" s="1239" t="n"/>
      <c r="E18" s="1239" t="n"/>
      <c r="F18" s="1239" t="n"/>
      <c r="G18" s="1239" t="n"/>
      <c r="H18" s="1247">
        <f>C18-D18+E18+F18-G18</f>
        <v/>
      </c>
      <c r="I18" s="1248" t="n"/>
    </row>
    <row r="19" ht="12.75" customFormat="1" customHeight="1" s="1244">
      <c r="A19" s="1193" t="n">
        <v>8</v>
      </c>
      <c r="B19" s="1246" t="inlineStr">
        <is>
          <t>Leave Travel Concession</t>
        </is>
      </c>
      <c r="C19" s="1247">
        <f>PAYMENTS!I14</f>
        <v/>
      </c>
      <c r="D19" s="1239" t="n"/>
      <c r="E19" s="1239" t="n"/>
      <c r="F19" s="1239" t="n"/>
      <c r="G19" s="1239" t="n"/>
      <c r="H19" s="1247">
        <f>C19-D19+E19+F19-G19</f>
        <v/>
      </c>
      <c r="I19" s="1248" t="n"/>
    </row>
    <row r="20" ht="12.75" customFormat="1" customHeight="1" s="1244">
      <c r="A20" s="1193" t="n">
        <v>9</v>
      </c>
      <c r="B20" s="1246" t="inlineStr">
        <is>
          <t>Leave encashment on LTC</t>
        </is>
      </c>
      <c r="C20" s="1247">
        <f>PAYMENTS!I15</f>
        <v/>
      </c>
      <c r="D20" s="1239" t="n"/>
      <c r="E20" s="1239" t="n"/>
      <c r="F20" s="1239" t="n"/>
      <c r="G20" s="1239" t="n"/>
      <c r="H20" s="1247">
        <f>C20-D20+E20+F20-G20</f>
        <v/>
      </c>
      <c r="I20" s="1248" t="n"/>
    </row>
    <row r="21" ht="12.75" customFormat="1" customHeight="1" s="1244">
      <c r="A21" s="1193" t="n">
        <v>10</v>
      </c>
      <c r="B21" s="1246" t="inlineStr">
        <is>
          <t>Medical Reimbursement</t>
        </is>
      </c>
      <c r="C21" s="1247">
        <f>PAYMENTS!I16</f>
        <v/>
      </c>
      <c r="D21" s="1239" t="n"/>
      <c r="E21" s="1239" t="n"/>
      <c r="F21" s="1239" t="n"/>
      <c r="G21" s="1239" t="n"/>
      <c r="H21" s="1247">
        <f>C21-D21+E21+F21-G21</f>
        <v/>
      </c>
      <c r="I21" s="1248" t="n"/>
    </row>
    <row r="22" ht="12.75" customFormat="1" customHeight="1" s="1244">
      <c r="A22" s="1193" t="n">
        <v>11</v>
      </c>
      <c r="B22" s="1246" t="inlineStr">
        <is>
          <t>Cash Handling &amp; Treasury  Allowance</t>
        </is>
      </c>
      <c r="C22" s="1247">
        <f>PAYMENTS!I17</f>
        <v/>
      </c>
      <c r="D22" s="1239" t="n"/>
      <c r="E22" s="1239" t="n"/>
      <c r="F22" s="1239" t="n"/>
      <c r="G22" s="1239" t="n"/>
      <c r="H22" s="1247">
        <f>C22-D22+E22+F22-G22</f>
        <v/>
      </c>
      <c r="I22" s="1248" t="n"/>
    </row>
    <row r="23" ht="12.75" customFormat="1" customHeight="1" s="1244">
      <c r="A23" s="1193" t="n">
        <v>12</v>
      </c>
      <c r="B23" s="1246" t="inlineStr">
        <is>
          <t>Management  Contribution to CPF</t>
        </is>
      </c>
      <c r="C23" s="1247">
        <f>PAYMENTS!I18</f>
        <v/>
      </c>
      <c r="D23" s="1239" t="n"/>
      <c r="E23" s="1239" t="n"/>
      <c r="F23" s="1239" t="n"/>
      <c r="G23" s="1239" t="n"/>
      <c r="H23" s="1247">
        <f>C23-D23+E23+F23-G23</f>
        <v/>
      </c>
      <c r="I23" s="1248" t="n"/>
    </row>
    <row r="24" ht="12.75" customFormat="1" customHeight="1" s="1244">
      <c r="A24" s="1193" t="n">
        <v>13</v>
      </c>
      <c r="B24" s="1246" t="inlineStr">
        <is>
          <t>Management Contribution to NPS</t>
        </is>
      </c>
      <c r="C24" s="1247">
        <f>PAYMENTS!I19</f>
        <v/>
      </c>
      <c r="D24" s="1239" t="n"/>
      <c r="E24" s="1239" t="n"/>
      <c r="F24" s="1239" t="n"/>
      <c r="G24" s="1239" t="n"/>
      <c r="H24" s="1247">
        <f>C24-D24+E24+F24-G24</f>
        <v/>
      </c>
      <c r="I24" s="1248" t="n"/>
    </row>
    <row r="25" ht="12.75" customFormat="1" customHeight="1" s="1244">
      <c r="A25" s="1193" t="n">
        <v>14</v>
      </c>
      <c r="B25" s="1246" t="inlineStr">
        <is>
          <t>LS&amp;PC-deputationist &amp; Project KV</t>
        </is>
      </c>
      <c r="C25" s="1247">
        <f>PAYMENTS!I20</f>
        <v/>
      </c>
      <c r="D25" s="1239" t="n"/>
      <c r="E25" s="1239" t="n"/>
      <c r="F25" s="1239" t="n"/>
      <c r="G25" s="1239" t="n"/>
      <c r="H25" s="1247">
        <f>C25-D25+E25+F25-G25</f>
        <v/>
      </c>
      <c r="I25" s="1248" t="n"/>
    </row>
    <row r="26" ht="12.75" customFormat="1" customHeight="1" s="1244">
      <c r="A26" s="1193" t="n">
        <v>15</v>
      </c>
      <c r="B26" s="1246" t="inlineStr">
        <is>
          <t>Arrear of P&amp;A not clasified above</t>
        </is>
      </c>
      <c r="C26" s="1247">
        <f>PAYMENTS!I21</f>
        <v/>
      </c>
      <c r="D26" s="1239" t="n"/>
      <c r="E26" s="1239" t="n"/>
      <c r="F26" s="1239" t="n"/>
      <c r="G26" s="1239" t="n"/>
      <c r="H26" s="1247">
        <f>C26-D26+E26+F26-G26</f>
        <v/>
      </c>
      <c r="I26" s="1248" t="n"/>
    </row>
    <row r="27" ht="12.75" customFormat="1" customHeight="1" s="1244">
      <c r="A27" s="1193" t="n">
        <v>16</v>
      </c>
      <c r="B27" s="1246" t="inlineStr">
        <is>
          <t>TA/TTA Expenditure</t>
        </is>
      </c>
      <c r="C27" s="1247">
        <f>PAYMENTS!I22</f>
        <v/>
      </c>
      <c r="D27" s="1239" t="n"/>
      <c r="E27" s="1239" t="n"/>
      <c r="F27" s="1239" t="n"/>
      <c r="G27" s="1239" t="n"/>
      <c r="H27" s="1247">
        <f>C27-D27+E27+F27-G27</f>
        <v/>
      </c>
      <c r="I27" s="1248" t="n"/>
    </row>
    <row r="28" ht="12.75" customFormat="1" customHeight="1" s="1244">
      <c r="A28" s="1193" t="n">
        <v>17</v>
      </c>
      <c r="B28" s="1246" t="inlineStr">
        <is>
          <t>Honorarium</t>
        </is>
      </c>
      <c r="C28" s="1247">
        <f>PAYMENTS!I23</f>
        <v/>
      </c>
      <c r="D28" s="1239" t="n"/>
      <c r="E28" s="1239" t="n"/>
      <c r="F28" s="1239" t="n"/>
      <c r="G28" s="1239" t="n"/>
      <c r="H28" s="1247">
        <f>C28-D28+E28+F28-G28</f>
        <v/>
      </c>
      <c r="I28" s="1248" t="n"/>
    </row>
    <row r="29" ht="12.75" customFormat="1" customHeight="1" s="1244">
      <c r="A29" s="1193" t="n">
        <v>18</v>
      </c>
      <c r="B29" s="1246" t="inlineStr">
        <is>
          <t>Conveyance Allowance Fixed</t>
        </is>
      </c>
      <c r="C29" s="1247">
        <f>PAYMENTS!I24</f>
        <v/>
      </c>
      <c r="D29" s="1239" t="n"/>
      <c r="E29" s="1239" t="n"/>
      <c r="F29" s="1239" t="n"/>
      <c r="G29" s="1239" t="n"/>
      <c r="H29" s="1247">
        <f>C29-D29+E29+F29-G29</f>
        <v/>
      </c>
      <c r="I29" s="1248" t="n"/>
    </row>
    <row r="30" ht="12.75" customFormat="1" customHeight="1" s="1244">
      <c r="A30" s="1193" t="n">
        <v>19</v>
      </c>
      <c r="B30" s="1246" t="inlineStr">
        <is>
          <t>Dress  Allowance</t>
        </is>
      </c>
      <c r="C30" s="1247">
        <f>PAYMENTS!I25</f>
        <v/>
      </c>
      <c r="D30" s="1239" t="n"/>
      <c r="E30" s="1239" t="n"/>
      <c r="F30" s="1239" t="n"/>
      <c r="G30" s="1239" t="n"/>
      <c r="H30" s="1247">
        <f>C30-D30+E30+F30-G30</f>
        <v/>
      </c>
      <c r="I30" s="1248" t="n"/>
    </row>
    <row r="31" ht="12.75" customFormat="1" customHeight="1" s="1244">
      <c r="A31" s="1193" t="n">
        <v>20</v>
      </c>
      <c r="B31" s="1246" t="inlineStr">
        <is>
          <t>Tough Location  Allowance-1</t>
        </is>
      </c>
      <c r="C31" s="1247">
        <f>PAYMENTS!I26</f>
        <v/>
      </c>
      <c r="D31" s="1239" t="n"/>
      <c r="E31" s="1239" t="n"/>
      <c r="F31" s="1239" t="n"/>
      <c r="G31" s="1239" t="n"/>
      <c r="H31" s="1247">
        <f>C31-D31+E31+F31-G31</f>
        <v/>
      </c>
      <c r="I31" s="1248" t="n"/>
    </row>
    <row r="32" ht="12.75" customFormat="1" customHeight="1" s="1244">
      <c r="A32" s="1193" t="n">
        <v>21</v>
      </c>
      <c r="B32" s="1246" t="inlineStr">
        <is>
          <t>Tough Location  Allowance-2</t>
        </is>
      </c>
      <c r="C32" s="1247">
        <f>PAYMENTS!I27</f>
        <v/>
      </c>
      <c r="D32" s="1239" t="n"/>
      <c r="E32" s="1239" t="n"/>
      <c r="F32" s="1239" t="n"/>
      <c r="G32" s="1239" t="n"/>
      <c r="H32" s="1247">
        <f>C32-D32+E32+F32-G32</f>
        <v/>
      </c>
      <c r="I32" s="1248" t="n"/>
    </row>
    <row r="33" ht="12.75" customFormat="1" customHeight="1" s="1244">
      <c r="A33" s="1193" t="n">
        <v>22</v>
      </c>
      <c r="B33" s="1246" t="inlineStr">
        <is>
          <t>Tough Location  Allowance-3</t>
        </is>
      </c>
      <c r="C33" s="1247">
        <f>PAYMENTS!I28</f>
        <v/>
      </c>
      <c r="D33" s="1239" t="n"/>
      <c r="E33" s="1239" t="n"/>
      <c r="F33" s="1239" t="n"/>
      <c r="G33" s="1239" t="n"/>
      <c r="H33" s="1247">
        <f>C33-D33+E33+F33-G33</f>
        <v/>
      </c>
      <c r="I33" s="1248" t="n"/>
    </row>
    <row r="34" ht="12.75" customFormat="1" customHeight="1" s="1244">
      <c r="A34" s="1193" t="n">
        <v>23</v>
      </c>
      <c r="B34" s="1246" t="inlineStr">
        <is>
          <t>Island Special Allowance</t>
        </is>
      </c>
      <c r="C34" s="1247">
        <f>PAYMENTS!I29</f>
        <v/>
      </c>
      <c r="D34" s="1239" t="n"/>
      <c r="E34" s="1239" t="n"/>
      <c r="F34" s="1239" t="n"/>
      <c r="G34" s="1239" t="n"/>
      <c r="H34" s="1247">
        <f>C34-D34+E34+F34-G34</f>
        <v/>
      </c>
      <c r="I34" s="1248" t="n"/>
    </row>
    <row r="35" ht="12.75" customFormat="1" customHeight="1" s="1244">
      <c r="A35" s="1193" t="n">
        <v>24</v>
      </c>
      <c r="B35" s="1246" t="inlineStr">
        <is>
          <t>Special Duty Allowance</t>
        </is>
      </c>
      <c r="C35" s="1247">
        <f>PAYMENTS!I30</f>
        <v/>
      </c>
      <c r="D35" s="1239" t="n"/>
      <c r="E35" s="1239" t="n"/>
      <c r="F35" s="1239" t="n"/>
      <c r="G35" s="1239" t="n"/>
      <c r="H35" s="1247">
        <f>C35-D35+E35+F35-G35</f>
        <v/>
      </c>
      <c r="I35" s="1248" t="n"/>
    </row>
    <row r="36" ht="12.75" customFormat="1" customHeight="1" s="1244">
      <c r="A36" s="1193" t="n">
        <v>25</v>
      </c>
      <c r="B36" s="1246" t="inlineStr">
        <is>
          <t>Hard Area Allowance</t>
        </is>
      </c>
      <c r="C36" s="1247">
        <f>PAYMENTS!I31</f>
        <v/>
      </c>
      <c r="D36" s="1239" t="n"/>
      <c r="E36" s="1239" t="n"/>
      <c r="F36" s="1239" t="n"/>
      <c r="G36" s="1239" t="n"/>
      <c r="H36" s="1247">
        <f>C36-D36+E36+F36-G36</f>
        <v/>
      </c>
      <c r="I36" s="1248" t="n"/>
    </row>
    <row r="37" ht="12.75" customFormat="1" customHeight="1" s="1244">
      <c r="A37" s="1193" t="n">
        <v>26</v>
      </c>
      <c r="B37" s="1246" t="inlineStr">
        <is>
          <t>Subsistence Allowance</t>
        </is>
      </c>
      <c r="C37" s="1247">
        <f>PAYMENTS!I32</f>
        <v/>
      </c>
      <c r="D37" s="1239" t="n"/>
      <c r="E37" s="1239" t="n"/>
      <c r="F37" s="1239" t="n"/>
      <c r="G37" s="1239" t="n"/>
      <c r="H37" s="1247">
        <f>C37-D37+E37+F37-G37</f>
        <v/>
      </c>
      <c r="I37" s="1248" t="n"/>
    </row>
    <row r="38" ht="12.75" customFormat="1" customHeight="1" s="1244">
      <c r="A38" s="1193" t="n">
        <v>27</v>
      </c>
      <c r="B38" s="1246" t="inlineStr">
        <is>
          <t>Deputation Allowance</t>
        </is>
      </c>
      <c r="C38" s="1247">
        <f>PAYMENTS!I33</f>
        <v/>
      </c>
      <c r="D38" s="1239" t="n"/>
      <c r="E38" s="1239" t="n"/>
      <c r="F38" s="1239" t="n"/>
      <c r="G38" s="1239" t="n"/>
      <c r="H38" s="1247">
        <f>C38-D38+E38+F38-G38</f>
        <v/>
      </c>
      <c r="I38" s="1248" t="n"/>
    </row>
    <row r="39" ht="12.75" customFormat="1" customHeight="1" s="1244">
      <c r="A39" s="1193" t="n">
        <v>28</v>
      </c>
      <c r="B39" s="1246" t="inlineStr">
        <is>
          <t>Training Allowance</t>
        </is>
      </c>
      <c r="C39" s="1247">
        <f>PAYMENTS!I34</f>
        <v/>
      </c>
      <c r="D39" s="1239" t="n"/>
      <c r="E39" s="1239" t="n"/>
      <c r="F39" s="1239" t="n"/>
      <c r="G39" s="1239" t="n"/>
      <c r="H39" s="1247">
        <f>C39-D39+E39+F39-G39</f>
        <v/>
      </c>
      <c r="I39" s="1248" t="n"/>
    </row>
    <row r="40" ht="12.75" customFormat="1" customHeight="1" s="1244">
      <c r="A40" s="1193" t="n">
        <v>29</v>
      </c>
      <c r="B40" s="1246" t="inlineStr">
        <is>
          <t>Other Allowance(Specify)</t>
        </is>
      </c>
      <c r="C40" s="1247">
        <f>PAYMENTS!I35</f>
        <v/>
      </c>
      <c r="D40" s="1239" t="n"/>
      <c r="E40" s="1239" t="n"/>
      <c r="F40" s="1239" t="n"/>
      <c r="G40" s="1239" t="n"/>
      <c r="H40" s="1247">
        <f>C40-D40+E40+F40-G40</f>
        <v/>
      </c>
      <c r="I40" s="1248" t="n"/>
    </row>
    <row r="41" ht="12.75" customFormat="1" customHeight="1" s="1244">
      <c r="A41" s="1193" t="n">
        <v>30</v>
      </c>
      <c r="B41" s="1246" t="inlineStr">
        <is>
          <t>Foregin Allowances -- Foreign KVs only</t>
        </is>
      </c>
      <c r="C41" s="1247">
        <f>PAYMENTS!I36</f>
        <v/>
      </c>
      <c r="D41" s="1239" t="n"/>
      <c r="E41" s="1239" t="n"/>
      <c r="F41" s="1239" t="n"/>
      <c r="G41" s="1239" t="n"/>
      <c r="H41" s="1247">
        <f>C41-D41+E41+F41-G41</f>
        <v/>
      </c>
      <c r="I41" s="1248" t="n"/>
    </row>
    <row r="42" ht="12.75" customFormat="1" customHeight="1" s="1244">
      <c r="A42" s="1193" t="n">
        <v>31</v>
      </c>
      <c r="B42" s="1246" t="inlineStr">
        <is>
          <t>Part-time/Contractual Staff</t>
        </is>
      </c>
      <c r="C42" s="1247">
        <f>PAYMENTS!I37</f>
        <v/>
      </c>
      <c r="D42" s="1239" t="n"/>
      <c r="E42" s="1239" t="n"/>
      <c r="F42" s="1239" t="n"/>
      <c r="G42" s="1239" t="n"/>
      <c r="H42" s="1247">
        <f>C42-D42+E42+F42-G42</f>
        <v/>
      </c>
      <c r="I42" s="1248" t="n"/>
    </row>
    <row r="43" ht="12.75" customFormat="1" customHeight="1" s="1244">
      <c r="A43" s="1193" t="n">
        <v>32</v>
      </c>
      <c r="B43" s="1246" t="inlineStr">
        <is>
          <t>Leave encashment on retirement  -- RO Main only</t>
        </is>
      </c>
      <c r="C43" s="1247">
        <f>PAYMENTS!I38</f>
        <v/>
      </c>
      <c r="D43" s="1239" t="n"/>
      <c r="E43" s="1239" t="n"/>
      <c r="F43" s="1239" t="n"/>
      <c r="G43" s="1239" t="n"/>
      <c r="H43" s="1247">
        <f>C43-D43+E43+F43-G43</f>
        <v/>
      </c>
      <c r="I43" s="1248" t="n"/>
    </row>
    <row r="44" ht="12.75" customFormat="1" customHeight="1" s="1244">
      <c r="A44" s="1193" t="n">
        <v>33</v>
      </c>
      <c r="B44" s="1246" t="inlineStr">
        <is>
          <t>DCRG/Pension  -- RO Main only</t>
        </is>
      </c>
      <c r="C44" s="1247">
        <f>PAYMENTS!I39</f>
        <v/>
      </c>
      <c r="D44" s="1239" t="n"/>
      <c r="E44" s="1239" t="n"/>
      <c r="F44" s="1239" t="n"/>
      <c r="G44" s="1239" t="n"/>
      <c r="H44" s="1247">
        <f>C44-D44+E44+F44-G44</f>
        <v/>
      </c>
      <c r="I44" s="1248" t="n"/>
    </row>
    <row r="45" ht="12.75" customFormat="1" customHeight="1" s="1244">
      <c r="A45" s="1193" t="n">
        <v>34</v>
      </c>
      <c r="B45" s="1246" t="inlineStr">
        <is>
          <t>Deposit Link Insurance Scheme -- RO Main only</t>
        </is>
      </c>
      <c r="C45" s="1247">
        <f>PAYMENTS!I40</f>
        <v/>
      </c>
      <c r="D45" s="1239" t="n"/>
      <c r="E45" s="1239" t="n"/>
      <c r="F45" s="1239" t="n"/>
      <c r="G45" s="1239" t="n"/>
      <c r="H45" s="1247">
        <f>C45-D45+E45+F45-G45</f>
        <v/>
      </c>
      <c r="I45" s="1248" t="n"/>
    </row>
    <row r="46" ht="12.75" customFormat="1" customHeight="1" s="1244">
      <c r="A46" s="1193" t="n"/>
      <c r="B46" s="1247" t="inlineStr">
        <is>
          <t>Total</t>
        </is>
      </c>
      <c r="C46" s="1249">
        <f>SUM(C12:C45)</f>
        <v/>
      </c>
      <c r="D46" s="1249">
        <f>SUM(D12:D45)</f>
        <v/>
      </c>
      <c r="E46" s="1249">
        <f>SUM(E12:E45)</f>
        <v/>
      </c>
      <c r="F46" s="1249">
        <f>SUM(F12:F45)</f>
        <v/>
      </c>
      <c r="G46" s="1249">
        <f>SUM(G12:G45)</f>
        <v/>
      </c>
      <c r="H46" s="1249">
        <f>SUM(H12:H45)</f>
        <v/>
      </c>
      <c r="I46" s="1245" t="n"/>
    </row>
    <row r="47" ht="13.5" customFormat="1" customHeight="1" s="1244">
      <c r="A47" s="1234" t="inlineStr">
        <is>
          <t>B</t>
        </is>
      </c>
      <c r="B47" s="1235" t="inlineStr">
        <is>
          <t xml:space="preserve"> Academic Expenses</t>
        </is>
      </c>
      <c r="C47" s="1236" t="n"/>
      <c r="D47" s="1236" t="n"/>
      <c r="E47" s="1236" t="n"/>
      <c r="F47" s="1236" t="n"/>
      <c r="G47" s="1236" t="n"/>
      <c r="H47" s="1236" t="n"/>
      <c r="I47" s="1250" t="n"/>
    </row>
    <row r="48" ht="13.5" customFormat="1" customHeight="1" s="1244">
      <c r="A48" s="1193" t="n">
        <v>1</v>
      </c>
      <c r="B48" s="1251" t="inlineStr">
        <is>
          <t>Examination Fees for SC/ST Students</t>
        </is>
      </c>
      <c r="C48" s="1247">
        <f>PAYMENTS!I43</f>
        <v/>
      </c>
      <c r="D48" s="1239" t="n"/>
      <c r="E48" s="1239" t="n"/>
      <c r="F48" s="1239" t="n"/>
      <c r="G48" s="1239" t="n"/>
      <c r="H48" s="1247">
        <f>C48-D48+E48+F48-G48</f>
        <v/>
      </c>
      <c r="I48" s="1248" t="n"/>
    </row>
    <row r="49" ht="13.5" customFormat="1" customHeight="1" s="1244">
      <c r="A49" s="1193" t="n">
        <v>2</v>
      </c>
      <c r="B49" s="1251" t="inlineStr">
        <is>
          <t>Assistance to children of Armed Forces</t>
        </is>
      </c>
      <c r="C49" s="1247">
        <f>PAYMENTS!I44</f>
        <v/>
      </c>
      <c r="D49" s="1239" t="n"/>
      <c r="E49" s="1239" t="n"/>
      <c r="F49" s="1239" t="n"/>
      <c r="G49" s="1239" t="n"/>
      <c r="H49" s="1247">
        <f>C49-D49+E49+F49-G49</f>
        <v/>
      </c>
      <c r="I49" s="1248" t="n"/>
    </row>
    <row r="50" ht="13.5" customFormat="1" customHeight="1" s="1244">
      <c r="A50" s="1193" t="n">
        <v>3</v>
      </c>
      <c r="B50" s="1251" t="inlineStr">
        <is>
          <t>Consumable- Craft/Sports/ Yoga /Teaching Aids/etc.</t>
        </is>
      </c>
      <c r="C50" s="1247">
        <f>PAYMENTS!I45</f>
        <v/>
      </c>
      <c r="D50" s="1239" t="n"/>
      <c r="E50" s="1239" t="n"/>
      <c r="F50" s="1239" t="n"/>
      <c r="G50" s="1239" t="n"/>
      <c r="H50" s="1247">
        <f>C50-D50+E50+F50-G50</f>
        <v/>
      </c>
      <c r="I50" s="1248" t="n"/>
    </row>
    <row r="51" ht="13.5" customFormat="1" customHeight="1" s="1244">
      <c r="A51" s="1193" t="n">
        <v>4</v>
      </c>
      <c r="B51" s="1251" t="inlineStr">
        <is>
          <t>Refresher Course &amp; Training</t>
        </is>
      </c>
      <c r="C51" s="1247">
        <f>PAYMENTS!I46</f>
        <v/>
      </c>
      <c r="D51" s="1239" t="n"/>
      <c r="E51" s="1239" t="n"/>
      <c r="F51" s="1239" t="n"/>
      <c r="G51" s="1239" t="n"/>
      <c r="H51" s="1247">
        <f>C51-D51+E51+F51-G51</f>
        <v/>
      </c>
      <c r="I51" s="1248" t="n"/>
    </row>
    <row r="52" ht="13.5" customFormat="1" customHeight="1" s="1244">
      <c r="A52" s="1193" t="n">
        <v>5</v>
      </c>
      <c r="B52" s="1251" t="inlineStr">
        <is>
          <t>Refund of Fees &amp; Fines</t>
        </is>
      </c>
      <c r="C52" s="1247">
        <f>PAYMENTS!I47</f>
        <v/>
      </c>
      <c r="D52" s="1239" t="n"/>
      <c r="E52" s="1239" t="n"/>
      <c r="F52" s="1239" t="n"/>
      <c r="G52" s="1239" t="n"/>
      <c r="H52" s="1247">
        <f>C52-D52+E52+F52-G52</f>
        <v/>
      </c>
      <c r="I52" s="1248" t="n"/>
    </row>
    <row r="53" ht="13.5" customFormat="1" customHeight="1" s="1244">
      <c r="A53" s="1193" t="n">
        <v>6</v>
      </c>
      <c r="B53" s="1251" t="inlineStr">
        <is>
          <t>Expenditure on NCC Camp</t>
        </is>
      </c>
      <c r="C53" s="1247">
        <f>PAYMENTS!I48</f>
        <v/>
      </c>
      <c r="D53" s="1239" t="n"/>
      <c r="E53" s="1239" t="n"/>
      <c r="F53" s="1239" t="n"/>
      <c r="G53" s="1239" t="n"/>
      <c r="H53" s="1247">
        <f>C53-D53+E53+F53-G53</f>
        <v/>
      </c>
      <c r="I53" s="1248" t="n"/>
    </row>
    <row r="54" ht="13.5" customFormat="1" customHeight="1" s="1244">
      <c r="A54" s="1193" t="n">
        <v>7</v>
      </c>
      <c r="B54" s="1251" t="inlineStr">
        <is>
          <t>Laboratory expenses</t>
        </is>
      </c>
      <c r="C54" s="1247">
        <f>PAYMENTS!I49</f>
        <v/>
      </c>
      <c r="D54" s="1239" t="n"/>
      <c r="E54" s="1239" t="n"/>
      <c r="F54" s="1239" t="n"/>
      <c r="G54" s="1239" t="n"/>
      <c r="H54" s="1247">
        <f>C54-D54+E54+F54-G54</f>
        <v/>
      </c>
      <c r="I54" s="1248" t="n"/>
    </row>
    <row r="55" ht="13.5" customFormat="1" customHeight="1" s="1244">
      <c r="A55" s="1193" t="n">
        <v>8</v>
      </c>
      <c r="B55" s="1251" t="inlineStr">
        <is>
          <t>Audio Visual Aid  Expenses</t>
        </is>
      </c>
      <c r="C55" s="1247">
        <f>PAYMENTS!I50</f>
        <v/>
      </c>
      <c r="D55" s="1239" t="n"/>
      <c r="E55" s="1239" t="n"/>
      <c r="F55" s="1239" t="n"/>
      <c r="G55" s="1239" t="n"/>
      <c r="H55" s="1247">
        <f>C55-D55+E55+F55-G55</f>
        <v/>
      </c>
      <c r="I55" s="1248" t="n"/>
    </row>
    <row r="56" ht="13.5" customFormat="1" customHeight="1" s="1244">
      <c r="A56" s="1193" t="n">
        <v>9</v>
      </c>
      <c r="B56" s="1251" t="inlineStr">
        <is>
          <t>Games &amp; sports expenses</t>
        </is>
      </c>
      <c r="C56" s="1247">
        <f>PAYMENTS!I51</f>
        <v/>
      </c>
      <c r="D56" s="1239" t="n"/>
      <c r="E56" s="1239" t="n"/>
      <c r="F56" s="1239" t="n"/>
      <c r="G56" s="1239" t="n"/>
      <c r="H56" s="1247">
        <f>C56-D56+E56+F56-G56</f>
        <v/>
      </c>
      <c r="I56" s="1248" t="n"/>
    </row>
    <row r="57" ht="13.5" customFormat="1" customHeight="1" s="1244">
      <c r="A57" s="1193" t="n">
        <v>10</v>
      </c>
      <c r="B57" s="1251" t="inlineStr">
        <is>
          <t>Annual Function &amp; other function expenses</t>
        </is>
      </c>
      <c r="C57" s="1247">
        <f>PAYMENTS!I52</f>
        <v/>
      </c>
      <c r="D57" s="1239" t="n"/>
      <c r="E57" s="1239" t="n"/>
      <c r="F57" s="1239" t="n"/>
      <c r="G57" s="1239" t="n"/>
      <c r="H57" s="1247">
        <f>C57-D57+E57+F57-G57</f>
        <v/>
      </c>
      <c r="I57" s="1248" t="n"/>
    </row>
    <row r="58" ht="13.5" customFormat="1" customHeight="1" s="1244">
      <c r="A58" s="1193" t="n">
        <v>11</v>
      </c>
      <c r="B58" s="1251" t="inlineStr">
        <is>
          <t>School Excursions expenses</t>
        </is>
      </c>
      <c r="C58" s="1247">
        <f>PAYMENTS!I53</f>
        <v/>
      </c>
      <c r="D58" s="1239" t="n"/>
      <c r="E58" s="1239" t="n"/>
      <c r="F58" s="1239" t="n"/>
      <c r="G58" s="1239" t="n"/>
      <c r="H58" s="1247">
        <f>C58-D58+E58+F58-G58</f>
        <v/>
      </c>
      <c r="I58" s="1248" t="n"/>
    </row>
    <row r="59" ht="13.5" customFormat="1" customHeight="1" s="1244">
      <c r="A59" s="1193" t="n">
        <v>12</v>
      </c>
      <c r="B59" s="1251" t="inlineStr">
        <is>
          <t>Examination(Including Printing of question papers and Study material)</t>
        </is>
      </c>
      <c r="C59" s="1247">
        <f>PAYMENTS!I54</f>
        <v/>
      </c>
      <c r="D59" s="1239" t="n"/>
      <c r="E59" s="1239" t="n"/>
      <c r="F59" s="1239" t="n"/>
      <c r="G59" s="1239" t="n"/>
      <c r="H59" s="1247">
        <f>C59-D59+E59+F59-G59</f>
        <v/>
      </c>
      <c r="I59" s="1248" t="n"/>
    </row>
    <row r="60" ht="13.5" customFormat="1" customHeight="1" s="1244">
      <c r="A60" s="1193" t="n">
        <v>13</v>
      </c>
      <c r="B60" s="1251" t="inlineStr">
        <is>
          <t>Incidental Expenses</t>
        </is>
      </c>
      <c r="C60" s="1247">
        <f>PAYMENTS!I55</f>
        <v/>
      </c>
      <c r="D60" s="1239" t="n"/>
      <c r="E60" s="1239" t="n"/>
      <c r="F60" s="1239" t="n"/>
      <c r="G60" s="1239" t="n"/>
      <c r="H60" s="1247">
        <f>C60-D60+E60+F60-G60</f>
        <v/>
      </c>
      <c r="I60" s="1248" t="n"/>
    </row>
    <row r="61" ht="13.5" customFormat="1" customHeight="1" s="1244">
      <c r="A61" s="1193" t="n">
        <v>14</v>
      </c>
      <c r="B61" s="1251" t="inlineStr">
        <is>
          <t xml:space="preserve">Beautification &amp; Horticulture </t>
        </is>
      </c>
      <c r="C61" s="1247">
        <f>PAYMENTS!I56</f>
        <v/>
      </c>
      <c r="D61" s="1239" t="n"/>
      <c r="E61" s="1239" t="n"/>
      <c r="F61" s="1239" t="n"/>
      <c r="G61" s="1239" t="n"/>
      <c r="H61" s="1247">
        <f>C61-D61+E61+F61-G61</f>
        <v/>
      </c>
      <c r="I61" s="1248" t="n"/>
    </row>
    <row r="62" ht="13.5" customFormat="1" customHeight="1" s="1244">
      <c r="A62" s="1193" t="n">
        <v>15</v>
      </c>
      <c r="B62" s="1251" t="inlineStr">
        <is>
          <t>Medical Facilities</t>
        </is>
      </c>
      <c r="C62" s="1247">
        <f>PAYMENTS!I57</f>
        <v/>
      </c>
      <c r="D62" s="1239" t="n"/>
      <c r="E62" s="1239" t="n"/>
      <c r="F62" s="1239" t="n"/>
      <c r="G62" s="1239" t="n"/>
      <c r="H62" s="1247">
        <f>C62-D62+E62+F62-G62</f>
        <v/>
      </c>
      <c r="I62" s="1248" t="n"/>
    </row>
    <row r="63" ht="13.5" customFormat="1" customHeight="1" s="1244">
      <c r="A63" s="1193" t="n">
        <v>16</v>
      </c>
      <c r="B63" s="1251" t="inlineStr">
        <is>
          <t>Deployment of Doctors</t>
        </is>
      </c>
      <c r="C63" s="1247">
        <f>PAYMENTS!I58</f>
        <v/>
      </c>
      <c r="D63" s="1239" t="n"/>
      <c r="E63" s="1239" t="n"/>
      <c r="F63" s="1239" t="n"/>
      <c r="G63" s="1239" t="n"/>
      <c r="H63" s="1247">
        <f>C63-D63+E63+F63-G63</f>
        <v/>
      </c>
      <c r="I63" s="1248" t="n"/>
    </row>
    <row r="64" ht="13.5" customFormat="1" customHeight="1" s="1244">
      <c r="A64" s="1193" t="n">
        <v>17</v>
      </c>
      <c r="B64" s="1251" t="inlineStr">
        <is>
          <t>Deployment of Nurses</t>
        </is>
      </c>
      <c r="C64" s="1247">
        <f>PAYMENTS!I59</f>
        <v/>
      </c>
      <c r="D64" s="1239" t="n"/>
      <c r="E64" s="1239" t="n"/>
      <c r="F64" s="1239" t="n"/>
      <c r="G64" s="1239" t="n"/>
      <c r="H64" s="1247">
        <f>C64-D64+E64+F64-G64</f>
        <v/>
      </c>
      <c r="I64" s="1248" t="n"/>
    </row>
    <row r="65" ht="13.5" customFormat="1" customHeight="1" s="1244">
      <c r="A65" s="1193" t="n">
        <v>18</v>
      </c>
      <c r="B65" s="1251" t="inlineStr">
        <is>
          <t>Library expenses(News papers &amp; periodicals etc.)</t>
        </is>
      </c>
      <c r="C65" s="1247">
        <f>PAYMENTS!I60</f>
        <v/>
      </c>
      <c r="D65" s="1239" t="n"/>
      <c r="E65" s="1239" t="n"/>
      <c r="F65" s="1239" t="n"/>
      <c r="G65" s="1239" t="n"/>
      <c r="H65" s="1247">
        <f>C65-D65+E65+F65-G65</f>
        <v/>
      </c>
      <c r="I65" s="1248" t="n"/>
    </row>
    <row r="66" ht="13.5" customFormat="1" customHeight="1" s="1244">
      <c r="A66" s="1193" t="n">
        <v>19</v>
      </c>
      <c r="B66" s="1251" t="inlineStr">
        <is>
          <t>Printing Expenditure( Magazine, Diary, Calender,Broucher, News letter and other report etc.)</t>
        </is>
      </c>
      <c r="C66" s="1247">
        <f>PAYMENTS!I61</f>
        <v/>
      </c>
      <c r="D66" s="1239" t="n"/>
      <c r="E66" s="1239" t="n"/>
      <c r="F66" s="1239" t="n"/>
      <c r="G66" s="1239" t="n"/>
      <c r="H66" s="1247">
        <f>C66-D66+E66+F66-G66</f>
        <v/>
      </c>
      <c r="I66" s="1248" t="n"/>
    </row>
    <row r="67" ht="13.5" customFormat="1" customHeight="1" s="1244">
      <c r="A67" s="1193" t="n">
        <v>20</v>
      </c>
      <c r="B67" s="1251" t="inlineStr">
        <is>
          <t>Computer  Maintenance &amp; Consumables</t>
        </is>
      </c>
      <c r="C67" s="1247">
        <f>PAYMENTS!I62</f>
        <v/>
      </c>
      <c r="D67" s="1239" t="n"/>
      <c r="E67" s="1239" t="n"/>
      <c r="F67" s="1239" t="n"/>
      <c r="G67" s="1239" t="n"/>
      <c r="H67" s="1247">
        <f>C67-D67+E67+F67-G67</f>
        <v/>
      </c>
      <c r="I67" s="1248" t="n"/>
    </row>
    <row r="68" ht="13.5" customFormat="1" customHeight="1" s="1244">
      <c r="A68" s="1193" t="n">
        <v>21</v>
      </c>
      <c r="B68" s="1251" t="inlineStr">
        <is>
          <t>Misc Academic Activity</t>
        </is>
      </c>
      <c r="C68" s="1247">
        <f>PAYMENTS!I63</f>
        <v/>
      </c>
      <c r="D68" s="1239" t="n"/>
      <c r="E68" s="1239" t="n"/>
      <c r="F68" s="1239" t="n"/>
      <c r="G68" s="1239" t="n"/>
      <c r="H68" s="1247">
        <f>C68-D68+E68+F68-G68</f>
        <v/>
      </c>
      <c r="I68" s="1248" t="n"/>
    </row>
    <row r="69" ht="13.5" customFormat="1" customHeight="1" s="1244">
      <c r="A69" s="1193" t="n">
        <v>22</v>
      </c>
      <c r="B69" s="1251" t="inlineStr">
        <is>
          <t>Student Welfare Expenses</t>
        </is>
      </c>
      <c r="C69" s="1247">
        <f>PAYMENTS!I64</f>
        <v/>
      </c>
      <c r="D69" s="1239" t="n"/>
      <c r="E69" s="1239" t="n"/>
      <c r="F69" s="1239" t="n"/>
      <c r="G69" s="1239" t="n"/>
      <c r="H69" s="1247">
        <f>C69-D69+E69+F69-G69</f>
        <v/>
      </c>
      <c r="I69" s="1248" t="n"/>
    </row>
    <row r="70" ht="13.5" customFormat="1" customHeight="1" s="1244">
      <c r="A70" s="1193" t="n">
        <v>23</v>
      </c>
      <c r="B70" s="1251" t="inlineStr">
        <is>
          <t>Scouts and Guides  expenses</t>
        </is>
      </c>
      <c r="C70" s="1247">
        <f>PAYMENTS!I65</f>
        <v/>
      </c>
      <c r="D70" s="1239" t="n"/>
      <c r="E70" s="1239" t="n"/>
      <c r="F70" s="1239" t="n"/>
      <c r="G70" s="1239" t="n"/>
      <c r="H70" s="1247">
        <f>C70-D70+E70+F70-G70</f>
        <v/>
      </c>
      <c r="I70" s="1248" t="n"/>
    </row>
    <row r="71" ht="13.5" customFormat="1" customHeight="1" s="1244">
      <c r="A71" s="1193" t="n">
        <v>24</v>
      </c>
      <c r="B71" s="1251" t="inlineStr">
        <is>
          <t>Contribution to RO -BS &amp;G</t>
        </is>
      </c>
      <c r="C71" s="1247">
        <f>PAYMENTS!I66</f>
        <v/>
      </c>
      <c r="D71" s="1239" t="n"/>
      <c r="E71" s="1239" t="n"/>
      <c r="F71" s="1239" t="n"/>
      <c r="G71" s="1239" t="n"/>
      <c r="H71" s="1247">
        <f>C71-D71+E71+F71-G71</f>
        <v/>
      </c>
      <c r="I71" s="1248" t="n"/>
    </row>
    <row r="72" ht="13.5" customFormat="1" customHeight="1" s="1244">
      <c r="A72" s="1193" t="n">
        <v>25</v>
      </c>
      <c r="B72" s="1251" t="inlineStr">
        <is>
          <t>Contribution  to KVS(HQ)- BS&amp;G</t>
        </is>
      </c>
      <c r="C72" s="1247">
        <f>PAYMENTS!I67</f>
        <v/>
      </c>
      <c r="D72" s="1239" t="n"/>
      <c r="E72" s="1239" t="n"/>
      <c r="F72" s="1239" t="n"/>
      <c r="G72" s="1239" t="n"/>
      <c r="H72" s="1247">
        <f>C72-D72+E72+F72-G72</f>
        <v/>
      </c>
      <c r="I72" s="1248" t="n"/>
    </row>
    <row r="73" ht="13.5" customFormat="1" customHeight="1" s="1244">
      <c r="A73" s="1193" t="n">
        <v>26</v>
      </c>
      <c r="B73" s="1251" t="inlineStr">
        <is>
          <t>Contribution to RO Sports Control Board 3%</t>
        </is>
      </c>
      <c r="C73" s="1247">
        <f>PAYMENTS!I68</f>
        <v/>
      </c>
      <c r="D73" s="1239" t="n"/>
      <c r="E73" s="1239" t="n"/>
      <c r="F73" s="1239" t="n"/>
      <c r="G73" s="1239" t="n"/>
      <c r="H73" s="1247">
        <f>C73-D73+E73+F73-G73</f>
        <v/>
      </c>
      <c r="I73" s="1248" t="n"/>
    </row>
    <row r="74" ht="13.5" customFormat="1" customHeight="1" s="1244">
      <c r="A74" s="1193" t="n">
        <v>27</v>
      </c>
      <c r="B74" s="1251" t="inlineStr">
        <is>
          <t>Contribution to National  Sports Control Board 2%</t>
        </is>
      </c>
      <c r="C74" s="1247">
        <f>PAYMENTS!I69</f>
        <v/>
      </c>
      <c r="D74" s="1239" t="n"/>
      <c r="E74" s="1239" t="n"/>
      <c r="F74" s="1239" t="n"/>
      <c r="G74" s="1239" t="n"/>
      <c r="H74" s="1247">
        <f>C74-D74+E74+F74-G74</f>
        <v/>
      </c>
      <c r="I74" s="1248" t="n"/>
    </row>
    <row r="75" ht="13.5" customFormat="1" customHeight="1" s="1244">
      <c r="A75" s="1193" t="n">
        <v>28</v>
      </c>
      <c r="B75" s="1251" t="inlineStr">
        <is>
          <t>Stipend / means-cum-merit scholarship/Awards</t>
        </is>
      </c>
      <c r="C75" s="1247">
        <f>PAYMENTS!I70</f>
        <v/>
      </c>
      <c r="D75" s="1239" t="n"/>
      <c r="E75" s="1239" t="n"/>
      <c r="F75" s="1239" t="n"/>
      <c r="G75" s="1239" t="n"/>
      <c r="H75" s="1247">
        <f>C75-D75+E75+F75-G75</f>
        <v/>
      </c>
      <c r="I75" s="1248" t="n"/>
    </row>
    <row r="76" ht="13.5" customFormat="1" customHeight="1" s="1244">
      <c r="A76" s="1193" t="n">
        <v>29</v>
      </c>
      <c r="B76" s="1251" t="inlineStr">
        <is>
          <t xml:space="preserve">RTE-Stationery expenses
</t>
        </is>
      </c>
      <c r="C76" s="1247">
        <f>PAYMENTS!I71</f>
        <v/>
      </c>
      <c r="D76" s="1239" t="n"/>
      <c r="E76" s="1239" t="n"/>
      <c r="F76" s="1239" t="n"/>
      <c r="G76" s="1239" t="n"/>
      <c r="H76" s="1247">
        <f>C76-D76+E76+F76-G76</f>
        <v/>
      </c>
      <c r="I76" s="1248" t="n"/>
    </row>
    <row r="77" ht="13.5" customFormat="1" customHeight="1" s="1244">
      <c r="A77" s="1193" t="n">
        <v>30</v>
      </c>
      <c r="B77" s="1246" t="inlineStr">
        <is>
          <t xml:space="preserve">RTE-Books expenses
</t>
        </is>
      </c>
      <c r="C77" s="1247">
        <f>PAYMENTS!I72</f>
        <v/>
      </c>
      <c r="D77" s="1239" t="n"/>
      <c r="E77" s="1239" t="n"/>
      <c r="F77" s="1239" t="n"/>
      <c r="G77" s="1239" t="n"/>
      <c r="H77" s="1247">
        <f>C77-D77+E77+F77-G77</f>
        <v/>
      </c>
      <c r="I77" s="1248" t="n"/>
    </row>
    <row r="78" ht="13.5" customFormat="1" customHeight="1" s="1244">
      <c r="A78" s="1193" t="n">
        <v>31</v>
      </c>
      <c r="B78" s="1251" t="inlineStr">
        <is>
          <t xml:space="preserve">RTE-Transportation expenses
</t>
        </is>
      </c>
      <c r="C78" s="1247">
        <f>PAYMENTS!I73</f>
        <v/>
      </c>
      <c r="D78" s="1239" t="n"/>
      <c r="E78" s="1239" t="n"/>
      <c r="F78" s="1239" t="n"/>
      <c r="G78" s="1239" t="n"/>
      <c r="H78" s="1247">
        <f>C78-D78+E78+F78-G78</f>
        <v/>
      </c>
      <c r="I78" s="1248" t="n"/>
    </row>
    <row r="79" ht="13.5" customFormat="1" customHeight="1" s="1244">
      <c r="A79" s="1193" t="n">
        <v>32</v>
      </c>
      <c r="B79" s="1251" t="inlineStr">
        <is>
          <t xml:space="preserve">RTE-Uniform expenses
</t>
        </is>
      </c>
      <c r="C79" s="1247">
        <f>PAYMENTS!I74</f>
        <v/>
      </c>
      <c r="D79" s="1239" t="n"/>
      <c r="E79" s="1239" t="n"/>
      <c r="F79" s="1239" t="n"/>
      <c r="G79" s="1239" t="n"/>
      <c r="H79" s="1247">
        <f>C79-D79+E79+F79-G79</f>
        <v/>
      </c>
      <c r="I79" s="1248" t="n"/>
    </row>
    <row r="80" ht="13.5" customFormat="1" customHeight="1" s="1244">
      <c r="A80" s="1193" t="n">
        <v>33</v>
      </c>
      <c r="B80" s="1251" t="inlineStr">
        <is>
          <t>Implementation of CMP</t>
        </is>
      </c>
      <c r="C80" s="1247">
        <f>PAYMENTS!I75</f>
        <v/>
      </c>
      <c r="D80" s="1239" t="n"/>
      <c r="E80" s="1239" t="n"/>
      <c r="F80" s="1239" t="n"/>
      <c r="G80" s="1239" t="n"/>
      <c r="H80" s="1247">
        <f>C80-D80+E80+F80-G80</f>
        <v/>
      </c>
      <c r="I80" s="1248" t="n"/>
    </row>
    <row r="81" ht="13.5" customFormat="1" customHeight="1" s="1244">
      <c r="A81" s="1193" t="n">
        <v>34</v>
      </c>
      <c r="B81" s="1251" t="inlineStr">
        <is>
          <t>Expenditure on Pre-Primary</t>
        </is>
      </c>
      <c r="C81" s="1247">
        <f>PAYMENTS!I76</f>
        <v/>
      </c>
      <c r="D81" s="1239" t="n"/>
      <c r="E81" s="1239" t="n"/>
      <c r="F81" s="1239" t="n"/>
      <c r="G81" s="1239" t="n"/>
      <c r="H81" s="1247">
        <f>C81-D81+E81+F81-G81</f>
        <v/>
      </c>
      <c r="I81" s="1248" t="n"/>
    </row>
    <row r="82" ht="13.5" customFormat="1" customHeight="1" s="1244">
      <c r="A82" s="1236" t="n"/>
      <c r="B82" s="1247" t="inlineStr">
        <is>
          <t>Total</t>
        </is>
      </c>
      <c r="C82" s="1249">
        <f>SUM(C48:C81)</f>
        <v/>
      </c>
      <c r="D82" s="1249">
        <f>SUM(D48:D81)</f>
        <v/>
      </c>
      <c r="E82" s="1249">
        <f>SUM(E48:E81)</f>
        <v/>
      </c>
      <c r="F82" s="1249">
        <f>SUM(F48:F81)</f>
        <v/>
      </c>
      <c r="G82" s="1249">
        <f>SUM(G48:G81)</f>
        <v/>
      </c>
      <c r="H82" s="1249">
        <f>SUM(H48:H81)</f>
        <v/>
      </c>
      <c r="I82" s="1248" t="n"/>
    </row>
    <row r="83" ht="13.5" customFormat="1" customHeight="1" s="1244">
      <c r="A83" s="1234" t="inlineStr">
        <is>
          <t>C</t>
        </is>
      </c>
      <c r="B83" s="1235" t="inlineStr">
        <is>
          <t>Administrative and General Expenses</t>
        </is>
      </c>
      <c r="C83" s="1236" t="n"/>
      <c r="D83" s="1236" t="n"/>
      <c r="E83" s="1236" t="n"/>
      <c r="F83" s="1236" t="n"/>
      <c r="G83" s="1236" t="n"/>
      <c r="H83" s="1236" t="n"/>
      <c r="I83" s="1248" t="n"/>
    </row>
    <row r="84" ht="13.5" customFormat="1" customHeight="1" s="1244">
      <c r="A84" s="1193" t="n">
        <v>1</v>
      </c>
      <c r="B84" s="1246" t="inlineStr">
        <is>
          <t>Payment of Contributions to DGHS</t>
        </is>
      </c>
      <c r="C84" s="1247">
        <f>PAYMENTS!I79</f>
        <v/>
      </c>
      <c r="D84" s="1239" t="n"/>
      <c r="E84" s="1239" t="n"/>
      <c r="F84" s="1239" t="n"/>
      <c r="G84" s="1239" t="n"/>
      <c r="H84" s="1247">
        <f>C84-D84+E84+F84-G84</f>
        <v/>
      </c>
      <c r="I84" s="1248" t="n"/>
    </row>
    <row r="85" ht="13.5" customFormat="1" customHeight="1" s="1244">
      <c r="A85" s="1193" t="n">
        <v>2</v>
      </c>
      <c r="B85" s="1246" t="inlineStr">
        <is>
          <t>Contingencies</t>
        </is>
      </c>
      <c r="C85" s="1247">
        <f>PAYMENTS!I80</f>
        <v/>
      </c>
      <c r="D85" s="1239" t="n"/>
      <c r="E85" s="1239" t="n"/>
      <c r="F85" s="1239" t="n"/>
      <c r="G85" s="1239" t="n"/>
      <c r="H85" s="1247">
        <f>C85-D85+E85+F85-G85</f>
        <v/>
      </c>
      <c r="I85" s="1248" t="n"/>
    </row>
    <row r="86" ht="13.5" customFormat="1" customHeight="1" s="1244">
      <c r="A86" s="1193" t="n">
        <v>3</v>
      </c>
      <c r="B86" s="1246" t="inlineStr">
        <is>
          <t>Bank Charges</t>
        </is>
      </c>
      <c r="C86" s="1247">
        <f>PAYMENTS!I81</f>
        <v/>
      </c>
      <c r="D86" s="1239" t="n"/>
      <c r="E86" s="1239" t="n"/>
      <c r="F86" s="1239" t="n"/>
      <c r="G86" s="1239" t="n"/>
      <c r="H86" s="1247">
        <f>C86-D86+E86+F86-G86</f>
        <v/>
      </c>
      <c r="I86" s="1248" t="n"/>
    </row>
    <row r="87" ht="13.5" customFormat="1" customHeight="1" s="1244">
      <c r="A87" s="1193" t="n">
        <v>4</v>
      </c>
      <c r="B87" s="1246" t="inlineStr">
        <is>
          <t xml:space="preserve">Security of School-Exp. </t>
        </is>
      </c>
      <c r="C87" s="1247">
        <f>PAYMENTS!I82</f>
        <v/>
      </c>
      <c r="D87" s="1239" t="n"/>
      <c r="E87" s="1239" t="n"/>
      <c r="F87" s="1239" t="n"/>
      <c r="G87" s="1239" t="n"/>
      <c r="H87" s="1247">
        <f>C87-D87+E87+F87-G87</f>
        <v/>
      </c>
      <c r="I87" s="1248" t="n"/>
    </row>
    <row r="88" ht="13.5" customFormat="1" customHeight="1" s="1244">
      <c r="A88" s="1193" t="n">
        <v>5</v>
      </c>
      <c r="B88" s="1246" t="inlineStr">
        <is>
          <t>Rent, Rates and Taxes ( including property tax)</t>
        </is>
      </c>
      <c r="C88" s="1247">
        <f>PAYMENTS!I83</f>
        <v/>
      </c>
      <c r="D88" s="1239" t="n"/>
      <c r="E88" s="1239" t="n"/>
      <c r="F88" s="1239" t="n"/>
      <c r="G88" s="1239" t="n"/>
      <c r="H88" s="1247">
        <f>C88-D88+E88+F88-G88</f>
        <v/>
      </c>
      <c r="I88" s="1248" t="n"/>
    </row>
    <row r="89" ht="13.5" customFormat="1" customHeight="1" s="1244">
      <c r="A89" s="1193" t="n">
        <v>6</v>
      </c>
      <c r="B89" s="1246" t="inlineStr">
        <is>
          <t>Electricity ,water and power charges</t>
        </is>
      </c>
      <c r="C89" s="1247">
        <f>PAYMENTS!I84</f>
        <v/>
      </c>
      <c r="D89" s="1239" t="n"/>
      <c r="E89" s="1239" t="n"/>
      <c r="F89" s="1239" t="n"/>
      <c r="G89" s="1239" t="n"/>
      <c r="H89" s="1247">
        <f>C89-D89+E89+F89-G89</f>
        <v/>
      </c>
      <c r="I89" s="1248" t="n"/>
    </row>
    <row r="90" ht="13.5" customFormat="1" customHeight="1" s="1244">
      <c r="A90" s="1193" t="n">
        <v>7</v>
      </c>
      <c r="B90" s="1246" t="inlineStr">
        <is>
          <t>Postage &amp; Telegram</t>
        </is>
      </c>
      <c r="C90" s="1247">
        <f>PAYMENTS!I85</f>
        <v/>
      </c>
      <c r="D90" s="1239" t="n"/>
      <c r="E90" s="1239" t="n"/>
      <c r="F90" s="1239" t="n"/>
      <c r="G90" s="1239" t="n"/>
      <c r="H90" s="1247">
        <f>C90-D90+E90+F90-G90</f>
        <v/>
      </c>
      <c r="I90" s="1248" t="n"/>
    </row>
    <row r="91" ht="13.5" customFormat="1" customHeight="1" s="1244">
      <c r="A91" s="1193" t="n">
        <v>8</v>
      </c>
      <c r="B91" s="1246" t="inlineStr">
        <is>
          <t>Telephone and Internet Charges</t>
        </is>
      </c>
      <c r="C91" s="1247">
        <f>PAYMENTS!I86</f>
        <v/>
      </c>
      <c r="D91" s="1239" t="n"/>
      <c r="E91" s="1239" t="n"/>
      <c r="F91" s="1239" t="n"/>
      <c r="G91" s="1239" t="n"/>
      <c r="H91" s="1247">
        <f>C91-D91+E91+F91-G91</f>
        <v/>
      </c>
      <c r="I91" s="1248" t="n"/>
    </row>
    <row r="92" ht="13.5" customFormat="1" customHeight="1" s="1244">
      <c r="A92" s="1193" t="n">
        <v>9</v>
      </c>
      <c r="B92" s="1246" t="inlineStr">
        <is>
          <t>Stationary  Expenses</t>
        </is>
      </c>
      <c r="C92" s="1247">
        <f>PAYMENTS!I87</f>
        <v/>
      </c>
      <c r="D92" s="1239" t="n"/>
      <c r="E92" s="1239" t="n"/>
      <c r="F92" s="1239" t="n"/>
      <c r="G92" s="1239" t="n"/>
      <c r="H92" s="1247">
        <f>C92-D92+E92+F92-G92</f>
        <v/>
      </c>
      <c r="I92" s="1248" t="n"/>
    </row>
    <row r="93" ht="13.5" customFormat="1" customHeight="1" s="1244">
      <c r="A93" s="1193" t="n">
        <v>10</v>
      </c>
      <c r="B93" s="1246" t="inlineStr">
        <is>
          <t>Hospitality</t>
        </is>
      </c>
      <c r="C93" s="1247">
        <f>PAYMENTS!I88</f>
        <v/>
      </c>
      <c r="D93" s="1239" t="n"/>
      <c r="E93" s="1239" t="n"/>
      <c r="F93" s="1239" t="n"/>
      <c r="G93" s="1239" t="n"/>
      <c r="H93" s="1247">
        <f>C93-D93+E93+F93-G93</f>
        <v/>
      </c>
      <c r="I93" s="1248" t="n"/>
    </row>
    <row r="94" ht="13.5" customFormat="1" customHeight="1" s="1244">
      <c r="A94" s="1193" t="n">
        <v>11</v>
      </c>
      <c r="B94" s="1246" t="inlineStr">
        <is>
          <t>Professional Charges</t>
        </is>
      </c>
      <c r="C94" s="1247">
        <f>PAYMENTS!I89</f>
        <v/>
      </c>
      <c r="D94" s="1239" t="n"/>
      <c r="E94" s="1239" t="n"/>
      <c r="F94" s="1239" t="n"/>
      <c r="G94" s="1239" t="n"/>
      <c r="H94" s="1247">
        <f>C94-D94+E94+F94-G94</f>
        <v/>
      </c>
      <c r="I94" s="1248" t="n"/>
    </row>
    <row r="95" ht="13.5" customFormat="1" customHeight="1" s="1244">
      <c r="A95" s="1193" t="n">
        <v>12</v>
      </c>
      <c r="B95" s="1246" t="inlineStr">
        <is>
          <t>Advertisement &amp; Publicity</t>
        </is>
      </c>
      <c r="C95" s="1247">
        <f>PAYMENTS!I90</f>
        <v/>
      </c>
      <c r="D95" s="1239" t="n"/>
      <c r="E95" s="1239" t="n"/>
      <c r="F95" s="1239" t="n"/>
      <c r="G95" s="1239" t="n"/>
      <c r="H95" s="1247">
        <f>C95-D95+E95+F95-G95</f>
        <v/>
      </c>
      <c r="I95" s="1248" t="n"/>
    </row>
    <row r="96" ht="13.5" customFormat="1" customHeight="1" s="1244">
      <c r="A96" s="1193" t="n">
        <v>13</v>
      </c>
      <c r="B96" s="1246" t="inlineStr">
        <is>
          <t xml:space="preserve">Other (Admin &amp; Generalexpenses)
</t>
        </is>
      </c>
      <c r="C96" s="1247">
        <f>PAYMENTS!I91</f>
        <v/>
      </c>
      <c r="D96" s="1239" t="n"/>
      <c r="E96" s="1239" t="n"/>
      <c r="F96" s="1239" t="n"/>
      <c r="G96" s="1239" t="n"/>
      <c r="H96" s="1247">
        <f>C96-D96+E96+F96-G96</f>
        <v/>
      </c>
      <c r="I96" s="1248" t="n"/>
    </row>
    <row r="97" ht="13.5" customFormat="1" customHeight="1" s="1244">
      <c r="A97" s="1193" t="n">
        <v>14</v>
      </c>
      <c r="B97" s="1252" t="inlineStr">
        <is>
          <t xml:space="preserve">Vehicle Running &amp; Maintenance_x000D_
</t>
        </is>
      </c>
      <c r="C97" s="1247">
        <f>PAYMENTS!I92</f>
        <v/>
      </c>
      <c r="D97" s="1239" t="n"/>
      <c r="E97" s="1239" t="n"/>
      <c r="F97" s="1239" t="n"/>
      <c r="G97" s="1239" t="n"/>
      <c r="H97" s="1247">
        <f>C97-D97+E97+F97-G97</f>
        <v/>
      </c>
      <c r="I97" s="1248" t="n"/>
    </row>
    <row r="98" ht="13.5" customFormat="1" customHeight="1" s="1244">
      <c r="A98" s="1193" t="n">
        <v>15</v>
      </c>
      <c r="B98" s="1246" t="inlineStr">
        <is>
          <t>Expenditure  from CCA Grants / Specific Grants (NAEP, ATL etc)</t>
        </is>
      </c>
      <c r="C98" s="1247">
        <f>PAYMENTS!I93</f>
        <v/>
      </c>
      <c r="D98" s="1239" t="n"/>
      <c r="E98" s="1239" t="n"/>
      <c r="F98" s="1239" t="n"/>
      <c r="G98" s="1239" t="n"/>
      <c r="H98" s="1247">
        <f>C98-D98+E98+F98-G98</f>
        <v/>
      </c>
      <c r="I98" s="1248" t="n"/>
    </row>
    <row r="99" ht="13.5" customFormat="1" customHeight="1" s="1244">
      <c r="A99" s="1236" t="n"/>
      <c r="B99" s="1247" t="inlineStr">
        <is>
          <t>Total</t>
        </is>
      </c>
      <c r="C99" s="1249">
        <f>SUM(C84:C98)</f>
        <v/>
      </c>
      <c r="D99" s="1249">
        <f>SUM(D84:D98)</f>
        <v/>
      </c>
      <c r="E99" s="1249">
        <f>SUM(E84:E98)</f>
        <v/>
      </c>
      <c r="F99" s="1249">
        <f>SUM(F84:F98)</f>
        <v/>
      </c>
      <c r="G99" s="1249">
        <f>SUM(G84:G98)</f>
        <v/>
      </c>
      <c r="H99" s="1249">
        <f>SUM(H84:H98)</f>
        <v/>
      </c>
      <c r="I99" s="1248" t="n"/>
    </row>
    <row r="100" ht="13.5" customFormat="1" customHeight="1" s="1244">
      <c r="A100" s="1234" t="inlineStr">
        <is>
          <t>D</t>
        </is>
      </c>
      <c r="B100" s="1235" t="inlineStr">
        <is>
          <t>Repairs &amp; Maintenance</t>
        </is>
      </c>
      <c r="C100" s="1236" t="n"/>
      <c r="D100" s="1236" t="n"/>
      <c r="E100" s="1236" t="n"/>
      <c r="F100" s="1236" t="n"/>
      <c r="G100" s="1236" t="n"/>
      <c r="H100" s="1236" t="n"/>
      <c r="I100" s="1248" t="n"/>
    </row>
    <row r="101" ht="13.5" customFormat="1" customHeight="1" s="1244">
      <c r="A101" s="1193" t="n">
        <v>1</v>
      </c>
      <c r="B101" s="1251" t="inlineStr">
        <is>
          <t>School Building</t>
        </is>
      </c>
      <c r="C101" s="1247">
        <f>PAYMENTS!I96</f>
        <v/>
      </c>
      <c r="D101" s="1239" t="n"/>
      <c r="E101" s="1239" t="n"/>
      <c r="F101" s="1239" t="n"/>
      <c r="G101" s="1239" t="n"/>
      <c r="H101" s="1247">
        <f>C101-D101+E101+F101-G101</f>
        <v/>
      </c>
      <c r="I101" s="1248" t="n"/>
    </row>
    <row r="102" ht="13.5" customFormat="1" customHeight="1" s="1244">
      <c r="A102" s="1193" t="n">
        <v>2</v>
      </c>
      <c r="B102" s="1251" t="inlineStr">
        <is>
          <t>Staff quarters</t>
        </is>
      </c>
      <c r="C102" s="1247">
        <f>PAYMENTS!I97</f>
        <v/>
      </c>
      <c r="D102" s="1239" t="n"/>
      <c r="E102" s="1239" t="n"/>
      <c r="F102" s="1239" t="n"/>
      <c r="G102" s="1239" t="n"/>
      <c r="H102" s="1247">
        <f>C102-D102+E102+F102-G102</f>
        <v/>
      </c>
      <c r="I102" s="1248" t="n"/>
    </row>
    <row r="103" ht="13.5" customFormat="1" customHeight="1" s="1244">
      <c r="A103" s="1193" t="n">
        <v>3</v>
      </c>
      <c r="B103" s="1251" t="inlineStr">
        <is>
          <t>House keeping/ Conversancy Services</t>
        </is>
      </c>
      <c r="C103" s="1247">
        <f>PAYMENTS!I98</f>
        <v/>
      </c>
      <c r="D103" s="1239" t="n"/>
      <c r="E103" s="1239" t="n"/>
      <c r="F103" s="1239" t="n"/>
      <c r="G103" s="1239" t="n"/>
      <c r="H103" s="1247">
        <f>C103-D103+E103+F103-G103</f>
        <v/>
      </c>
      <c r="I103" s="1248" t="n"/>
    </row>
    <row r="104" ht="13.5" customFormat="1" customHeight="1" s="1244">
      <c r="A104" s="1193" t="n">
        <v>4</v>
      </c>
      <c r="B104" s="1251" t="inlineStr">
        <is>
          <t>Furniture &amp; Fixtures</t>
        </is>
      </c>
      <c r="C104" s="1247">
        <f>PAYMENTS!I99</f>
        <v/>
      </c>
      <c r="D104" s="1239" t="n"/>
      <c r="E104" s="1239" t="n"/>
      <c r="F104" s="1239" t="n"/>
      <c r="G104" s="1239" t="n"/>
      <c r="H104" s="1247">
        <f>C104-D104+E104+F104-G104</f>
        <v/>
      </c>
      <c r="I104" s="1248" t="n"/>
    </row>
    <row r="105" ht="13.5" customFormat="1" customHeight="1" s="1244">
      <c r="A105" s="1193" t="n">
        <v>5</v>
      </c>
      <c r="B105" s="1251" t="inlineStr">
        <is>
          <t>Lab Equipments</t>
        </is>
      </c>
      <c r="C105" s="1247">
        <f>PAYMENTS!I100</f>
        <v/>
      </c>
      <c r="D105" s="1239" t="n"/>
      <c r="E105" s="1239" t="n"/>
      <c r="F105" s="1239" t="n"/>
      <c r="G105" s="1239" t="n"/>
      <c r="H105" s="1247">
        <f>C105-D105+E105+F105-G105</f>
        <v/>
      </c>
      <c r="I105" s="1248" t="n"/>
    </row>
    <row r="106" ht="13.5" customFormat="1" customHeight="1" s="1244">
      <c r="A106" s="1193" t="n">
        <v>6</v>
      </c>
      <c r="B106" s="1251" t="inlineStr">
        <is>
          <t>Audio Visual &amp; Musical Instruments</t>
        </is>
      </c>
      <c r="C106" s="1247">
        <f>PAYMENTS!I101</f>
        <v/>
      </c>
      <c r="D106" s="1239" t="n"/>
      <c r="E106" s="1239" t="n"/>
      <c r="F106" s="1239" t="n"/>
      <c r="G106" s="1239" t="n"/>
      <c r="H106" s="1247">
        <f>C106-D106+E106+F106-G106</f>
        <v/>
      </c>
      <c r="I106" s="1248" t="n"/>
    </row>
    <row r="107" ht="13.5" customFormat="1" customHeight="1" s="1244">
      <c r="A107" s="1193" t="n">
        <v>7</v>
      </c>
      <c r="B107" s="1246" t="inlineStr">
        <is>
          <t xml:space="preserve">Other Repair &amp; Maintenance Exp._x000D_
</t>
        </is>
      </c>
      <c r="C107" s="1247">
        <f>PAYMENTS!I102</f>
        <v/>
      </c>
      <c r="D107" s="1239" t="n"/>
      <c r="E107" s="1239" t="n"/>
      <c r="F107" s="1239" t="n"/>
      <c r="G107" s="1239" t="n"/>
      <c r="H107" s="1247">
        <f>C107-D107+E107+F107-G107</f>
        <v/>
      </c>
      <c r="I107" s="1248" t="n"/>
    </row>
    <row r="108" ht="13.5" customFormat="1" customHeight="1" s="1244">
      <c r="A108" s="1236" t="n"/>
      <c r="B108" s="1247" t="inlineStr">
        <is>
          <t>Total</t>
        </is>
      </c>
      <c r="C108" s="1249">
        <f>SUM(C101:C107)</f>
        <v/>
      </c>
      <c r="D108" s="1249">
        <f>SUM(D101:D107)</f>
        <v/>
      </c>
      <c r="E108" s="1249">
        <f>SUM(E101:E107)</f>
        <v/>
      </c>
      <c r="F108" s="1249">
        <f>SUM(F101:F107)</f>
        <v/>
      </c>
      <c r="G108" s="1249">
        <f>SUM(G101:G107)</f>
        <v/>
      </c>
      <c r="H108" s="1249">
        <f>SUM(H101:H107)</f>
        <v/>
      </c>
      <c r="I108" s="1248" t="n"/>
    </row>
    <row r="109" ht="13.5" customFormat="1" customHeight="1" s="1244">
      <c r="A109" s="1234" t="inlineStr">
        <is>
          <t>E</t>
        </is>
      </c>
      <c r="B109" s="1235" t="inlineStr">
        <is>
          <t>Fixed Assets</t>
        </is>
      </c>
      <c r="C109" s="1236" t="n"/>
      <c r="D109" s="1236" t="n"/>
      <c r="E109" s="1236" t="n"/>
      <c r="F109" s="1236" t="n"/>
      <c r="G109" s="1236" t="n"/>
      <c r="H109" s="1236" t="n"/>
      <c r="I109" s="1248" t="n"/>
    </row>
    <row r="110" ht="13.5" customFormat="1" customHeight="1" s="1244">
      <c r="A110" s="1193" t="n">
        <v>1</v>
      </c>
      <c r="B110" s="1251" t="inlineStr">
        <is>
          <t xml:space="preserve">Land </t>
        </is>
      </c>
      <c r="C110" s="1247">
        <f>PAYMENTS!I105</f>
        <v/>
      </c>
      <c r="D110" s="1239" t="n"/>
      <c r="E110" s="1239" t="n"/>
      <c r="F110" s="1239" t="n"/>
      <c r="G110" s="1239" t="n"/>
      <c r="H110" s="1247">
        <f>C110-D110+E110+F110-G110</f>
        <v/>
      </c>
      <c r="I110" s="1248" t="n"/>
    </row>
    <row r="111" ht="13.5" customFormat="1" customHeight="1" s="1244">
      <c r="A111" s="1193" t="n">
        <v>2</v>
      </c>
      <c r="B111" s="1251" t="inlineStr">
        <is>
          <t>Building</t>
        </is>
      </c>
      <c r="C111" s="1247">
        <f>PAYMENTS!I106</f>
        <v/>
      </c>
      <c r="D111" s="1239" t="n"/>
      <c r="E111" s="1239" t="n"/>
      <c r="F111" s="1239" t="n"/>
      <c r="G111" s="1239" t="n"/>
      <c r="H111" s="1247">
        <f>C111-D111+E111+F111-G111</f>
        <v/>
      </c>
      <c r="I111" s="1248" t="n"/>
    </row>
    <row r="112" ht="13.5" customFormat="1" customHeight="1" s="1244">
      <c r="A112" s="1193" t="n">
        <v>3</v>
      </c>
      <c r="B112" s="1251" t="inlineStr">
        <is>
          <t>Furniture,Fixtures</t>
        </is>
      </c>
      <c r="C112" s="1247">
        <f>PAYMENTS!I107</f>
        <v/>
      </c>
      <c r="D112" s="1239" t="n"/>
      <c r="E112" s="1239" t="n"/>
      <c r="F112" s="1239" t="n"/>
      <c r="G112" s="1239" t="n"/>
      <c r="H112" s="1247">
        <f>C112-D112+E112+F112-G112</f>
        <v/>
      </c>
      <c r="I112" s="1248" t="n"/>
    </row>
    <row r="113" ht="13.5" customFormat="1" customHeight="1" s="1244">
      <c r="A113" s="1193" t="n">
        <v>4</v>
      </c>
      <c r="B113" s="1251" t="inlineStr">
        <is>
          <t>Library Books</t>
        </is>
      </c>
      <c r="C113" s="1247">
        <f>PAYMENTS!I108</f>
        <v/>
      </c>
      <c r="D113" s="1239" t="n"/>
      <c r="E113" s="1239" t="n"/>
      <c r="F113" s="1239" t="n"/>
      <c r="G113" s="1239" t="n"/>
      <c r="H113" s="1247">
        <f>C113-D113+E113+F113-G113</f>
        <v/>
      </c>
      <c r="I113" s="1248" t="n"/>
    </row>
    <row r="114" ht="13.5" customFormat="1" customHeight="1" s="1244">
      <c r="A114" s="1193" t="n">
        <v>5</v>
      </c>
      <c r="B114" s="1251" t="inlineStr">
        <is>
          <t>Office Equipments</t>
        </is>
      </c>
      <c r="C114" s="1247">
        <f>PAYMENTS!I109</f>
        <v/>
      </c>
      <c r="D114" s="1239" t="n"/>
      <c r="E114" s="1239" t="n"/>
      <c r="F114" s="1239" t="n"/>
      <c r="G114" s="1239" t="n"/>
      <c r="H114" s="1247">
        <f>C114-D114+E114+F114-G114</f>
        <v/>
      </c>
      <c r="I114" s="1248" t="n"/>
    </row>
    <row r="115" ht="13.5" customFormat="1" customHeight="1" s="1244">
      <c r="A115" s="1193" t="n">
        <v>6</v>
      </c>
      <c r="B115" s="1251" t="inlineStr">
        <is>
          <t>Vehicles</t>
        </is>
      </c>
      <c r="C115" s="1247">
        <f>PAYMENTS!I110</f>
        <v/>
      </c>
      <c r="D115" s="1239" t="n"/>
      <c r="E115" s="1239" t="n"/>
      <c r="F115" s="1239" t="n"/>
      <c r="G115" s="1239" t="n"/>
      <c r="H115" s="1247">
        <f>C115-D115+E115+F115-G115</f>
        <v/>
      </c>
      <c r="I115" s="1248" t="n"/>
    </row>
    <row r="116" ht="13.5" customFormat="1" customHeight="1" s="1244">
      <c r="A116" s="1193" t="n">
        <v>7</v>
      </c>
      <c r="B116" s="1251" t="inlineStr">
        <is>
          <t>Computer/Peripherals</t>
        </is>
      </c>
      <c r="C116" s="1247">
        <f>PAYMENTS!I111</f>
        <v/>
      </c>
      <c r="D116" s="1239" t="n"/>
      <c r="E116" s="1239" t="n"/>
      <c r="F116" s="1239" t="n"/>
      <c r="G116" s="1239" t="n"/>
      <c r="H116" s="1247">
        <f>C116-D116+E116+F116-G116</f>
        <v/>
      </c>
      <c r="I116" s="1248" t="n"/>
    </row>
    <row r="117" ht="13.5" customFormat="1" customHeight="1" s="1244">
      <c r="A117" s="1193" t="n">
        <v>8</v>
      </c>
      <c r="B117" s="1251" t="inlineStr">
        <is>
          <t>Computer Software</t>
        </is>
      </c>
      <c r="C117" s="1247">
        <f>PAYMENTS!I112</f>
        <v/>
      </c>
      <c r="D117" s="1239" t="n"/>
      <c r="E117" s="1239" t="n"/>
      <c r="F117" s="1239" t="n"/>
      <c r="G117" s="1239" t="n"/>
      <c r="H117" s="1247">
        <f>C117-D117+E117+F117-G117</f>
        <v/>
      </c>
      <c r="I117" s="1248" t="n"/>
    </row>
    <row r="118" ht="13.5" customFormat="1" customHeight="1" s="1244">
      <c r="A118" s="1193" t="n">
        <v>9</v>
      </c>
      <c r="B118" s="1251" t="inlineStr">
        <is>
          <t>Hostel Equipments</t>
        </is>
      </c>
      <c r="C118" s="1247">
        <f>PAYMENTS!I113</f>
        <v/>
      </c>
      <c r="D118" s="1239" t="n"/>
      <c r="E118" s="1239" t="n"/>
      <c r="F118" s="1239" t="n"/>
      <c r="G118" s="1239" t="n"/>
      <c r="H118" s="1247">
        <f>C118-D118+E118+F118-G118</f>
        <v/>
      </c>
      <c r="I118" s="1248" t="n"/>
    </row>
    <row r="119" ht="13.5" customFormat="1" customHeight="1" s="1244">
      <c r="A119" s="1193" t="n">
        <v>10</v>
      </c>
      <c r="B119" s="1251" t="inlineStr">
        <is>
          <t>Lab Equipments</t>
        </is>
      </c>
      <c r="C119" s="1247">
        <f>PAYMENTS!I114</f>
        <v/>
      </c>
      <c r="D119" s="1239" t="n"/>
      <c r="E119" s="1239" t="n"/>
      <c r="F119" s="1239" t="n"/>
      <c r="G119" s="1239" t="n"/>
      <c r="H119" s="1247">
        <f>C119-D119+E119+F119-G119</f>
        <v/>
      </c>
      <c r="I119" s="1248" t="n"/>
    </row>
    <row r="120" ht="13.5" customFormat="1" customHeight="1" s="1244">
      <c r="A120" s="1193" t="n">
        <v>11</v>
      </c>
      <c r="B120" s="1251" t="inlineStr">
        <is>
          <t>Audio Visual &amp; Musical Instruments</t>
        </is>
      </c>
      <c r="C120" s="1247">
        <f>PAYMENTS!I115</f>
        <v/>
      </c>
      <c r="D120" s="1239" t="n"/>
      <c r="E120" s="1239" t="n"/>
      <c r="F120" s="1239" t="n"/>
      <c r="G120" s="1239" t="n"/>
      <c r="H120" s="1247">
        <f>C120-D120+E120+F120-G120</f>
        <v/>
      </c>
      <c r="I120" s="1248" t="n"/>
    </row>
    <row r="121" ht="13.5" customFormat="1" customHeight="1" s="1244">
      <c r="A121" s="1193" t="n">
        <v>12</v>
      </c>
      <c r="B121" s="1251" t="inlineStr">
        <is>
          <t>Sports Equipment</t>
        </is>
      </c>
      <c r="C121" s="1247">
        <f>PAYMENTS!I116</f>
        <v/>
      </c>
      <c r="D121" s="1239" t="n"/>
      <c r="E121" s="1239" t="n"/>
      <c r="F121" s="1239" t="n"/>
      <c r="G121" s="1239" t="n"/>
      <c r="H121" s="1247">
        <f>C121-D121+E121+F121-G121</f>
        <v/>
      </c>
      <c r="I121" s="1248" t="n"/>
    </row>
    <row r="122" ht="13.5" customFormat="1" customHeight="1" s="1244">
      <c r="A122" s="1193" t="n">
        <v>13</v>
      </c>
      <c r="B122" s="1251" t="inlineStr">
        <is>
          <t>Other Fixed Assets</t>
        </is>
      </c>
      <c r="C122" s="1247">
        <f>PAYMENTS!I117</f>
        <v/>
      </c>
      <c r="D122" s="1239" t="n"/>
      <c r="E122" s="1239" t="n"/>
      <c r="F122" s="1239" t="n"/>
      <c r="G122" s="1239" t="n"/>
      <c r="H122" s="1247">
        <f>C122-D122+E122+F122-G122</f>
        <v/>
      </c>
      <c r="I122" s="1248" t="n"/>
    </row>
    <row r="123" ht="13.5" customFormat="1" customHeight="1" s="1244">
      <c r="A123" s="1236" t="n"/>
      <c r="B123" s="1247" t="inlineStr">
        <is>
          <t>Total</t>
        </is>
      </c>
      <c r="C123" s="1249">
        <f>SUM(C110:C122)</f>
        <v/>
      </c>
      <c r="D123" s="1249">
        <f>SUM(D110:D122)</f>
        <v/>
      </c>
      <c r="E123" s="1249">
        <f>SUM(E110:E122)</f>
        <v/>
      </c>
      <c r="F123" s="1249">
        <f>SUM(F110:F122)</f>
        <v/>
      </c>
      <c r="G123" s="1249">
        <f>SUM(G110:G122)</f>
        <v/>
      </c>
      <c r="H123" s="1249">
        <f>SUM(H110:H122)</f>
        <v/>
      </c>
      <c r="I123" s="1248" t="n"/>
    </row>
    <row r="124" ht="28.5" customHeight="1">
      <c r="A124" s="250" t="n"/>
      <c r="B124" s="313" t="inlineStr">
        <is>
          <t>GRAND TOTAL</t>
        </is>
      </c>
      <c r="C124" s="313">
        <f>C46+C82+C99+C108+C123</f>
        <v/>
      </c>
      <c r="D124" s="313">
        <f>D46+D82+D99+D108+D123</f>
        <v/>
      </c>
      <c r="E124" s="313">
        <f>E46+E82+E99+E108+E123</f>
        <v/>
      </c>
      <c r="F124" s="313">
        <f>F46+F82+F99+F108+F123</f>
        <v/>
      </c>
      <c r="G124" s="313">
        <f>G46+G82+G99+G108+G123</f>
        <v/>
      </c>
      <c r="H124" s="313">
        <f>H46+H82+H99+H108+H123</f>
        <v/>
      </c>
    </row>
  </sheetData>
  <mergeCells count="9">
    <mergeCell ref="C7:C9"/>
    <mergeCell ref="D3:G3"/>
    <mergeCell ref="A5:H5"/>
    <mergeCell ref="A7:A10"/>
    <mergeCell ref="D7:E8"/>
    <mergeCell ref="H7:H9"/>
    <mergeCell ref="F7:G8"/>
    <mergeCell ref="B7:B10"/>
    <mergeCell ref="A1:H1"/>
  </mergeCells>
  <printOptions horizontalCentered="1" verticalCentered="1" gridLines="1"/>
  <pageMargins left="0.7086614173228347" right="0.2362204724409449" top="0.3543307086614174" bottom="0.3149606299212598" header="0.2362204724409449" footer="0.1968503937007874"/>
  <pageSetup orientation="landscape" paperSize="9" scale="75" firstPageNumber="6" useFirstPageNumber="1" blackAndWhite="1"/>
  <rowBreaks count="2" manualBreakCount="2">
    <brk id="46" min="0" max="7" man="1"/>
    <brk id="82" min="0" max="16383" man="1"/>
  </rowBreaks>
</worksheet>
</file>

<file path=xl/worksheets/sheet14.xml><?xml version="1.0" encoding="utf-8"?>
<worksheet xmlns="http://schemas.openxmlformats.org/spreadsheetml/2006/main">
  <sheetPr>
    <tabColor rgb="FF00B050"/>
    <outlinePr summaryBelow="1" summaryRight="1"/>
    <pageSetUpPr fitToPage="1"/>
  </sheetPr>
  <dimension ref="A1:G29"/>
  <sheetViews>
    <sheetView view="pageBreakPreview" topLeftCell="A7" zoomScaleSheetLayoutView="100" workbookViewId="0">
      <selection activeCell="D11" sqref="D11"/>
    </sheetView>
  </sheetViews>
  <sheetFormatPr baseColWidth="8" defaultRowHeight="11.25"/>
  <cols>
    <col width="9.140625" customWidth="1" style="5" min="1" max="1"/>
    <col width="53.42578125" customWidth="1" style="5" min="2" max="2"/>
    <col width="19" customWidth="1" style="5" min="3" max="4"/>
    <col width="7.140625" customWidth="1" style="5" min="5" max="5"/>
    <col width="18.28515625" customWidth="1" style="5" min="6" max="6"/>
    <col width="17.85546875" customWidth="1" style="5" min="7" max="7"/>
    <col width="12.7109375" customWidth="1" style="5" min="8" max="8"/>
    <col width="11.7109375" bestFit="1" customWidth="1" style="5" min="9" max="9"/>
    <col width="9.140625" customWidth="1" style="5" min="10" max="16384"/>
  </cols>
  <sheetData>
    <row r="1" ht="24.75" customFormat="1" customHeight="1" s="34">
      <c r="A1" s="856">
        <f>COVER!A1</f>
        <v/>
      </c>
    </row>
    <row r="2" ht="24.75" customHeight="1">
      <c r="A2" s="857" t="inlineStr">
        <is>
          <t>SCHEDULE -1 CORPUS/CAPITAL FUND AS ON 31.03.2024</t>
        </is>
      </c>
    </row>
    <row r="3" ht="17.25" customHeight="1">
      <c r="A3" s="858" t="inlineStr">
        <is>
          <t>SN</t>
        </is>
      </c>
      <c r="B3" s="858" t="inlineStr">
        <is>
          <t>PARTICULARS</t>
        </is>
      </c>
      <c r="C3" s="971" t="inlineStr">
        <is>
          <t>TOTAL CURRENT YEAR</t>
        </is>
      </c>
      <c r="D3" s="971" t="inlineStr">
        <is>
          <t>TOTAL  PREVIOUS  YEAR</t>
        </is>
      </c>
    </row>
    <row r="4" ht="17.25" customHeight="1">
      <c r="A4" s="1117" t="n"/>
      <c r="B4" s="1117" t="n"/>
      <c r="C4" s="971" t="inlineStr">
        <is>
          <t>Revenue / SF</t>
        </is>
      </c>
      <c r="D4" s="971" t="n"/>
    </row>
    <row r="5" ht="36" customHeight="1">
      <c r="A5" s="253" t="n">
        <v>1</v>
      </c>
      <c r="B5" s="254" t="inlineStr">
        <is>
          <t>Balance as at the beginning of the year</t>
        </is>
      </c>
      <c r="C5" s="255">
        <f>ROUND(D15,0)</f>
        <v/>
      </c>
      <c r="D5" s="376" t="n">
        <v>8833232</v>
      </c>
      <c r="E5" s="256" t="n"/>
      <c r="F5" s="225" t="inlineStr">
        <is>
          <t>Balance Sheet</t>
        </is>
      </c>
      <c r="G5" s="225" t="inlineStr">
        <is>
          <t>Schedule-4 (All)</t>
        </is>
      </c>
    </row>
    <row r="6" ht="36" customHeight="1">
      <c r="A6" s="253" t="n">
        <v>2</v>
      </c>
      <c r="B6" s="257" t="inlineStr">
        <is>
          <t>Add:-Plan Grants/Specific Plan  Grants from Government of India to the extent utilised for Capital Expenditure</t>
        </is>
      </c>
      <c r="C6" s="255">
        <f>'ANNEXURE S-10'!I11</f>
        <v/>
      </c>
      <c r="D6" s="376" t="n">
        <v>50661</v>
      </c>
      <c r="E6" s="256" t="n"/>
      <c r="F6" s="225" t="inlineStr">
        <is>
          <t>Receipt</t>
        </is>
      </c>
      <c r="G6" s="225" t="inlineStr">
        <is>
          <t>Sch-4A (SF)</t>
        </is>
      </c>
    </row>
    <row r="7" ht="36" customHeight="1">
      <c r="A7" s="253" t="n">
        <v>3</v>
      </c>
      <c r="B7" s="257" t="inlineStr">
        <is>
          <t>Add:- Assets created out of Designated/ Earmarked Funds.</t>
        </is>
      </c>
      <c r="C7" s="255">
        <f>'S4-B'!D23</f>
        <v/>
      </c>
      <c r="D7" s="376" t="n">
        <v>298221</v>
      </c>
      <c r="E7" s="256" t="n"/>
      <c r="F7" s="225" t="inlineStr">
        <is>
          <t>Payment</t>
        </is>
      </c>
      <c r="G7" s="225" t="inlineStr">
        <is>
          <t>Sch-4B (Plan)</t>
        </is>
      </c>
    </row>
    <row r="8" ht="36" customHeight="1">
      <c r="A8" s="253" t="n">
        <v>4</v>
      </c>
      <c r="B8" s="257" t="inlineStr">
        <is>
          <t>Add:- Assets created  out of Projects Funds.(Restricted Fund)</t>
        </is>
      </c>
      <c r="C8" s="255" t="n"/>
      <c r="D8" s="376" t="n">
        <v>0</v>
      </c>
      <c r="E8" s="256" t="n"/>
      <c r="F8" s="225" t="inlineStr">
        <is>
          <t>SF-Rec-Prov-Annex</t>
        </is>
      </c>
      <c r="G8" s="225" t="inlineStr">
        <is>
          <t>Sch-4C (Specific Plan)</t>
        </is>
      </c>
    </row>
    <row r="9" ht="36" customHeight="1">
      <c r="A9" s="253" t="n">
        <v>5</v>
      </c>
      <c r="B9" s="257" t="inlineStr">
        <is>
          <t>Add:- Assets Donated/Gift Received</t>
        </is>
      </c>
      <c r="C9" s="255">
        <f>+'S4-B'!G23+'S4-E'!G23</f>
        <v/>
      </c>
      <c r="D9" s="376" t="n">
        <v>0</v>
      </c>
      <c r="E9" s="256" t="n"/>
      <c r="F9" s="225" t="inlineStr">
        <is>
          <t>VVN-Rec-Prov-Annex</t>
        </is>
      </c>
      <c r="G9" s="225" t="inlineStr">
        <is>
          <t>Sch-4D (VVN)</t>
        </is>
      </c>
    </row>
    <row r="10" ht="34.5" customHeight="1">
      <c r="A10" s="253" t="n">
        <v>6</v>
      </c>
      <c r="B10" s="257" t="inlineStr">
        <is>
          <t>Add:-Other Additions/adjustments</t>
        </is>
      </c>
      <c r="C10" s="702">
        <f>IF((SUM('S3-SF'!E8:E11)+SUM('S3-SF'!E13:E25))&gt;0, -(SUM('S3-SF'!E8:E11)+SUM('S3-SF'!E13:E25)),0)+SUM('S8-SF'!E10:E20)+SUM('S8-SF'!E24:E30)</f>
        <v/>
      </c>
      <c r="D10" s="376" t="n">
        <v>0</v>
      </c>
      <c r="E10" s="256" t="n"/>
      <c r="F10" s="225" t="inlineStr">
        <is>
          <t>Project-Rec-Prov-Annex</t>
        </is>
      </c>
      <c r="G10" s="225" t="inlineStr">
        <is>
          <t>Sch-4E (Project)</t>
        </is>
      </c>
    </row>
    <row r="11" ht="34.5" customHeight="1">
      <c r="A11" s="253" t="n">
        <v>7</v>
      </c>
      <c r="B11" s="258" t="inlineStr">
        <is>
          <t>Add:- Excess of Income over Expenditure transferred from the Income &amp; Expenditure Account</t>
        </is>
      </c>
      <c r="C11" s="255">
        <f>'I&amp;E'!D26</f>
        <v/>
      </c>
      <c r="D11" s="376" t="n">
        <v>-730380</v>
      </c>
      <c r="E11" s="256" t="n"/>
      <c r="F11" s="225" t="inlineStr">
        <is>
          <t>SF-Paym-Prov-Annex</t>
        </is>
      </c>
      <c r="G11" s="225" t="inlineStr">
        <is>
          <t>Schedule-7</t>
        </is>
      </c>
    </row>
    <row r="12" ht="34.5" customHeight="1">
      <c r="A12" s="253" t="n">
        <v>8</v>
      </c>
      <c r="B12" s="254" t="inlineStr">
        <is>
          <t>Total</t>
        </is>
      </c>
      <c r="C12" s="255">
        <f>SUM(C5:C11)</f>
        <v/>
      </c>
      <c r="D12" s="255">
        <f>SUM(D5:D11)</f>
        <v/>
      </c>
      <c r="E12" s="256" t="n"/>
      <c r="F12" s="225" t="inlineStr">
        <is>
          <t>VVN-Paym-Prov-Annex</t>
        </is>
      </c>
      <c r="G12" s="225" t="inlineStr">
        <is>
          <t>Schedule-8</t>
        </is>
      </c>
    </row>
    <row r="13" ht="34.5" customHeight="1">
      <c r="A13" s="253" t="n">
        <v>9</v>
      </c>
      <c r="B13" s="257" t="inlineStr">
        <is>
          <t>(Deduct):  Deficit transferred from Income and Expenditure Account</t>
        </is>
      </c>
      <c r="C13" s="260" t="n"/>
      <c r="D13" s="376" t="n"/>
      <c r="E13" s="256" t="n"/>
      <c r="F13" s="225" t="inlineStr">
        <is>
          <t>Plan-Paym-Prov-Annex</t>
        </is>
      </c>
      <c r="G13" s="225" t="inlineStr">
        <is>
          <t>S8-Annex-SF</t>
        </is>
      </c>
    </row>
    <row r="14" ht="34.5" customHeight="1">
      <c r="A14" s="253" t="n">
        <v>10</v>
      </c>
      <c r="B14" s="257" t="inlineStr">
        <is>
          <t>(Deduct):-Other deductions/adjustments</t>
        </is>
      </c>
      <c r="C14" s="260" t="n"/>
      <c r="D14" s="376" t="n"/>
      <c r="E14" s="256" t="n"/>
      <c r="F14" s="225" t="inlineStr">
        <is>
          <t>Income &amp; Expenditure</t>
        </is>
      </c>
      <c r="G14" s="225" t="inlineStr">
        <is>
          <t>S8-Annex-VVN</t>
        </is>
      </c>
    </row>
    <row r="15" ht="29.25" customHeight="1">
      <c r="A15" s="39" t="n"/>
      <c r="B15" s="259" t="inlineStr">
        <is>
          <t>BALANCE AT THE CURRENT YEAR - END</t>
        </is>
      </c>
      <c r="C15" s="259">
        <f>C12+C13+C14</f>
        <v/>
      </c>
      <c r="D15" s="259">
        <f>D12+D13+D14</f>
        <v/>
      </c>
      <c r="E15" s="256" t="n"/>
      <c r="F15" s="225" t="inlineStr">
        <is>
          <t>Schedule-1</t>
        </is>
      </c>
      <c r="G15" s="225" t="inlineStr">
        <is>
          <t>S8-Annex-Project</t>
        </is>
      </c>
    </row>
    <row r="16" ht="41.25" customFormat="1" customHeight="1" s="26">
      <c r="A16" s="1119" t="inlineStr">
        <is>
          <t>FINANCE OFFICER/DIRECTOR/PRINCIPAL</t>
        </is>
      </c>
      <c r="B16" s="1073" t="n"/>
      <c r="C16" s="1073" t="n"/>
      <c r="D16" s="1074" t="n"/>
      <c r="E16" s="21" t="n"/>
      <c r="F16" s="225" t="inlineStr">
        <is>
          <t>Schedule-2</t>
        </is>
      </c>
      <c r="G16" s="225" t="inlineStr">
        <is>
          <t>S8-Annex-Plan</t>
        </is>
      </c>
    </row>
    <row r="17" ht="12.75" customHeight="1">
      <c r="F17" s="225" t="inlineStr">
        <is>
          <t>Schedule-2A</t>
        </is>
      </c>
      <c r="G17" s="225" t="inlineStr">
        <is>
          <t>S8-Annex-Sp. Plan</t>
        </is>
      </c>
    </row>
    <row r="18" ht="12.75" customHeight="1">
      <c r="F18" s="225" t="inlineStr">
        <is>
          <t>Schedule-3</t>
        </is>
      </c>
      <c r="G18" s="225" t="inlineStr">
        <is>
          <t>Schedule-9</t>
        </is>
      </c>
    </row>
    <row r="19" ht="12.75" customHeight="1">
      <c r="F19" s="225" t="inlineStr">
        <is>
          <t>Schedule-3A</t>
        </is>
      </c>
      <c r="G19" s="225" t="inlineStr">
        <is>
          <t>Schedule-10</t>
        </is>
      </c>
    </row>
    <row r="20" ht="12.75" customHeight="1">
      <c r="F20" s="225" t="inlineStr">
        <is>
          <t>Schedule-3B</t>
        </is>
      </c>
      <c r="G20" s="225" t="inlineStr">
        <is>
          <t>Schedule-12</t>
        </is>
      </c>
    </row>
    <row r="21" ht="12.75" customHeight="1">
      <c r="F21" s="225" t="inlineStr">
        <is>
          <t>S3-Annex-SF</t>
        </is>
      </c>
      <c r="G21" s="225" t="inlineStr">
        <is>
          <t>Schedule-13</t>
        </is>
      </c>
    </row>
    <row r="22" ht="12.75" customHeight="1">
      <c r="F22" s="225" t="inlineStr">
        <is>
          <t>S3-Annex-VVN</t>
        </is>
      </c>
      <c r="G22" s="225" t="inlineStr">
        <is>
          <t>Schedule-14</t>
        </is>
      </c>
    </row>
    <row r="23" ht="12.75" customHeight="1">
      <c r="F23" s="225" t="inlineStr">
        <is>
          <t>S3-Annex-Project</t>
        </is>
      </c>
      <c r="G23" s="225" t="inlineStr">
        <is>
          <t>Schedule-15</t>
        </is>
      </c>
    </row>
    <row r="24" ht="12.75" customHeight="1">
      <c r="F24" s="225" t="inlineStr">
        <is>
          <t>S3-Annex-Plan</t>
        </is>
      </c>
      <c r="G24" s="225" t="inlineStr">
        <is>
          <t>Schedule-16</t>
        </is>
      </c>
    </row>
    <row r="25" ht="12.75" customHeight="1">
      <c r="F25" s="225" t="inlineStr">
        <is>
          <t>S3-Annex-Specific Plan</t>
        </is>
      </c>
      <c r="G25" s="225" t="inlineStr">
        <is>
          <t>Schedule-17</t>
        </is>
      </c>
    </row>
    <row r="26" ht="12.75" customHeight="1">
      <c r="F26" s="109" t="n"/>
      <c r="G26" s="225" t="inlineStr">
        <is>
          <t>Schedule-18</t>
        </is>
      </c>
    </row>
    <row r="27" ht="12.75" customHeight="1">
      <c r="F27" s="109" t="n"/>
      <c r="G27" s="225" t="inlineStr">
        <is>
          <t>Schedule-19</t>
        </is>
      </c>
    </row>
    <row r="28" ht="12.75" customHeight="1">
      <c r="G28" s="225" t="inlineStr">
        <is>
          <t>Schedule-4</t>
        </is>
      </c>
    </row>
    <row r="29" ht="12.75" customHeight="1">
      <c r="G29" s="225" t="inlineStr">
        <is>
          <t>Schedule-22</t>
        </is>
      </c>
    </row>
  </sheetData>
  <mergeCells count="5">
    <mergeCell ref="A1:D1"/>
    <mergeCell ref="A3:A4"/>
    <mergeCell ref="B3:B4"/>
    <mergeCell ref="A2:D2"/>
    <mergeCell ref="A16:D16"/>
  </mergeCells>
  <hyperlinks>
    <hyperlink ref="F5" location="BS!Print_Area" display="Balance Sheet"/>
    <hyperlink ref="G5" location="'S-4'!Print_Area" display="Schedule-4 (All)"/>
    <hyperlink ref="F6" location="RECEIPTS!Print_Titles" display="Receipt"/>
    <hyperlink ref="G6" location="'S-4 A'!A1" display="Sch-4A (SF)"/>
    <hyperlink ref="F7" location="PAYMENTS!Print_Titles" display="Payment"/>
    <hyperlink ref="G7" location="'s4-B'!A1" display="Sch-4B (Plan)"/>
    <hyperlink ref="F8" location="'ANNE-REC-SF-PROV '!Print_Area" display="SF-Rec-Prov-Annex"/>
    <hyperlink ref="G8" location="'s 4 c '!A1" display="Sch-4C (Specific Plan)"/>
    <hyperlink ref="F9" location="'ANNE-REC-VVN-PROV'!Print_Area" display="VVN-Rec-Prov-Annex"/>
    <hyperlink ref="G9" location="'s 4 D'!A1" display="Sch-4D (VVN)"/>
    <hyperlink ref="F10" location="'ANNE-PAYM-PROJCTSF-PROV'!Print_Area" display="Project-Rec-Prov-Annex"/>
    <hyperlink ref="G10" location="'s 4 E'!A1" display="Sch-4E (Project)"/>
    <hyperlink ref="F11" location="'ANNE-PAYM-SF-PROV'!Print_Area" display="SF-Paym-Prov-Annex"/>
    <hyperlink ref="G11" location="'S- 7'!A1" display="Schedule-7"/>
    <hyperlink ref="F12" location="'ANNE-PAYM-VVN-PROV'!Print_Area" display="VVN-Paym-Prov-Annex"/>
    <hyperlink ref="G12" location="'S  8'!Print_Area" display="Schedule-8"/>
    <hyperlink ref="F13" location="'ANNE-PAYM-PLAN-PROV'!Print_Area" display="Plan-Paym-Prov-Annex"/>
    <hyperlink ref="G13" location="'ANNE-S8-SF Civil'!A1" display="S8-Annex-SF"/>
    <hyperlink ref="F14" location="'I&amp;E'!Print_Area" display="Income &amp; Expenditure"/>
    <hyperlink ref="G14" location="'ANNE-S8-VVN All'!A1" display="S8-Annex-VVN"/>
    <hyperlink ref="F15" location="'S-1'!Print_Area" display="Schedule-1"/>
    <hyperlink ref="G15" location="'ANNE-S8-ProjectSF'!A1" display="S8-Annex-Project"/>
    <hyperlink ref="F16" location="'S-2'!Print_Area" display="Schedule-2"/>
    <hyperlink ref="G16" location="'ANNE-S8-PLAN'!A1" display="S8-Annex-Plan"/>
    <hyperlink ref="F17" location="'2A'!Print_Area" display="Schedule-2A"/>
    <hyperlink ref="G17" location="'ANNE-S8-SP.PLAN'!A1" display="S8-Annex-Sp. Plan"/>
    <hyperlink ref="F18" location="'S-3'!Print_Area" display="Schedule-3"/>
    <hyperlink ref="G18" location="'SCH-9 &amp; 10 '!Print_Area" display="S-9"/>
    <hyperlink ref="F19" location="'S- 3 A'!A1" display="Schedule-3A"/>
    <hyperlink ref="G19" location="'SCH-9 &amp; 10 '!Print_Area" display="S-10"/>
    <hyperlink ref="F20" location="'S-3B'!A1" display="Schedule-3B"/>
    <hyperlink ref="G20" location="'SCH 12 &amp;13 &amp; 14'!Print_Area" display="S-12"/>
    <hyperlink ref="F21" location="'ANN-S3-SF Civil'!Print_Area" display="S3-Annex-SF"/>
    <hyperlink ref="G21" location="'SCH 12 &amp;13 &amp; 14'!Print_Area" display="S-13"/>
    <hyperlink ref="F22" location="'ANN-S3-VVN-ALL'!Print_Area" display="S3-Annex-VVN"/>
    <hyperlink ref="G22" location="'SCH 12 &amp;13 &amp; 14'!Print_Area" display="S-14"/>
    <hyperlink ref="F23" location="'ANN-S3-PROJCT-SF'!Print_Area" display="S3-Annex-Project"/>
    <hyperlink ref="G23" location="'SC-15'!Print_Area" display="S-15"/>
    <hyperlink ref="F24" location="'ANN-S3-PLAN'!Print_Area" display="S3-Annex-Plan"/>
    <hyperlink ref="G24" location="'SCH- 16 &amp; 17'!Print_Area" display="S-16"/>
    <hyperlink ref="F25" location="'ANN-S3-SP.PLAN'!Print_Area" display="S3-Annex-Specific Plan"/>
    <hyperlink ref="G25" location="'SCH- 16 &amp; 17'!Print_Area" display="S-17"/>
    <hyperlink ref="G26" location="'sch - 18 &amp;19 &amp; 22'!Print_Area" display="S-18"/>
    <hyperlink ref="G27" location="'sch - 18 &amp;19 &amp; 22'!Print_Area" display="S-19"/>
    <hyperlink ref="G28" location="'S-4'!Print_Area" display="S-4"/>
    <hyperlink ref="G29" location="'sch - 18 &amp;19 &amp; 22'!Print_Area" display="S-22"/>
  </hyperlinks>
  <printOptions horizontalCentered="1"/>
  <pageMargins left="1.456692913385827" right="0.2362204724409449" top="0.3543307086614174" bottom="0.4724409448818898" header="0.2362204724409449" footer="0.3149606299212598"/>
  <pageSetup orientation="landscape" paperSize="9" firstPageNumber="6" useFirstPageNumber="1" blackAndWhite="1"/>
</worksheet>
</file>

<file path=xl/worksheets/sheet15.xml><?xml version="1.0" encoding="utf-8"?>
<worksheet xmlns="http://schemas.openxmlformats.org/spreadsheetml/2006/main">
  <sheetPr>
    <tabColor rgb="FF00B050"/>
    <outlinePr summaryBelow="1" summaryRight="1"/>
    <pageSetUpPr fitToPage="1"/>
  </sheetPr>
  <dimension ref="A1:G43"/>
  <sheetViews>
    <sheetView view="pageBreakPreview" zoomScale="85" zoomScaleNormal="85" zoomScaleSheetLayoutView="85" workbookViewId="0">
      <selection activeCell="D23" sqref="D23"/>
    </sheetView>
  </sheetViews>
  <sheetFormatPr baseColWidth="8" defaultRowHeight="11.25"/>
  <cols>
    <col width="8.7109375" customWidth="1" style="5" min="1" max="1"/>
    <col width="59.42578125" customWidth="1" style="5" min="2" max="2"/>
    <col width="17.42578125" customWidth="1" style="5" min="3" max="3"/>
    <col width="21.5703125" customWidth="1" style="5" min="4" max="4"/>
    <col width="16.140625" customWidth="1" style="5" min="5" max="5"/>
    <col width="16" customWidth="1" style="5" min="6" max="7"/>
    <col width="9.140625" customWidth="1" style="5" min="8" max="16384"/>
  </cols>
  <sheetData>
    <row r="1" ht="16.5" customFormat="1" customHeight="1" s="34">
      <c r="A1" s="863">
        <f>COVER!A1</f>
        <v/>
      </c>
      <c r="B1" s="1073" t="n"/>
      <c r="C1" s="1073" t="n"/>
      <c r="D1" s="1074" t="n"/>
    </row>
    <row r="2" ht="16.5" customHeight="1">
      <c r="A2" s="864" t="inlineStr">
        <is>
          <t>SCHEDULE - 2- DESIGNATED / EARMARKED FUND AS ON 31.03.2024</t>
        </is>
      </c>
      <c r="B2" s="1253" t="n"/>
      <c r="C2" s="1253" t="n"/>
      <c r="D2" s="1254" t="n"/>
      <c r="E2" s="12" t="n"/>
      <c r="F2" s="12" t="n"/>
      <c r="G2" s="12" t="n"/>
    </row>
    <row r="3" ht="15" customHeight="1">
      <c r="A3" s="862" t="inlineStr">
        <is>
          <t>SN</t>
        </is>
      </c>
      <c r="B3" s="862" t="inlineStr">
        <is>
          <t>PARTICULARS</t>
        </is>
      </c>
      <c r="C3" s="862" t="inlineStr">
        <is>
          <t>VIDYALAYA VIKAS NIDHI</t>
        </is>
      </c>
      <c r="D3" s="1074" t="n"/>
      <c r="E3" s="12" t="n"/>
      <c r="F3" s="12" t="n"/>
      <c r="G3" s="12" t="n"/>
    </row>
    <row r="4" ht="15" customHeight="1">
      <c r="A4" s="1116" t="n"/>
      <c r="B4" s="1116" t="n"/>
      <c r="C4" s="295" t="inlineStr">
        <is>
          <t>CURRENT YEAR</t>
        </is>
      </c>
      <c r="D4" s="295" t="inlineStr">
        <is>
          <t>PREVIOUS YEAR</t>
        </is>
      </c>
      <c r="E4" s="12" t="n"/>
      <c r="F4" s="12" t="n"/>
      <c r="G4" s="12" t="n"/>
    </row>
    <row r="5" ht="15" customHeight="1">
      <c r="A5" s="1117" t="n"/>
      <c r="B5" s="1117" t="n"/>
      <c r="C5" s="295" t="n"/>
      <c r="D5" s="295" t="n"/>
      <c r="E5" s="12" t="n"/>
      <c r="F5" s="12" t="n"/>
      <c r="G5" s="12" t="n"/>
    </row>
    <row r="6" ht="15" customHeight="1">
      <c r="A6" s="296" t="inlineStr">
        <is>
          <t>A</t>
        </is>
      </c>
      <c r="B6" s="297" t="inlineStr">
        <is>
          <t>Opening Balance of the Funds</t>
        </is>
      </c>
      <c r="C6" s="298">
        <f>ROUND(D34,0)</f>
        <v/>
      </c>
      <c r="D6" s="299" t="n">
        <v>2112573</v>
      </c>
      <c r="E6" s="12" t="n"/>
      <c r="F6" s="225" t="inlineStr">
        <is>
          <t>Balance Sheet</t>
        </is>
      </c>
      <c r="G6" s="225" t="inlineStr">
        <is>
          <t>Schedule-4 (All)</t>
        </is>
      </c>
    </row>
    <row r="7" ht="15" customHeight="1">
      <c r="A7" s="300" t="inlineStr">
        <is>
          <t>i</t>
        </is>
      </c>
      <c r="B7" s="297" t="inlineStr">
        <is>
          <t>Additions to the Funds :</t>
        </is>
      </c>
      <c r="C7" s="300" t="n"/>
      <c r="D7" s="299" t="n"/>
      <c r="E7" s="976" t="n"/>
      <c r="F7" s="225" t="inlineStr">
        <is>
          <t>Receipt</t>
        </is>
      </c>
      <c r="G7" s="225" t="inlineStr">
        <is>
          <t>Sch-4A (SF)</t>
        </is>
      </c>
    </row>
    <row r="8" ht="15" customHeight="1">
      <c r="A8" s="301" t="n">
        <v>1</v>
      </c>
      <c r="B8" s="302" t="inlineStr">
        <is>
          <t>Funds Received from KVS HQ</t>
        </is>
      </c>
      <c r="C8" s="424" t="n"/>
      <c r="D8" s="299" t="n"/>
      <c r="E8" s="976" t="n"/>
      <c r="F8" s="225" t="inlineStr">
        <is>
          <t>Payment</t>
        </is>
      </c>
      <c r="G8" s="225" t="inlineStr">
        <is>
          <t>Sch-4B (Plan)</t>
        </is>
      </c>
    </row>
    <row r="9" ht="15" customHeight="1">
      <c r="A9" s="301" t="n">
        <v>2</v>
      </c>
      <c r="B9" s="302" t="inlineStr">
        <is>
          <t>Funds Received from REGIONAL OFFICE</t>
        </is>
      </c>
      <c r="C9" s="863">
        <f>SUM(RECEIPTS!D22:D28)</f>
        <v/>
      </c>
      <c r="D9" s="299" t="n"/>
      <c r="E9" s="923" t="n"/>
      <c r="F9" s="225" t="inlineStr">
        <is>
          <t>SF-Rec-Prov-Annex</t>
        </is>
      </c>
      <c r="G9" s="225" t="inlineStr">
        <is>
          <t>Sch-4C (Specific Plan)</t>
        </is>
      </c>
    </row>
    <row r="10" ht="15" customHeight="1">
      <c r="A10" s="301" t="n">
        <v>3</v>
      </c>
      <c r="B10" s="302" t="inlineStr">
        <is>
          <t>Donation received from other Sources</t>
        </is>
      </c>
      <c r="C10" s="863">
        <f>RECEIPTS!D30</f>
        <v/>
      </c>
      <c r="D10" s="299" t="n"/>
      <c r="E10" s="923" t="n"/>
      <c r="F10" s="225" t="inlineStr">
        <is>
          <t>VVN-Rec-Prov-Annex</t>
        </is>
      </c>
      <c r="G10" s="225" t="inlineStr">
        <is>
          <t>Sch-4D (VVN)</t>
        </is>
      </c>
    </row>
    <row r="11" ht="15" customHeight="1">
      <c r="A11" s="301" t="n">
        <v>4</v>
      </c>
      <c r="B11" s="304" t="inlineStr">
        <is>
          <t xml:space="preserve">Fees &amp; Fines from Student </t>
        </is>
      </c>
      <c r="C11" s="863">
        <f>'R-VVN-Pro'!H16</f>
        <v/>
      </c>
      <c r="D11" s="299" t="n">
        <v>3346950</v>
      </c>
      <c r="E11" s="976" t="n"/>
      <c r="F11" s="225" t="inlineStr">
        <is>
          <t>Project-Rec-Prov-Annex</t>
        </is>
      </c>
      <c r="G11" s="225" t="inlineStr">
        <is>
          <t>Sch-4E (Project)</t>
        </is>
      </c>
    </row>
    <row r="12" ht="15" customHeight="1">
      <c r="A12" s="301" t="n">
        <v>5</v>
      </c>
      <c r="B12" s="304" t="inlineStr">
        <is>
          <t>Other Income</t>
        </is>
      </c>
      <c r="C12" s="863">
        <f>'R-VVN-Pro'!H23</f>
        <v/>
      </c>
      <c r="D12" s="299" t="n">
        <v>42288</v>
      </c>
      <c r="E12" s="976" t="n"/>
      <c r="F12" s="225" t="inlineStr">
        <is>
          <t>SF-Paym-Prov-Annex</t>
        </is>
      </c>
      <c r="G12" s="225" t="inlineStr">
        <is>
          <t>Schedule-7</t>
        </is>
      </c>
    </row>
    <row r="13" ht="15" customHeight="1">
      <c r="A13" s="301" t="n">
        <v>6</v>
      </c>
      <c r="B13" s="304" t="inlineStr">
        <is>
          <t xml:space="preserve">Income from Land &amp; Building </t>
        </is>
      </c>
      <c r="C13" s="863">
        <f>'R-VVN-Pro'!H27</f>
        <v/>
      </c>
      <c r="D13" s="299" t="n">
        <v>0</v>
      </c>
      <c r="E13" s="976" t="n"/>
      <c r="F13" s="225" t="inlineStr">
        <is>
          <t>VVN-Paym-Prov-Annex</t>
        </is>
      </c>
      <c r="G13" s="225" t="inlineStr">
        <is>
          <t>Schedule-8</t>
        </is>
      </c>
    </row>
    <row r="14" ht="15" customHeight="1">
      <c r="A14" s="301" t="n">
        <v>7</v>
      </c>
      <c r="B14" s="304" t="inlineStr">
        <is>
          <t>Interest Received</t>
        </is>
      </c>
      <c r="C14" s="863">
        <f>'R-VVN-Pro'!H32</f>
        <v/>
      </c>
      <c r="D14" s="299" t="n">
        <v>58609</v>
      </c>
      <c r="E14" s="976" t="n"/>
      <c r="F14" s="225" t="inlineStr">
        <is>
          <t>Plan-Paym-Prov-Annex</t>
        </is>
      </c>
      <c r="G14" s="225" t="inlineStr">
        <is>
          <t>S8-Annex-SF</t>
        </is>
      </c>
    </row>
    <row r="15" ht="15" customHeight="1">
      <c r="A15" s="301" t="n">
        <v>8</v>
      </c>
      <c r="B15" s="304" t="inlineStr">
        <is>
          <t>EMD/Liabilities written off</t>
        </is>
      </c>
      <c r="C15" s="307">
        <f>IF((SUM('S3-VVN'!E8:E10)+SUM('S3-VVN'!E13:E25))&lt;0, -SUM('S3-VVN'!E8:E10)-SUM('S3-VVN'!E13:E25),0)</f>
        <v/>
      </c>
      <c r="D15" s="299" t="n">
        <v>0</v>
      </c>
      <c r="E15" s="976" t="n"/>
      <c r="F15" s="225" t="inlineStr">
        <is>
          <t>Income &amp; Expenditure</t>
        </is>
      </c>
      <c r="G15" s="225" t="inlineStr">
        <is>
          <t>S8-Annex-VVN</t>
        </is>
      </c>
    </row>
    <row r="16" ht="15" customHeight="1">
      <c r="A16" s="301" t="n">
        <v>9</v>
      </c>
      <c r="B16" s="304" t="inlineStr">
        <is>
          <t xml:space="preserve">Profit on Sale / disposal of Assets </t>
        </is>
      </c>
      <c r="C16" s="698" t="n"/>
      <c r="D16" s="299" t="n"/>
      <c r="E16" s="976" t="n"/>
      <c r="F16" s="225" t="inlineStr">
        <is>
          <t>Schedule-1</t>
        </is>
      </c>
      <c r="G16" s="225" t="inlineStr">
        <is>
          <t>S8-Annex-Project</t>
        </is>
      </c>
    </row>
    <row r="17" ht="15" customHeight="1">
      <c r="A17" s="301" t="n">
        <v>10</v>
      </c>
      <c r="B17" s="304" t="inlineStr">
        <is>
          <t xml:space="preserve">Other additions /deduction/adjustment(specify nature) </t>
        </is>
      </c>
      <c r="C17" s="307">
        <f>SUM('S8-VVN'!E10:E20)+SUM('S8-VVN'!E23:E30)+IF((SUM('S3-VVN'!E8:E11)+SUM('S3-VVN'!E13:E25))&gt;0, -(SUM('S3-VVN'!E8:E11)+SUM('S3-VVN'!E13:E25)),0)</f>
        <v/>
      </c>
      <c r="D17" s="299" t="n">
        <v>0</v>
      </c>
      <c r="E17" s="976" t="n"/>
      <c r="F17" s="225" t="inlineStr">
        <is>
          <t>Schedule-2</t>
        </is>
      </c>
      <c r="G17" s="225" t="inlineStr">
        <is>
          <t>S8-Annex-Plan</t>
        </is>
      </c>
    </row>
    <row r="18" ht="15" customHeight="1">
      <c r="A18" s="863" t="inlineStr">
        <is>
          <t>B                     i</t>
        </is>
      </c>
      <c r="B18" s="305" t="inlineStr">
        <is>
          <t>less-Funds Remitted to KVS HQ</t>
        </is>
      </c>
      <c r="C18" s="424" t="n"/>
      <c r="D18" s="299" t="n"/>
      <c r="E18" s="976" t="n"/>
      <c r="F18" s="225" t="inlineStr">
        <is>
          <t>Schedule-2A</t>
        </is>
      </c>
      <c r="G18" s="225" t="inlineStr">
        <is>
          <t>S8-Annex-Sp. Plan</t>
        </is>
      </c>
    </row>
    <row r="19" ht="15" customHeight="1">
      <c r="A19" s="300" t="inlineStr">
        <is>
          <t>ii</t>
        </is>
      </c>
      <c r="B19" s="305" t="inlineStr">
        <is>
          <t>less-Funds Remitted to Regional Office</t>
        </is>
      </c>
      <c r="C19" s="863">
        <f>-SUM(PAYMENTS!F161:F168)</f>
        <v/>
      </c>
      <c r="D19" s="299" t="n">
        <v>-709537</v>
      </c>
      <c r="E19" s="976" t="n"/>
      <c r="F19" s="225" t="inlineStr">
        <is>
          <t>Schedule-3</t>
        </is>
      </c>
      <c r="G19" s="225" t="inlineStr">
        <is>
          <t>Schedule-9</t>
        </is>
      </c>
    </row>
    <row r="20" ht="15" customHeight="1">
      <c r="A20" s="301" t="n"/>
      <c r="B20" s="306" t="inlineStr">
        <is>
          <t xml:space="preserve"> TOTAL[A]</t>
        </is>
      </c>
      <c r="C20" s="307">
        <f>SUM(C6:C19)</f>
        <v/>
      </c>
      <c r="D20" s="308">
        <f>SUM(D6:D19)</f>
        <v/>
      </c>
      <c r="E20" s="976" t="n"/>
      <c r="F20" s="225" t="inlineStr">
        <is>
          <t>Schedule-3A</t>
        </is>
      </c>
      <c r="G20" s="225" t="inlineStr">
        <is>
          <t>Schedule-10</t>
        </is>
      </c>
    </row>
    <row r="21" ht="15" customHeight="1">
      <c r="A21" s="300" t="inlineStr">
        <is>
          <t>B</t>
        </is>
      </c>
      <c r="B21" s="297" t="inlineStr">
        <is>
          <t>Utilisation/Expenditure towards objectives of funds</t>
        </is>
      </c>
      <c r="C21" s="301" t="n"/>
      <c r="D21" s="299" t="n"/>
      <c r="E21" s="976" t="n"/>
      <c r="F21" s="225" t="inlineStr">
        <is>
          <t>Schedule-3B</t>
        </is>
      </c>
      <c r="G21" s="225" t="inlineStr">
        <is>
          <t>Schedule-12</t>
        </is>
      </c>
    </row>
    <row r="22" ht="15" customHeight="1">
      <c r="A22" s="300" t="inlineStr">
        <is>
          <t>i</t>
        </is>
      </c>
      <c r="B22" s="297" t="inlineStr">
        <is>
          <t>Capital Expenditure</t>
        </is>
      </c>
      <c r="C22" s="301" t="n"/>
      <c r="D22" s="299" t="n"/>
      <c r="F22" s="225" t="inlineStr">
        <is>
          <t>S3-Annex-SF</t>
        </is>
      </c>
      <c r="G22" s="225" t="inlineStr">
        <is>
          <t>Schedule-13</t>
        </is>
      </c>
    </row>
    <row r="23" ht="15" customHeight="1">
      <c r="A23" s="301" t="n">
        <v>1</v>
      </c>
      <c r="B23" s="305" t="inlineStr">
        <is>
          <t>Fixed Assets</t>
        </is>
      </c>
      <c r="C23" s="863">
        <f>'P-VVN-Pro'!H90</f>
        <v/>
      </c>
      <c r="D23" s="299" t="n">
        <v>298221</v>
      </c>
      <c r="E23" s="12" t="n"/>
      <c r="F23" s="225" t="inlineStr">
        <is>
          <t>S3-Annex-VVN</t>
        </is>
      </c>
      <c r="G23" s="225" t="inlineStr">
        <is>
          <t>Schedule-14</t>
        </is>
      </c>
    </row>
    <row r="24" ht="15" customHeight="1">
      <c r="A24" s="301" t="n">
        <v>2</v>
      </c>
      <c r="B24" s="305" t="inlineStr">
        <is>
          <t>Capital work in Progress</t>
        </is>
      </c>
      <c r="C24" s="863">
        <f>'S4-B'!D20</f>
        <v/>
      </c>
      <c r="D24" s="299" t="n"/>
      <c r="E24" s="12" t="n"/>
      <c r="F24" s="225" t="inlineStr">
        <is>
          <t>S3-Annex-Project</t>
        </is>
      </c>
      <c r="G24" s="225" t="inlineStr">
        <is>
          <t>Schedule-15</t>
        </is>
      </c>
    </row>
    <row r="25" ht="15" customHeight="1">
      <c r="A25" s="301" t="n"/>
      <c r="B25" s="306" t="inlineStr">
        <is>
          <t>SUB TOTAL [i]</t>
        </is>
      </c>
      <c r="C25" s="307">
        <f>SUM(C23:C24)</f>
        <v/>
      </c>
      <c r="D25" s="308">
        <f>SUM(D23:D24)</f>
        <v/>
      </c>
      <c r="E25" s="261" t="n"/>
      <c r="F25" s="225" t="inlineStr">
        <is>
          <t>S3-Annex-Plan</t>
        </is>
      </c>
      <c r="G25" s="225" t="inlineStr">
        <is>
          <t>Schedule-16</t>
        </is>
      </c>
    </row>
    <row r="26" ht="15" customHeight="1">
      <c r="A26" s="300" t="inlineStr">
        <is>
          <t>ii</t>
        </is>
      </c>
      <c r="B26" s="297" t="inlineStr">
        <is>
          <t>Revenue Expenditure( As per Annexure-I Schedule 2)</t>
        </is>
      </c>
      <c r="C26" s="301" t="n"/>
      <c r="D26" s="299" t="n"/>
      <c r="E26" s="12" t="n"/>
      <c r="F26" s="225" t="inlineStr">
        <is>
          <t>S3-Annex-Specific Plan</t>
        </is>
      </c>
      <c r="G26" s="225" t="inlineStr">
        <is>
          <t>Schedule-17</t>
        </is>
      </c>
    </row>
    <row r="27" ht="15" customHeight="1">
      <c r="A27" s="301" t="n">
        <v>1</v>
      </c>
      <c r="B27" s="305" t="inlineStr">
        <is>
          <t>Staff Payments &amp; Benefits</t>
        </is>
      </c>
      <c r="C27" s="863">
        <f>'ANNEX-1SCH -2'!C7</f>
        <v/>
      </c>
      <c r="D27" s="299" t="n">
        <v>-428749</v>
      </c>
      <c r="E27" s="12" t="n"/>
      <c r="F27" s="109" t="n"/>
      <c r="G27" s="225" t="inlineStr">
        <is>
          <t>Schedule-18</t>
        </is>
      </c>
    </row>
    <row r="28" ht="15" customHeight="1">
      <c r="A28" s="301" t="n">
        <v>2</v>
      </c>
      <c r="B28" s="305" t="inlineStr">
        <is>
          <t>Academic Expenses</t>
        </is>
      </c>
      <c r="C28" s="863">
        <f>'ANNEX-1SCH -2'!C43</f>
        <v/>
      </c>
      <c r="D28" s="299" t="n">
        <v>761162</v>
      </c>
      <c r="E28" s="12" t="n"/>
      <c r="F28" s="109" t="n"/>
      <c r="G28" s="225" t="inlineStr">
        <is>
          <t>Schedule-19</t>
        </is>
      </c>
    </row>
    <row r="29" ht="15" customHeight="1">
      <c r="A29" s="301" t="n">
        <v>3</v>
      </c>
      <c r="B29" s="305" t="inlineStr">
        <is>
          <t>Administrative &amp; General Expenses</t>
        </is>
      </c>
      <c r="C29" s="863">
        <f>'ANNEX-1SCH -2'!G21</f>
        <v/>
      </c>
      <c r="D29" s="299" t="n">
        <v>974286</v>
      </c>
      <c r="E29" s="12" t="n"/>
      <c r="G29" s="225" t="inlineStr">
        <is>
          <t>Schedule-4</t>
        </is>
      </c>
    </row>
    <row r="30" ht="15" customHeight="1">
      <c r="A30" s="301" t="n">
        <v>4</v>
      </c>
      <c r="B30" s="305" t="inlineStr">
        <is>
          <t>Transportation Expenses</t>
        </is>
      </c>
      <c r="C30" s="863">
        <f>'ANNEX-1SCH -2'!G24</f>
        <v/>
      </c>
      <c r="D30" s="299" t="n"/>
      <c r="E30" s="12" t="n"/>
      <c r="G30" s="225" t="inlineStr">
        <is>
          <t>Schedule-22</t>
        </is>
      </c>
    </row>
    <row r="31" ht="15" customHeight="1">
      <c r="A31" s="301" t="n">
        <v>5</v>
      </c>
      <c r="B31" s="305" t="inlineStr">
        <is>
          <t>Repair &amp; Maintenance</t>
        </is>
      </c>
      <c r="C31" s="863">
        <f>'ANNEX-1SCH -2'!G34</f>
        <v/>
      </c>
      <c r="D31" s="299" t="n">
        <v>458209</v>
      </c>
      <c r="E31" s="12" t="n"/>
      <c r="F31" s="12" t="n"/>
      <c r="G31" s="12" t="n"/>
    </row>
    <row r="32" ht="15" customHeight="1">
      <c r="A32" s="301" t="n"/>
      <c r="B32" s="306" t="inlineStr">
        <is>
          <t>SUB TOTAL[ii]</t>
        </is>
      </c>
      <c r="C32" s="307">
        <f>SUM(C27:C31)</f>
        <v/>
      </c>
      <c r="D32" s="308">
        <f>SUM(D27:D31)</f>
        <v/>
      </c>
      <c r="E32" s="12" t="n"/>
      <c r="F32" s="12" t="n"/>
      <c r="G32" s="12" t="n"/>
    </row>
    <row r="33" ht="15" customHeight="1">
      <c r="A33" s="301" t="n"/>
      <c r="B33" s="306" t="inlineStr">
        <is>
          <t>TOTAL[B]</t>
        </is>
      </c>
      <c r="C33" s="307">
        <f>C25+C32</f>
        <v/>
      </c>
      <c r="D33" s="308">
        <f>D25+D32</f>
        <v/>
      </c>
    </row>
    <row r="34" ht="15" customHeight="1">
      <c r="A34" s="305" t="n"/>
      <c r="B34" s="306" t="inlineStr">
        <is>
          <t>NET BALANCE AS AT THE YEAR -[A-B]</t>
        </is>
      </c>
      <c r="C34" s="307">
        <f>C20-C33</f>
        <v/>
      </c>
      <c r="D34" s="308">
        <f>D20-D33</f>
        <v/>
      </c>
    </row>
    <row r="35" ht="15" customHeight="1">
      <c r="A35" s="305" t="n"/>
      <c r="B35" s="296" t="inlineStr">
        <is>
          <t>Represented by</t>
        </is>
      </c>
      <c r="C35" s="305" t="n"/>
      <c r="D35" s="309" t="n"/>
    </row>
    <row r="36" ht="15" customHeight="1">
      <c r="A36" s="305" t="n"/>
      <c r="B36" s="304" t="inlineStr">
        <is>
          <t>Cash and Bank Balances</t>
        </is>
      </c>
      <c r="C36" s="310">
        <f>'S-7'!D15</f>
        <v/>
      </c>
      <c r="D36" s="310">
        <f>RECEIPTS!D11</f>
        <v/>
      </c>
    </row>
    <row r="37" ht="15" customHeight="1">
      <c r="A37" s="305" t="n"/>
      <c r="B37" s="304" t="inlineStr">
        <is>
          <t>Loans / Advances / Deposits</t>
        </is>
      </c>
      <c r="C37" s="310">
        <f>'S  8'!D36</f>
        <v/>
      </c>
      <c r="D37" s="310">
        <f>'S8-VVN'!C39</f>
        <v/>
      </c>
    </row>
    <row r="38" ht="15" customHeight="1">
      <c r="A38" s="305" t="n"/>
      <c r="B38" s="310" t="inlineStr">
        <is>
          <t>TOTAL</t>
        </is>
      </c>
      <c r="C38" s="310">
        <f>SUM(C36:C37)</f>
        <v/>
      </c>
      <c r="D38" s="310">
        <f>SUM(D36:D37)</f>
        <v/>
      </c>
    </row>
    <row r="39" ht="15" customHeight="1">
      <c r="A39" s="305" t="n"/>
      <c r="B39" s="305" t="inlineStr">
        <is>
          <t>Deduct:- Current liabilities &amp; Provisions</t>
        </is>
      </c>
      <c r="C39" s="310">
        <f>'S-3'!D36</f>
        <v/>
      </c>
      <c r="D39" s="310">
        <f>'S3-VVN'!C36</f>
        <v/>
      </c>
    </row>
    <row r="40" ht="15" customHeight="1">
      <c r="A40" s="311" t="n"/>
      <c r="B40" s="595" t="inlineStr">
        <is>
          <t>Net Total</t>
        </is>
      </c>
      <c r="C40" s="595">
        <f>C38-C39</f>
        <v/>
      </c>
      <c r="D40" s="595">
        <f>D38-D39</f>
        <v/>
      </c>
    </row>
    <row r="41" ht="16.5" customHeight="1">
      <c r="A41" s="596" t="n"/>
      <c r="B41" s="597" t="n"/>
      <c r="C41" s="876">
        <f>C34-C40</f>
        <v/>
      </c>
      <c r="D41" s="877">
        <f>D34-D40</f>
        <v/>
      </c>
    </row>
    <row r="42">
      <c r="A42" s="598" t="n"/>
      <c r="B42" s="156" t="n"/>
      <c r="C42" s="156" t="n"/>
      <c r="D42" s="599" t="n"/>
    </row>
    <row r="43" ht="15.75" customHeight="1">
      <c r="A43" s="1255" t="inlineStr">
        <is>
          <t>FINANCE OFFICER/DIRECTOR/PRINCIPAL</t>
        </is>
      </c>
      <c r="B43" s="1243" t="n"/>
      <c r="C43" s="1243" t="n"/>
      <c r="D43" s="1230" t="n"/>
    </row>
  </sheetData>
  <mergeCells count="6">
    <mergeCell ref="A1:D1"/>
    <mergeCell ref="A3:A5"/>
    <mergeCell ref="A43:D43"/>
    <mergeCell ref="B3:B5"/>
    <mergeCell ref="A2:D2"/>
    <mergeCell ref="C3:D3"/>
  </mergeCells>
  <conditionalFormatting sqref="B7:B19 E7:E22">
    <cfRule type="duplicateValues" priority="13" dxfId="0"/>
  </conditionalFormatting>
  <hyperlinks>
    <hyperlink ref="F6" location="BS!Print_Area" display="Balance Sheet"/>
    <hyperlink ref="G6" location="'S-4'!Print_Area" display="Schedule-4 (All)"/>
    <hyperlink ref="F7" location="RECEIPTS!Print_Titles" display="Receipt"/>
    <hyperlink ref="G7" location="'S-4 A'!A1" display="Sch-4A (SF)"/>
    <hyperlink ref="F8" location="PAYMENTS!Print_Titles" display="Payment"/>
    <hyperlink ref="G8" location="'s4-B'!A1" display="Sch-4B (Plan)"/>
    <hyperlink ref="F9" location="'ANNE-REC-SF-PROV '!Print_Area" display="SF-Rec-Prov-Annex"/>
    <hyperlink ref="G9" location="'s 4 c '!A1" display="Sch-4C (Specific Plan)"/>
    <hyperlink ref="F10" location="'ANNE-REC-VVN-PROV'!Print_Area" display="VVN-Rec-Prov-Annex"/>
    <hyperlink ref="G10" location="'s 4 D'!A1" display="Sch-4D (VVN)"/>
    <hyperlink ref="F11" location="'ANNE-PAYM-PROJCTSF-PROV'!Print_Area" display="Project-Rec-Prov-Annex"/>
    <hyperlink ref="G11" location="'s 4 E'!A1" display="Sch-4E (Project)"/>
    <hyperlink ref="F12" location="'ANNE-PAYM-SF-PROV'!Print_Area" display="SF-Paym-Prov-Annex"/>
    <hyperlink ref="G12" location="'S- 7'!A1" display="Schedule-7"/>
    <hyperlink ref="F13" location="'ANNE-PAYM-VVN-PROV'!Print_Area" display="VVN-Paym-Prov-Annex"/>
    <hyperlink ref="G13" location="'S  8'!Print_Area" display="Schedule-8"/>
    <hyperlink ref="F14" location="'ANNE-PAYM-PLAN-PROV'!Print_Area" display="Plan-Paym-Prov-Annex"/>
    <hyperlink ref="G14" location="'ANNE-S8-SF Civil'!A1" display="S8-Annex-SF"/>
    <hyperlink ref="F15" location="'I&amp;E'!Print_Area" display="Income &amp; Expenditure"/>
    <hyperlink ref="G15" location="'ANNE-S8-VVN All'!A1" display="S8-Annex-VVN"/>
    <hyperlink ref="F16" location="'S-1'!Print_Area" display="Schedule-1"/>
    <hyperlink ref="G16" location="'ANNE-S8-ProjectSF'!A1" display="S8-Annex-Project"/>
    <hyperlink ref="F17" location="'S-2'!Print_Area" display="Schedule-2"/>
    <hyperlink ref="G17" location="'ANNE-S8-PLAN'!A1" display="S8-Annex-Plan"/>
    <hyperlink ref="F18" location="'2A'!Print_Area" display="Schedule-2A"/>
    <hyperlink ref="G18" location="'ANNE-S8-SP.PLAN'!A1" display="S8-Annex-Sp. Plan"/>
    <hyperlink ref="F19" location="'S-3'!Print_Area" display="Schedule-3"/>
    <hyperlink ref="G19" location="'SCH-9 &amp; 10 '!Print_Area" display="S-9"/>
    <hyperlink ref="F20" location="'S- 3 A'!A1" display="Schedule-3A"/>
    <hyperlink ref="G20" location="'SCH-9 &amp; 10 '!Print_Area" display="S-10"/>
    <hyperlink ref="F21" location="'S-3B'!A1" display="Schedule-3B"/>
    <hyperlink ref="G21" location="'SCH 12 &amp;13 &amp; 14'!Print_Area" display="S-12"/>
    <hyperlink ref="F22" location="'ANN-S3-SF Civil'!Print_Area" display="S3-Annex-SF"/>
    <hyperlink ref="G22" location="'SCH 12 &amp;13 &amp; 14'!Print_Area" display="S-13"/>
    <hyperlink ref="F23" location="'ANN-S3-VVN-ALL'!Print_Area" display="S3-Annex-VVN"/>
    <hyperlink ref="G23" location="'SCH 12 &amp;13 &amp; 14'!Print_Area" display="S-14"/>
    <hyperlink ref="F24" location="'ANN-S3-PROJCT-SF'!Print_Area" display="S3-Annex-Project"/>
    <hyperlink ref="G24" location="'SC-15'!Print_Area" display="S-15"/>
    <hyperlink ref="F25" location="'ANN-S3-PLAN'!Print_Area" display="S3-Annex-Plan"/>
    <hyperlink ref="G25" location="'SCH- 16 &amp; 17'!Print_Area" display="S-16"/>
    <hyperlink ref="F26" location="'ANN-S3-SP.PLAN'!Print_Area" display="S3-Annex-Specific Plan"/>
    <hyperlink ref="G26" location="'SCH- 16 &amp; 17'!Print_Area" display="S-17"/>
    <hyperlink ref="G27" location="'sch - 18 &amp;19 &amp; 22'!Print_Area" display="S-18"/>
    <hyperlink ref="G28" location="'sch - 18 &amp;19 &amp; 22'!Print_Area" display="S-19"/>
    <hyperlink ref="G29" location="'S-4'!Print_Area" display="S-4"/>
    <hyperlink ref="G30" location="'sch - 18 &amp;19 &amp; 22'!Print_Area" display="S-22"/>
  </hyperlinks>
  <printOptions horizontalCentered="1"/>
  <pageMargins left="0.7086614173228347" right="0.2362204724409449" top="0.3543307086614174" bottom="0.4724409448818898" header="0.2362204724409449" footer="0.3149606299212598"/>
  <pageSetup orientation="landscape" paperSize="9" scale="85" firstPageNumber="6" useFirstPageNumber="1" blackAndWhite="1"/>
</worksheet>
</file>

<file path=xl/worksheets/sheet16.xml><?xml version="1.0" encoding="utf-8"?>
<worksheet xmlns="http://schemas.openxmlformats.org/spreadsheetml/2006/main">
  <sheetPr>
    <tabColor rgb="FF00B050"/>
    <outlinePr summaryBelow="1" summaryRight="1"/>
    <pageSetUpPr fitToPage="1"/>
  </sheetPr>
  <dimension ref="A1:L46"/>
  <sheetViews>
    <sheetView topLeftCell="E22" zoomScaleNormal="100" zoomScaleSheetLayoutView="70" workbookViewId="0">
      <selection activeCell="H29" sqref="H29:H33"/>
    </sheetView>
  </sheetViews>
  <sheetFormatPr baseColWidth="8" defaultRowHeight="11.25"/>
  <cols>
    <col width="4.7109375" customWidth="1" style="5" min="1" max="1"/>
    <col width="59.7109375" customWidth="1" style="5" min="2" max="2"/>
    <col width="14.7109375" customWidth="1" style="12" min="3" max="3"/>
    <col width="14.140625" customWidth="1" style="12" min="4" max="4"/>
    <col width="4.140625" customWidth="1" style="5" min="5" max="5"/>
    <col width="46.7109375" customWidth="1" style="5" min="6" max="6"/>
    <col width="15.7109375" customWidth="1" style="5" min="7" max="7"/>
    <col width="14" customWidth="1" style="5" min="8" max="8"/>
    <col width="9.140625" customWidth="1" style="5" min="9" max="16384"/>
  </cols>
  <sheetData>
    <row r="1" ht="15.75" customFormat="1" customHeight="1" s="262">
      <c r="A1" s="1256">
        <f>COVER!A1</f>
        <v/>
      </c>
      <c r="B1" s="1253" t="n"/>
      <c r="C1" s="1253" t="n"/>
      <c r="D1" s="1253" t="n"/>
      <c r="E1" s="1253" t="n"/>
      <c r="F1" s="1253" t="n"/>
      <c r="G1" s="1253" t="n"/>
      <c r="H1" s="1254" t="n"/>
    </row>
    <row r="2" ht="17.25" customHeight="1">
      <c r="A2" s="1257" t="inlineStr">
        <is>
          <t>ANNEXURE -1 SCHEDULE 2 - REVENUE EXPENDITURE -DESIGNATED FUND - VVN</t>
        </is>
      </c>
      <c r="B2" s="1243" t="n"/>
      <c r="C2" s="1243" t="n"/>
      <c r="D2" s="1243" t="n"/>
      <c r="E2" s="1243" t="n"/>
      <c r="F2" s="1243" t="n"/>
      <c r="G2" s="1243" t="n"/>
      <c r="H2" s="1230" t="n"/>
    </row>
    <row r="3" ht="22.5" customHeight="1">
      <c r="A3" s="1258" t="inlineStr">
        <is>
          <t>SN</t>
        </is>
      </c>
      <c r="B3" s="1258" t="inlineStr">
        <is>
          <t>PARTICULARS</t>
        </is>
      </c>
      <c r="C3" s="263" t="inlineStr">
        <is>
          <t>CURRENT YEAR</t>
        </is>
      </c>
      <c r="D3" s="263" t="inlineStr">
        <is>
          <t xml:space="preserve">  PREVIOUS  YEAR</t>
        </is>
      </c>
      <c r="E3" s="1258" t="inlineStr">
        <is>
          <t>SN</t>
        </is>
      </c>
      <c r="F3" s="1258" t="inlineStr">
        <is>
          <t>PARTICULARS</t>
        </is>
      </c>
      <c r="G3" s="263" t="inlineStr">
        <is>
          <t>CURRENT YEAR</t>
        </is>
      </c>
      <c r="H3" s="263" t="inlineStr">
        <is>
          <t xml:space="preserve">  PREVIOUS  YEAR</t>
        </is>
      </c>
    </row>
    <row r="4" ht="13.5" customHeight="1">
      <c r="A4" s="1117" t="n"/>
      <c r="B4" s="1117" t="n"/>
      <c r="C4" s="263" t="n"/>
      <c r="D4" s="700" t="n"/>
      <c r="E4" s="1117" t="n"/>
      <c r="F4" s="1117" t="n"/>
      <c r="G4" s="263" t="n"/>
      <c r="H4" s="263" t="n"/>
    </row>
    <row r="5" ht="14.25" customHeight="1">
      <c r="A5" s="1259" t="inlineStr">
        <is>
          <t>A</t>
        </is>
      </c>
      <c r="B5" s="1260" t="inlineStr">
        <is>
          <t>STAFF PAYMENT &amp; BENEFITS</t>
        </is>
      </c>
      <c r="C5" s="266" t="n"/>
      <c r="D5" s="701" t="n"/>
      <c r="E5" s="1259" t="inlineStr">
        <is>
          <t>C</t>
        </is>
      </c>
      <c r="F5" s="1261" t="inlineStr">
        <is>
          <t>Administrative and General Expenses</t>
        </is>
      </c>
      <c r="G5" s="268" t="n"/>
      <c r="H5" s="268" t="n"/>
    </row>
    <row r="6" ht="14.25" customHeight="1">
      <c r="A6" s="15" t="n">
        <v>1</v>
      </c>
      <c r="B6" s="39" t="inlineStr">
        <is>
          <t>Part-time/Contractual Staff</t>
        </is>
      </c>
      <c r="C6" s="269">
        <f>'P-VVN-Pro'!H12</f>
        <v/>
      </c>
      <c r="D6" s="540" t="n">
        <v>-428749</v>
      </c>
      <c r="E6" s="1193" t="n">
        <v>1</v>
      </c>
      <c r="F6" s="1246" t="inlineStr">
        <is>
          <t>Payment of Contributions to DGHS</t>
        </is>
      </c>
      <c r="G6" s="269">
        <f>'P-VVN-Pro'!H51</f>
        <v/>
      </c>
      <c r="H6" s="134" t="n"/>
    </row>
    <row r="7" ht="14.25" customFormat="1" customHeight="1" s="273">
      <c r="A7" s="270" t="n"/>
      <c r="B7" s="271" t="inlineStr">
        <is>
          <t>Total (A)</t>
        </is>
      </c>
      <c r="C7" s="78">
        <f>C6</f>
        <v/>
      </c>
      <c r="D7" s="78">
        <f>D6</f>
        <v/>
      </c>
      <c r="E7" s="1193" t="n">
        <v>2</v>
      </c>
      <c r="F7" s="1246" t="inlineStr">
        <is>
          <t>Contingencies</t>
        </is>
      </c>
      <c r="G7" s="269">
        <f>'P-VVN-Pro'!H52</f>
        <v/>
      </c>
      <c r="H7" s="134" t="n">
        <v>7262</v>
      </c>
      <c r="I7" s="272" t="n"/>
      <c r="J7" s="272" t="n"/>
      <c r="K7" s="272" t="n"/>
      <c r="L7" s="272" t="n"/>
    </row>
    <row r="8" ht="14.25" customFormat="1" customHeight="1" s="272">
      <c r="A8" s="1259" t="inlineStr">
        <is>
          <t>B</t>
        </is>
      </c>
      <c r="B8" s="1261" t="inlineStr">
        <is>
          <t xml:space="preserve"> Academic Expenses</t>
        </is>
      </c>
      <c r="C8" s="268" t="n"/>
      <c r="D8" s="135" t="n"/>
      <c r="E8" s="1193" t="n">
        <v>3</v>
      </c>
      <c r="F8" s="1246" t="inlineStr">
        <is>
          <t>Bank Charges</t>
        </is>
      </c>
      <c r="G8" s="269">
        <f>'P-VVN-Pro'!H53</f>
        <v/>
      </c>
      <c r="H8" s="134" t="n">
        <v>0</v>
      </c>
    </row>
    <row r="9" ht="14.25" customFormat="1" customHeight="1" s="272">
      <c r="A9" s="1193" t="n">
        <v>1</v>
      </c>
      <c r="B9" s="1251" t="inlineStr">
        <is>
          <t>Examination Fees for SC/ST Students</t>
        </is>
      </c>
      <c r="C9" s="269">
        <f>'P-VVN-Pro'!H15</f>
        <v/>
      </c>
      <c r="D9" s="134" t="n"/>
      <c r="E9" s="1193" t="n">
        <v>4</v>
      </c>
      <c r="F9" s="1246" t="inlineStr">
        <is>
          <t xml:space="preserve">Security of School-Exp. </t>
        </is>
      </c>
      <c r="G9" s="269">
        <f>'P-VVN-Pro'!H54</f>
        <v/>
      </c>
      <c r="H9" s="134" t="n">
        <v>853275</v>
      </c>
    </row>
    <row r="10" ht="14.25" customFormat="1" customHeight="1" s="272">
      <c r="A10" s="1193" t="n">
        <v>2</v>
      </c>
      <c r="B10" s="1251" t="inlineStr">
        <is>
          <t>Assistance to children of Armed Forces</t>
        </is>
      </c>
      <c r="C10" s="269">
        <f>'P-VVN-Pro'!H16</f>
        <v/>
      </c>
      <c r="D10" s="134" t="n"/>
      <c r="E10" s="1193" t="n">
        <v>5</v>
      </c>
      <c r="F10" s="1246" t="inlineStr">
        <is>
          <t>Rent, Rates and Taxes ( including property tax)</t>
        </is>
      </c>
      <c r="G10" s="269">
        <f>'P-VVN-Pro'!H55</f>
        <v/>
      </c>
      <c r="H10" s="134" t="n">
        <v>0</v>
      </c>
    </row>
    <row r="11" ht="14.25" customFormat="1" customHeight="1" s="272">
      <c r="A11" s="1193" t="n">
        <v>3</v>
      </c>
      <c r="B11" s="1251" t="inlineStr">
        <is>
          <t>Consumable- Craft/Sports/ Yoga /Teaching Aids/etc.</t>
        </is>
      </c>
      <c r="C11" s="269">
        <f>'P-VVN-Pro'!H17</f>
        <v/>
      </c>
      <c r="D11" s="134" t="n"/>
      <c r="E11" s="1193" t="n">
        <v>6</v>
      </c>
      <c r="F11" s="1246" t="inlineStr">
        <is>
          <t>Electricity ,water and power charges</t>
        </is>
      </c>
      <c r="G11" s="269">
        <f>'P-VVN-Pro'!H56</f>
        <v/>
      </c>
      <c r="H11" s="134" t="n">
        <v>0</v>
      </c>
    </row>
    <row r="12" ht="14.25" customFormat="1" customHeight="1" s="272">
      <c r="A12" s="1193" t="n">
        <v>4</v>
      </c>
      <c r="B12" s="1251" t="inlineStr">
        <is>
          <t>Refresher Course &amp; Training</t>
        </is>
      </c>
      <c r="C12" s="269">
        <f>'P-VVN-Pro'!H18</f>
        <v/>
      </c>
      <c r="D12" s="134" t="n"/>
      <c r="E12" s="1193" t="n">
        <v>7</v>
      </c>
      <c r="F12" s="1246" t="inlineStr">
        <is>
          <t>Postage &amp; Telegram</t>
        </is>
      </c>
      <c r="G12" s="269">
        <f>'P-VVN-Pro'!H57</f>
        <v/>
      </c>
      <c r="H12" s="134" t="n">
        <v>2582</v>
      </c>
    </row>
    <row r="13" ht="14.25" customFormat="1" customHeight="1" s="272">
      <c r="A13" s="1193" t="n">
        <v>5</v>
      </c>
      <c r="B13" s="1251" t="inlineStr">
        <is>
          <t>Refund of Fees &amp; Fines</t>
        </is>
      </c>
      <c r="C13" s="269">
        <f>'P-VVN-Pro'!H19</f>
        <v/>
      </c>
      <c r="D13" s="134" t="n">
        <v>18600</v>
      </c>
      <c r="E13" s="1193" t="n">
        <v>8</v>
      </c>
      <c r="F13" s="1246" t="inlineStr">
        <is>
          <t>Telephone and Internet Charges</t>
        </is>
      </c>
      <c r="G13" s="269">
        <f>'P-VVN-Pro'!H58</f>
        <v/>
      </c>
      <c r="H13" s="134" t="n">
        <v>41008</v>
      </c>
    </row>
    <row r="14" ht="14.25" customFormat="1" customHeight="1" s="272">
      <c r="A14" s="1193" t="n">
        <v>6</v>
      </c>
      <c r="B14" s="1251" t="inlineStr">
        <is>
          <t>Expenditure on NCC Camp</t>
        </is>
      </c>
      <c r="C14" s="269">
        <f>'P-VVN-Pro'!H20</f>
        <v/>
      </c>
      <c r="D14" s="134" t="n">
        <v>0</v>
      </c>
      <c r="E14" s="1193" t="n">
        <v>9</v>
      </c>
      <c r="F14" s="1246" t="inlineStr">
        <is>
          <t>Stationary  Expenses</t>
        </is>
      </c>
      <c r="G14" s="269">
        <f>'P-VVN-Pro'!H59</f>
        <v/>
      </c>
      <c r="H14" s="134" t="n">
        <v>16921</v>
      </c>
    </row>
    <row r="15" ht="14.25" customFormat="1" customHeight="1" s="272">
      <c r="A15" s="1193" t="n">
        <v>7</v>
      </c>
      <c r="B15" s="1251" t="inlineStr">
        <is>
          <t>Laboratory expenses</t>
        </is>
      </c>
      <c r="C15" s="269">
        <f>'P-VVN-Pro'!H21</f>
        <v/>
      </c>
      <c r="D15" s="134" t="n">
        <v>0</v>
      </c>
      <c r="E15" s="1193" t="n">
        <v>10</v>
      </c>
      <c r="F15" s="1246" t="inlineStr">
        <is>
          <t>Hospitality</t>
        </is>
      </c>
      <c r="G15" s="269">
        <f>'P-VVN-Pro'!H60</f>
        <v/>
      </c>
      <c r="H15" s="134" t="n">
        <v>0</v>
      </c>
    </row>
    <row r="16" ht="14.25" customFormat="1" customHeight="1" s="272">
      <c r="A16" s="1193" t="n">
        <v>8</v>
      </c>
      <c r="B16" s="1251" t="inlineStr">
        <is>
          <t>Audio Visual Aid  Expenses</t>
        </is>
      </c>
      <c r="C16" s="269">
        <f>'P-VVN-Pro'!H22</f>
        <v/>
      </c>
      <c r="D16" s="134" t="n">
        <v>0</v>
      </c>
      <c r="E16" s="1193" t="n">
        <v>11</v>
      </c>
      <c r="F16" s="1246" t="inlineStr">
        <is>
          <t>Professional Charges</t>
        </is>
      </c>
      <c r="G16" s="269">
        <f>'P-VVN-Pro'!H61</f>
        <v/>
      </c>
      <c r="H16" s="134" t="n">
        <v>44760</v>
      </c>
    </row>
    <row r="17" ht="14.25" customFormat="1" customHeight="1" s="272">
      <c r="A17" s="1193" t="n">
        <v>9</v>
      </c>
      <c r="B17" s="1251" t="inlineStr">
        <is>
          <t>Games &amp; sports expenses</t>
        </is>
      </c>
      <c r="C17" s="269">
        <f>'P-VVN-Pro'!H23</f>
        <v/>
      </c>
      <c r="D17" s="134" t="n">
        <v>2640</v>
      </c>
      <c r="E17" s="1193" t="n">
        <v>12</v>
      </c>
      <c r="F17" s="1246" t="inlineStr">
        <is>
          <t>Advertisement &amp; Publicity</t>
        </is>
      </c>
      <c r="G17" s="269">
        <f>'P-VVN-Pro'!H62</f>
        <v/>
      </c>
      <c r="H17" s="134" t="n">
        <v>2504</v>
      </c>
    </row>
    <row r="18" ht="14.25" customFormat="1" customHeight="1" s="272">
      <c r="A18" s="1193" t="n">
        <v>10</v>
      </c>
      <c r="B18" s="1251" t="inlineStr">
        <is>
          <t>Annual Function &amp; other function expenses</t>
        </is>
      </c>
      <c r="C18" s="269">
        <f>'P-VVN-Pro'!H24</f>
        <v/>
      </c>
      <c r="D18" s="134" t="n">
        <v>39579</v>
      </c>
      <c r="E18" s="1193" t="n">
        <v>13</v>
      </c>
      <c r="F18" s="1246" t="inlineStr">
        <is>
          <t xml:space="preserve">Other (Admin &amp; Generalexpenses)
</t>
        </is>
      </c>
      <c r="G18" s="269">
        <f>'P-VVN-Pro'!H63</f>
        <v/>
      </c>
      <c r="H18" s="134" t="n">
        <v>5974</v>
      </c>
    </row>
    <row r="19" ht="14.25" customFormat="1" customHeight="1" s="272">
      <c r="A19" s="1193" t="n">
        <v>11</v>
      </c>
      <c r="B19" s="1251" t="inlineStr">
        <is>
          <t>School Excursions expenses</t>
        </is>
      </c>
      <c r="C19" s="269">
        <f>'P-VVN-Pro'!H25</f>
        <v/>
      </c>
      <c r="D19" s="134" t="n">
        <v>0</v>
      </c>
      <c r="E19" s="15" t="n">
        <v>14</v>
      </c>
      <c r="F19" s="39" t="inlineStr">
        <is>
          <t xml:space="preserve">Vehicle Running &amp; Maintenance_x000D_
</t>
        </is>
      </c>
      <c r="G19" s="269" t="n"/>
      <c r="H19" s="102" t="n"/>
    </row>
    <row r="20" ht="14.25" customFormat="1" customHeight="1" s="272">
      <c r="A20" s="1193" t="n">
        <v>12</v>
      </c>
      <c r="B20" s="1251" t="inlineStr">
        <is>
          <t>Examination(Including Printing of question papers and Study material)</t>
        </is>
      </c>
      <c r="C20" s="269">
        <f>'P-VVN-Pro'!H26</f>
        <v/>
      </c>
      <c r="D20" s="134" t="n">
        <v>74010</v>
      </c>
      <c r="E20" s="15" t="n">
        <v>15</v>
      </c>
      <c r="F20" s="1246" t="inlineStr">
        <is>
          <t>Expenditure  from CCA Grants / Specific Grants (NAEP, ATL etc)</t>
        </is>
      </c>
      <c r="G20" s="23" t="n"/>
      <c r="H20" s="102" t="n"/>
    </row>
    <row r="21" ht="14.25" customFormat="1" customHeight="1" s="272">
      <c r="A21" s="1193" t="n">
        <v>13</v>
      </c>
      <c r="B21" s="1251" t="inlineStr">
        <is>
          <t>Incidental Expenses</t>
        </is>
      </c>
      <c r="C21" s="269">
        <f>'P-VVN-Pro'!H27</f>
        <v/>
      </c>
      <c r="D21" s="134" t="n">
        <v>0</v>
      </c>
      <c r="E21" s="274" t="n"/>
      <c r="F21" s="271" t="inlineStr">
        <is>
          <t>Total (C)</t>
        </is>
      </c>
      <c r="G21" s="275">
        <f>SUM(G6:G20)</f>
        <v/>
      </c>
      <c r="H21" s="285">
        <f>SUM(H6:H20)</f>
        <v/>
      </c>
    </row>
    <row r="22" ht="14.25" customFormat="1" customHeight="1" s="272">
      <c r="A22" s="1193" t="n">
        <v>14</v>
      </c>
      <c r="B22" s="1251" t="inlineStr">
        <is>
          <t xml:space="preserve">Beautification &amp; Horticulture </t>
        </is>
      </c>
      <c r="C22" s="269">
        <f>'P-VVN-Pro'!H28</f>
        <v/>
      </c>
      <c r="D22" s="134" t="n">
        <v>28734</v>
      </c>
      <c r="E22" s="5" t="n"/>
      <c r="F22" s="266" t="inlineStr">
        <is>
          <t>TRANSPORATION EXPENSES( D)</t>
        </is>
      </c>
      <c r="G22" s="276" t="n"/>
      <c r="H22" s="113" t="n"/>
    </row>
    <row r="23" ht="14.25" customFormat="1" customHeight="1" s="272">
      <c r="A23" s="1193" t="n">
        <v>15</v>
      </c>
      <c r="B23" s="1251" t="inlineStr">
        <is>
          <t>Medical Facilities</t>
        </is>
      </c>
      <c r="C23" s="269">
        <f>'P-VVN-Pro'!H29</f>
        <v/>
      </c>
      <c r="D23" s="134" t="n">
        <v>4309</v>
      </c>
      <c r="E23" s="5" t="n"/>
      <c r="F23" s="39" t="inlineStr">
        <is>
          <t xml:space="preserve">Vehicle Running &amp; Maintenance
</t>
        </is>
      </c>
      <c r="G23" s="145">
        <f>'P-VVN-Pro'!H64</f>
        <v/>
      </c>
      <c r="H23" s="102" t="n"/>
    </row>
    <row r="24" ht="14.25" customFormat="1" customHeight="1" s="272">
      <c r="A24" s="1193" t="n">
        <v>16</v>
      </c>
      <c r="B24" s="1251" t="inlineStr">
        <is>
          <t>Deployment of Doctors</t>
        </is>
      </c>
      <c r="C24" s="269">
        <f>'P-VVN-Pro'!H30</f>
        <v/>
      </c>
      <c r="D24" s="134" t="n">
        <v>0</v>
      </c>
      <c r="E24" s="274" t="n"/>
      <c r="F24" s="271" t="inlineStr">
        <is>
          <t>Total (D)</t>
        </is>
      </c>
      <c r="G24" s="77">
        <f>G23</f>
        <v/>
      </c>
      <c r="H24" s="286">
        <f>H23</f>
        <v/>
      </c>
    </row>
    <row r="25" ht="14.25" customFormat="1" customHeight="1" s="272">
      <c r="A25" s="1193" t="n">
        <v>17</v>
      </c>
      <c r="B25" s="1251" t="inlineStr">
        <is>
          <t>Deployment of Nurses</t>
        </is>
      </c>
      <c r="C25" s="269">
        <f>'P-VVN-Pro'!H31</f>
        <v/>
      </c>
      <c r="D25" s="134" t="n">
        <v>0</v>
      </c>
      <c r="E25" s="1262" t="inlineStr">
        <is>
          <t>D</t>
        </is>
      </c>
      <c r="F25" s="1261" t="inlineStr">
        <is>
          <t>Repairs &amp; Maintenance</t>
        </is>
      </c>
      <c r="G25" s="278" t="n"/>
      <c r="H25" s="136" t="n"/>
    </row>
    <row r="26" ht="14.25" customFormat="1" customHeight="1" s="272">
      <c r="A26" s="1193" t="n">
        <v>18</v>
      </c>
      <c r="B26" s="1251" t="inlineStr">
        <is>
          <t>Library expenses(News papers &amp; periodicals etc.)</t>
        </is>
      </c>
      <c r="C26" s="269">
        <f>'P-VVN-Pro'!H32</f>
        <v/>
      </c>
      <c r="D26" s="134" t="n">
        <v>23034</v>
      </c>
      <c r="E26" s="1250" t="n">
        <v>1</v>
      </c>
      <c r="F26" s="1251" t="inlineStr">
        <is>
          <t>School Building</t>
        </is>
      </c>
      <c r="G26" s="269" t="n"/>
      <c r="H26" s="137" t="n"/>
    </row>
    <row r="27" ht="14.25" customFormat="1" customHeight="1" s="272">
      <c r="A27" s="1193" t="n">
        <v>19</v>
      </c>
      <c r="B27" s="1251" t="inlineStr">
        <is>
          <t>Printing Expenditure( Magazine, Diary, Calender,Broucher, News letter and other report etc.)</t>
        </is>
      </c>
      <c r="C27" s="269">
        <f>'P-VVN-Pro'!H33</f>
        <v/>
      </c>
      <c r="D27" s="134" t="n">
        <v>12390</v>
      </c>
      <c r="E27" s="1250" t="n"/>
      <c r="F27" s="1251" t="inlineStr">
        <is>
          <t>(a) Direct Work</t>
        </is>
      </c>
      <c r="G27" s="279">
        <f>'P-VVN-Pro'!H68</f>
        <v/>
      </c>
      <c r="H27" s="137" t="n"/>
    </row>
    <row r="28" ht="14.25" customFormat="1" customHeight="1" s="272">
      <c r="A28" s="1193" t="n">
        <v>20</v>
      </c>
      <c r="B28" s="1251" t="inlineStr">
        <is>
          <t>Computer  Maintenance &amp; Consumables</t>
        </is>
      </c>
      <c r="C28" s="269">
        <f>'P-VVN-Pro'!H34</f>
        <v/>
      </c>
      <c r="D28" s="134" t="n">
        <v>54194</v>
      </c>
      <c r="E28" s="1250" t="n"/>
      <c r="F28" s="1251" t="inlineStr">
        <is>
          <t>(b) Through  Deposit Works</t>
        </is>
      </c>
      <c r="G28" s="93">
        <f>-'S8-VVN'!E22</f>
        <v/>
      </c>
      <c r="H28" s="137" t="n"/>
    </row>
    <row r="29" ht="14.25" customFormat="1" customHeight="1" s="272">
      <c r="A29" s="1193" t="n">
        <v>21</v>
      </c>
      <c r="B29" s="1251" t="inlineStr">
        <is>
          <t>Misc Academic Activity</t>
        </is>
      </c>
      <c r="C29" s="269">
        <f>'P-VVN-Pro'!H35</f>
        <v/>
      </c>
      <c r="D29" s="134" t="n">
        <v>0</v>
      </c>
      <c r="E29" s="1250" t="n">
        <v>2</v>
      </c>
      <c r="F29" s="1251" t="inlineStr">
        <is>
          <t>House keeping/ Conversancy Services</t>
        </is>
      </c>
      <c r="G29" s="279">
        <f>'P-VVN-Pro'!H70</f>
        <v/>
      </c>
      <c r="H29" s="137" t="n">
        <v>416103</v>
      </c>
    </row>
    <row r="30" ht="14.25" customFormat="1" customHeight="1" s="272">
      <c r="A30" s="1193" t="n">
        <v>22</v>
      </c>
      <c r="B30" s="1251" t="inlineStr">
        <is>
          <t>Student Welfare Expenses</t>
        </is>
      </c>
      <c r="C30" s="269">
        <f>'P-VVN-Pro'!H36</f>
        <v/>
      </c>
      <c r="D30" s="134" t="n">
        <v>350270</v>
      </c>
      <c r="E30" s="1250" t="n">
        <v>3</v>
      </c>
      <c r="F30" s="1251" t="inlineStr">
        <is>
          <t>Furniture &amp; Fixtures</t>
        </is>
      </c>
      <c r="G30" s="279">
        <f>'P-VVN-Pro'!H71</f>
        <v/>
      </c>
      <c r="H30" s="137" t="n">
        <v>0</v>
      </c>
    </row>
    <row r="31" ht="14.25" customFormat="1" customHeight="1" s="272">
      <c r="A31" s="1193" t="n">
        <v>23</v>
      </c>
      <c r="B31" s="1251" t="inlineStr">
        <is>
          <t>Scouts and Guides  expenses</t>
        </is>
      </c>
      <c r="C31" s="269">
        <f>'P-VVN-Pro'!H37</f>
        <v/>
      </c>
      <c r="D31" s="134" t="n">
        <v>1600</v>
      </c>
      <c r="E31" s="1250" t="n">
        <v>4</v>
      </c>
      <c r="F31" s="1251" t="inlineStr">
        <is>
          <t>Lab Equipments</t>
        </is>
      </c>
      <c r="G31" s="279">
        <f>'P-VVN-Pro'!H72</f>
        <v/>
      </c>
      <c r="H31" s="137" t="n">
        <v>0</v>
      </c>
    </row>
    <row r="32" ht="14.25" customFormat="1" customHeight="1" s="272">
      <c r="A32" s="1193" t="n">
        <v>24</v>
      </c>
      <c r="B32" s="1251" t="inlineStr">
        <is>
          <t>Contribution to RO -BS &amp;G</t>
        </is>
      </c>
      <c r="C32" s="269">
        <f>'P-VVN-Pro'!H38</f>
        <v/>
      </c>
      <c r="D32" s="134" t="n">
        <v>2310</v>
      </c>
      <c r="E32" s="1250" t="n">
        <v>5</v>
      </c>
      <c r="F32" s="1251" t="inlineStr">
        <is>
          <t>Audio Visual &amp; Musical Instruments</t>
        </is>
      </c>
      <c r="G32" s="279">
        <f>'P-VVN-Pro'!H73</f>
        <v/>
      </c>
      <c r="H32" s="137" t="n">
        <v>0</v>
      </c>
    </row>
    <row r="33" ht="15" customFormat="1" customHeight="1" s="272">
      <c r="A33" s="1193" t="n">
        <v>25</v>
      </c>
      <c r="B33" s="1251" t="inlineStr">
        <is>
          <t>Contribution  to KVS(HQ)- BS&amp;G</t>
        </is>
      </c>
      <c r="C33" s="269">
        <f>'P-VVN-Pro'!H39</f>
        <v/>
      </c>
      <c r="D33" s="134" t="n">
        <v>1386</v>
      </c>
      <c r="E33" s="1250" t="n">
        <v>6</v>
      </c>
      <c r="F33" s="1251" t="inlineStr">
        <is>
          <t xml:space="preserve">Other Repair &amp; Maintenance Exp._x000D_
</t>
        </is>
      </c>
      <c r="G33" s="279">
        <f>'P-VVN-Pro'!H74</f>
        <v/>
      </c>
      <c r="H33" s="137" t="n">
        <v>42106</v>
      </c>
    </row>
    <row r="34" ht="12.75" customFormat="1" customHeight="1" s="272">
      <c r="A34" s="1193" t="n">
        <v>26</v>
      </c>
      <c r="B34" s="1251" t="inlineStr">
        <is>
          <t>Contribution to RO Sports Control Board 3%</t>
        </is>
      </c>
      <c r="C34" s="269">
        <f>'P-VVN-Pro'!H40</f>
        <v/>
      </c>
      <c r="D34" s="134" t="n">
        <v>85145</v>
      </c>
      <c r="E34" s="280" t="n"/>
      <c r="F34" s="271" t="inlineStr">
        <is>
          <t>Total (E)</t>
        </is>
      </c>
      <c r="G34" s="281">
        <f>SUM(G27:G33)</f>
        <v/>
      </c>
      <c r="H34" s="287">
        <f>SUM(H27:H33)</f>
        <v/>
      </c>
    </row>
    <row r="35" ht="15.75" customFormat="1" customHeight="1" s="272">
      <c r="A35" s="1193" t="n">
        <v>27</v>
      </c>
      <c r="B35" s="1251" t="inlineStr">
        <is>
          <t>Contribution to National  Sports Control Board 2%</t>
        </is>
      </c>
      <c r="C35" s="269">
        <f>'P-VVN-Pro'!H41</f>
        <v/>
      </c>
      <c r="D35" s="134" t="n">
        <v>56763</v>
      </c>
      <c r="F35" s="271" t="inlineStr">
        <is>
          <t>GRAND TOTAL (A+B+C+D+E)</t>
        </is>
      </c>
      <c r="G35" s="281">
        <f>C7+C43+G21+G24+G34</f>
        <v/>
      </c>
      <c r="H35" s="287">
        <f>D7+D43+H21+H24+H34</f>
        <v/>
      </c>
    </row>
    <row r="36" ht="14.25" customFormat="1" customHeight="1" s="272">
      <c r="A36" s="1193" t="n">
        <v>28</v>
      </c>
      <c r="B36" s="1251" t="inlineStr">
        <is>
          <t>Stipend / means-cum-merit scholarship/Awards</t>
        </is>
      </c>
      <c r="C36" s="269">
        <f>'P-VVN-Pro'!H42</f>
        <v/>
      </c>
      <c r="D36" s="134" t="n">
        <v>0</v>
      </c>
    </row>
    <row r="37" ht="14.25" customFormat="1" customHeight="1" s="272">
      <c r="A37" s="1193" t="n">
        <v>29</v>
      </c>
      <c r="B37" s="1251" t="inlineStr">
        <is>
          <t xml:space="preserve">RTE-Stationery expenses
</t>
        </is>
      </c>
      <c r="C37" s="269">
        <f>'P-VVN-Pro'!H43</f>
        <v/>
      </c>
      <c r="D37" s="134" t="n">
        <v>0</v>
      </c>
    </row>
    <row r="38" ht="14.25" customFormat="1" customHeight="1" s="272">
      <c r="A38" s="1193" t="n">
        <v>30</v>
      </c>
      <c r="B38" s="1246" t="inlineStr">
        <is>
          <t xml:space="preserve">RTE-Books expenses
</t>
        </is>
      </c>
      <c r="C38" s="269">
        <f>'P-VVN-Pro'!H44</f>
        <v/>
      </c>
      <c r="D38" s="134" t="n">
        <v>0</v>
      </c>
    </row>
    <row r="39" ht="14.25" customFormat="1" customHeight="1" s="272">
      <c r="A39" s="1193" t="n">
        <v>31</v>
      </c>
      <c r="B39" s="1251" t="inlineStr">
        <is>
          <t xml:space="preserve">RTE-Transportation expenses
</t>
        </is>
      </c>
      <c r="C39" s="269">
        <f>'P-VVN-Pro'!H45</f>
        <v/>
      </c>
      <c r="D39" s="134" t="n">
        <v>0</v>
      </c>
    </row>
    <row r="40" ht="14.25" customFormat="1" customHeight="1" s="272">
      <c r="A40" s="1193" t="n">
        <v>32</v>
      </c>
      <c r="B40" s="1251" t="inlineStr">
        <is>
          <t xml:space="preserve">RTE-Uniform expenses
</t>
        </is>
      </c>
      <c r="C40" s="269">
        <f>'P-VVN-Pro'!H46</f>
        <v/>
      </c>
      <c r="D40" s="134" t="n">
        <v>0</v>
      </c>
    </row>
    <row r="41" ht="14.25" customFormat="1" customHeight="1" s="272">
      <c r="A41" s="1193" t="n">
        <v>33</v>
      </c>
      <c r="B41" s="1251" t="inlineStr">
        <is>
          <t>Implementation of CMP</t>
        </is>
      </c>
      <c r="C41" s="269">
        <f>'P-VVN-Pro'!H47</f>
        <v/>
      </c>
      <c r="D41" s="134" t="n">
        <v>6198</v>
      </c>
    </row>
    <row r="42" ht="14.25" customFormat="1" customHeight="1" s="39">
      <c r="A42" s="1193" t="n">
        <v>34</v>
      </c>
      <c r="B42" s="1251" t="inlineStr">
        <is>
          <t>Expenditure on Pre-Primary</t>
        </is>
      </c>
      <c r="C42" s="269">
        <f>'P-VVN-Pro'!H48</f>
        <v/>
      </c>
      <c r="D42" s="134" t="n"/>
      <c r="E42" s="15" t="n"/>
      <c r="F42" s="15" t="n"/>
      <c r="G42" s="23" t="n"/>
      <c r="H42" s="283" t="n"/>
      <c r="I42" s="5" t="n"/>
      <c r="J42" s="5" t="n"/>
      <c r="K42" s="5" t="n"/>
      <c r="L42" s="5" t="n"/>
    </row>
    <row r="43" ht="30.75" customFormat="1" customHeight="1" s="284">
      <c r="A43" s="15" t="n"/>
      <c r="B43" s="282" t="inlineStr">
        <is>
          <t>Total (B)</t>
        </is>
      </c>
      <c r="C43" s="78">
        <f>SUM(C9:C42)</f>
        <v/>
      </c>
      <c r="D43" s="78">
        <f>SUM(D9:D42)</f>
        <v/>
      </c>
      <c r="E43" s="337" t="n"/>
      <c r="F43" s="337" t="n"/>
      <c r="G43" s="337" t="n"/>
      <c r="H43" s="337" t="n"/>
    </row>
    <row r="44" ht="15.75" customFormat="1" customHeight="1" s="272">
      <c r="A44" s="426" t="n"/>
      <c r="B44" s="337" t="n"/>
      <c r="C44" s="337" t="n"/>
      <c r="D44" s="337" t="n"/>
    </row>
    <row r="45" ht="30" customFormat="1" customHeight="1" s="272">
      <c r="A45" s="865" t="inlineStr">
        <is>
          <t xml:space="preserve">(*) Total expenditure incured during the year is to be shown in this coloumn. Out of total expenditure, the expenditure incurred on  non- recurring expenditure,  is to be shown in Schedule -4 against the respective head of account through "Adjustment/Deduction  column no. 3 during the year". </t>
        </is>
      </c>
    </row>
    <row r="46" ht="14.25" customFormat="1" customHeight="1" s="272">
      <c r="A46" s="284" t="n"/>
      <c r="B46" s="8" t="n"/>
      <c r="C46" s="284" t="n"/>
      <c r="D46" s="284" t="n"/>
    </row>
    <row r="47" ht="14.25" customHeight="1"/>
    <row r="48" ht="14.25" customHeight="1"/>
  </sheetData>
  <mergeCells count="7">
    <mergeCell ref="A1:H1"/>
    <mergeCell ref="B3:B4"/>
    <mergeCell ref="A3:A4"/>
    <mergeCell ref="A2:H2"/>
    <mergeCell ref="E3:E4"/>
    <mergeCell ref="F3:F4"/>
    <mergeCell ref="A45:H45"/>
  </mergeCells>
  <conditionalFormatting sqref="F20">
    <cfRule type="duplicateValues" priority="1" dxfId="4"/>
    <cfRule type="duplicateValues" priority="2" dxfId="0"/>
  </conditionalFormatting>
  <printOptions gridLines="1"/>
  <pageMargins left="0.7086614173228351" right="0.236220472440945" top="0.354330708661417" bottom="0.47244094488189" header="0.236220472440945" footer="0.31496062992126"/>
  <pageSetup orientation="landscape" paperSize="9" scale="78" firstPageNumber="6" useFirstPageNumber="1"/>
</worksheet>
</file>

<file path=xl/worksheets/sheet17.xml><?xml version="1.0" encoding="utf-8"?>
<worksheet xmlns="http://schemas.openxmlformats.org/spreadsheetml/2006/main">
  <sheetPr>
    <tabColor rgb="FF00B050"/>
    <outlinePr summaryBelow="1" summaryRight="1"/>
    <pageSetUpPr fitToPage="1"/>
  </sheetPr>
  <dimension ref="A1:G43"/>
  <sheetViews>
    <sheetView view="pageBreakPreview" zoomScale="85" zoomScaleSheetLayoutView="85" workbookViewId="0">
      <selection activeCell="C16" sqref="C16"/>
    </sheetView>
  </sheetViews>
  <sheetFormatPr baseColWidth="8" defaultRowHeight="11.25"/>
  <cols>
    <col width="4.42578125" customWidth="1" style="5" min="1" max="1"/>
    <col width="61.28515625" customWidth="1" style="5" min="2" max="2"/>
    <col width="19.7109375" customWidth="1" style="5" min="3" max="3"/>
    <col width="20.140625" customWidth="1" style="5" min="4" max="4"/>
    <col width="13.5703125" customWidth="1" style="5" min="5" max="5"/>
    <col width="18.42578125" customWidth="1" style="5" min="6" max="6"/>
    <col width="19.5703125" customWidth="1" style="5" min="7" max="7"/>
    <col width="9.140625" customWidth="1" style="5" min="8" max="16384"/>
  </cols>
  <sheetData>
    <row r="1" ht="18.75" customFormat="1" customHeight="1" s="34">
      <c r="A1" s="864">
        <f>COVER!A1</f>
        <v/>
      </c>
      <c r="B1" s="1253" t="n"/>
      <c r="C1" s="1253" t="n"/>
      <c r="D1" s="1254" t="n"/>
    </row>
    <row r="2" ht="15" customHeight="1">
      <c r="A2" s="1263" t="inlineStr">
        <is>
          <t>SCHEDULE 2 A - RESTRICTED FUNDS AS ON 31.03.2024</t>
        </is>
      </c>
      <c r="B2" s="1243" t="n"/>
      <c r="C2" s="1243" t="n"/>
      <c r="D2" s="1230" t="n"/>
    </row>
    <row r="3" ht="15" customHeight="1">
      <c r="A3" s="881" t="inlineStr">
        <is>
          <t>SN</t>
        </is>
      </c>
      <c r="B3" s="881" t="inlineStr">
        <is>
          <t>PARTICULARS</t>
        </is>
      </c>
      <c r="C3" s="874" t="inlineStr">
        <is>
          <t>PROJECT KV</t>
        </is>
      </c>
      <c r="D3" s="1230" t="n"/>
    </row>
    <row r="4" ht="25.5" customHeight="1">
      <c r="A4" s="1116" t="n"/>
      <c r="B4" s="1116" t="n"/>
      <c r="C4" s="295" t="inlineStr">
        <is>
          <t>CURRENT YEAR</t>
        </is>
      </c>
      <c r="D4" s="295" t="inlineStr">
        <is>
          <t>PREVIOUS YEAR</t>
        </is>
      </c>
    </row>
    <row r="5" ht="15" customHeight="1">
      <c r="A5" s="1117" t="n"/>
      <c r="B5" s="1117" t="n"/>
      <c r="C5" s="318" t="n"/>
      <c r="D5" s="318" t="n"/>
    </row>
    <row r="6" ht="15" customHeight="1">
      <c r="A6" s="300" t="inlineStr">
        <is>
          <t>A</t>
        </is>
      </c>
      <c r="B6" s="297" t="inlineStr">
        <is>
          <t>Opening balance of the funds</t>
        </is>
      </c>
      <c r="C6" s="319">
        <f>ROUND(D31,0)</f>
        <v/>
      </c>
      <c r="D6" s="299" t="n"/>
      <c r="F6" s="161" t="inlineStr">
        <is>
          <t>Balance Sheet</t>
        </is>
      </c>
      <c r="G6" s="161" t="inlineStr">
        <is>
          <t>Schedule-4 (All)</t>
        </is>
      </c>
    </row>
    <row r="7" ht="15" customHeight="1">
      <c r="A7" s="300" t="inlineStr">
        <is>
          <t>i</t>
        </is>
      </c>
      <c r="B7" s="297" t="inlineStr">
        <is>
          <t>Additions to the Funds :</t>
        </is>
      </c>
      <c r="C7" s="300" t="n"/>
      <c r="D7" s="299" t="n"/>
      <c r="F7" s="161" t="inlineStr">
        <is>
          <t>Receipt</t>
        </is>
      </c>
      <c r="G7" s="161" t="inlineStr">
        <is>
          <t>Sch-4A (SF)</t>
        </is>
      </c>
    </row>
    <row r="8" ht="15" customHeight="1">
      <c r="A8" s="301" t="n">
        <v>1</v>
      </c>
      <c r="B8" s="304" t="inlineStr">
        <is>
          <t>From Sponsoring Authorities for Project KV's</t>
        </is>
      </c>
      <c r="C8" s="863">
        <f>RECEIPTS!G31</f>
        <v/>
      </c>
      <c r="D8" s="299" t="n"/>
      <c r="F8" s="161" t="inlineStr">
        <is>
          <t>Payment</t>
        </is>
      </c>
      <c r="G8" s="161" t="inlineStr">
        <is>
          <t>Sch-4B (Plan)</t>
        </is>
      </c>
    </row>
    <row r="9" ht="15" customHeight="1">
      <c r="A9" s="301" t="n">
        <v>2</v>
      </c>
      <c r="B9" s="304" t="inlineStr">
        <is>
          <t>Funds  Received from Regional Office</t>
        </is>
      </c>
      <c r="C9" s="863">
        <f>RECEIPTS!G32</f>
        <v/>
      </c>
      <c r="D9" s="299" t="n"/>
      <c r="F9" s="161" t="inlineStr">
        <is>
          <t>SF-Rec-Prov-Annex</t>
        </is>
      </c>
      <c r="G9" s="161" t="inlineStr">
        <is>
          <t>Sch-4C (Specific Plan)</t>
        </is>
      </c>
    </row>
    <row r="10" ht="15" customHeight="1">
      <c r="A10" s="301" t="n">
        <v>3</v>
      </c>
      <c r="B10" s="304" t="inlineStr">
        <is>
          <t xml:space="preserve">Fees &amp; Fines from Student </t>
        </is>
      </c>
      <c r="C10" s="863">
        <f>'R-Pkv-Pro'!H16</f>
        <v/>
      </c>
      <c r="D10" s="299" t="n"/>
      <c r="F10" s="161" t="inlineStr">
        <is>
          <t>VVN-Rec-Prov-Annex</t>
        </is>
      </c>
      <c r="G10" s="161" t="inlineStr">
        <is>
          <t>Sch-4D (VVN)</t>
        </is>
      </c>
    </row>
    <row r="11" ht="15" customHeight="1">
      <c r="A11" s="301" t="n">
        <v>4</v>
      </c>
      <c r="B11" s="304" t="inlineStr">
        <is>
          <t>Other Income</t>
        </is>
      </c>
      <c r="C11" s="863">
        <f>'R-Pkv-Pro'!H23</f>
        <v/>
      </c>
      <c r="D11" s="299" t="n"/>
      <c r="F11" s="161" t="inlineStr">
        <is>
          <t>Project-Rec-Prov-Annex</t>
        </is>
      </c>
      <c r="G11" s="161" t="inlineStr">
        <is>
          <t>Sch-4E (Project)</t>
        </is>
      </c>
    </row>
    <row r="12" ht="15" customHeight="1">
      <c r="A12" s="301" t="n">
        <v>5</v>
      </c>
      <c r="B12" s="304" t="inlineStr">
        <is>
          <t>Income from Land &amp; Building</t>
        </is>
      </c>
      <c r="C12" s="863">
        <f>'R-Pkv-Pro'!H27</f>
        <v/>
      </c>
      <c r="D12" s="299" t="n"/>
      <c r="F12" s="161" t="inlineStr">
        <is>
          <t>SF-Paym-Prov-Annex</t>
        </is>
      </c>
      <c r="G12" s="161" t="inlineStr">
        <is>
          <t>Schedule-7</t>
        </is>
      </c>
    </row>
    <row r="13" ht="15" customHeight="1">
      <c r="A13" s="301" t="n">
        <v>6</v>
      </c>
      <c r="B13" s="304" t="inlineStr">
        <is>
          <t xml:space="preserve">Interest Received  </t>
        </is>
      </c>
      <c r="C13" s="863">
        <f>'R-Pkv-Pro'!H32</f>
        <v/>
      </c>
      <c r="D13" s="299" t="n"/>
      <c r="F13" s="161" t="inlineStr">
        <is>
          <t>VVN-Paym-Prov-Annex</t>
        </is>
      </c>
      <c r="G13" s="161" t="inlineStr">
        <is>
          <t>Schedule-8</t>
        </is>
      </c>
    </row>
    <row r="14" ht="15" customHeight="1">
      <c r="A14" s="301" t="n">
        <v>7</v>
      </c>
      <c r="B14" s="304" t="inlineStr">
        <is>
          <t>EMD/Liabilities written off</t>
        </is>
      </c>
      <c r="C14" s="307">
        <f>IF((SUM('S3-Pkv'!E10:E13)+SUM('S3-Pkv'!E15:E27))&lt;0, -SUM('S3-Pkv'!E10:E13)-SUM('S3-Pkv'!E15:E27),0)</f>
        <v/>
      </c>
      <c r="D14" s="299" t="n"/>
      <c r="F14" s="161" t="inlineStr">
        <is>
          <t>Plan-Paym-Prov-Annex</t>
        </is>
      </c>
      <c r="G14" s="161" t="inlineStr">
        <is>
          <t>S8-Annex-SF</t>
        </is>
      </c>
    </row>
    <row r="15" ht="15" customHeight="1">
      <c r="A15" s="301" t="n">
        <v>8</v>
      </c>
      <c r="B15" s="304" t="inlineStr">
        <is>
          <t xml:space="preserve">Other additions /deduction/adjustment(specify nature) </t>
        </is>
      </c>
      <c r="C15" s="307">
        <f>SUM('S8-Pkv'!E10:E20)+SUM('S8-Pkv'!E23:E30)+IF((SUM('S3-Pkv'!E10:E13)+SUM('S3-Pkv'!E15:E27))&gt;0, -(SUM('S3-Pkv'!E10:E13)+SUM('S3-Pkv'!E15:E27)),0)</f>
        <v/>
      </c>
      <c r="D15" s="299" t="n"/>
      <c r="F15" s="161" t="inlineStr">
        <is>
          <t>Income &amp; Expenditure</t>
        </is>
      </c>
      <c r="G15" s="161" t="inlineStr">
        <is>
          <t>S8-Annex-VVN</t>
        </is>
      </c>
    </row>
    <row r="16" ht="15" customHeight="1">
      <c r="A16" s="300" t="inlineStr">
        <is>
          <t>ii</t>
        </is>
      </c>
      <c r="B16" s="425" t="inlineStr">
        <is>
          <t>less-Funds Remitted to KVS RO</t>
        </is>
      </c>
      <c r="C16" s="863">
        <f>-SUM(PAYMENTS!I161:I168)</f>
        <v/>
      </c>
      <c r="D16" s="299" t="n"/>
      <c r="F16" s="161" t="inlineStr">
        <is>
          <t>Schedule-1</t>
        </is>
      </c>
      <c r="G16" s="161" t="inlineStr">
        <is>
          <t>S8-Annex-Project</t>
        </is>
      </c>
    </row>
    <row r="17" ht="15" customHeight="1">
      <c r="A17" s="300" t="n"/>
      <c r="B17" s="305" t="n"/>
      <c r="C17" s="863" t="n"/>
      <c r="D17" s="299" t="n"/>
      <c r="F17" s="161" t="inlineStr">
        <is>
          <t>Schedule-2</t>
        </is>
      </c>
      <c r="G17" s="161" t="inlineStr">
        <is>
          <t>S8-Annex-Plan</t>
        </is>
      </c>
    </row>
    <row r="18" ht="15" customHeight="1">
      <c r="A18" s="301" t="n"/>
      <c r="B18" s="306" t="inlineStr">
        <is>
          <t>SUB TOTAL[A]</t>
        </is>
      </c>
      <c r="C18" s="307">
        <f>SUM(C6:C17)</f>
        <v/>
      </c>
      <c r="D18" s="307">
        <f>SUM(D6:D17)</f>
        <v/>
      </c>
      <c r="F18" s="161" t="inlineStr">
        <is>
          <t>Schedule-2A</t>
        </is>
      </c>
      <c r="G18" s="161" t="inlineStr">
        <is>
          <t>S8-Annex-Sp. Plan</t>
        </is>
      </c>
    </row>
    <row r="19" ht="15" customHeight="1">
      <c r="A19" s="300" t="inlineStr">
        <is>
          <t>B</t>
        </is>
      </c>
      <c r="B19" s="297" t="inlineStr">
        <is>
          <t>Utilisation/Expenditure towards objectives of funds</t>
        </is>
      </c>
      <c r="C19" s="301" t="n"/>
      <c r="D19" s="299" t="n"/>
      <c r="F19" s="161" t="inlineStr">
        <is>
          <t>Schedule-3</t>
        </is>
      </c>
      <c r="G19" s="161" t="inlineStr">
        <is>
          <t>Schedule-9</t>
        </is>
      </c>
    </row>
    <row r="20" ht="15" customHeight="1">
      <c r="A20" s="300" t="inlineStr">
        <is>
          <t>i</t>
        </is>
      </c>
      <c r="B20" s="297" t="inlineStr">
        <is>
          <t>Capital Expenditure</t>
        </is>
      </c>
      <c r="C20" s="301" t="n"/>
      <c r="D20" s="299" t="n"/>
      <c r="F20" s="161" t="inlineStr">
        <is>
          <t>Schedule-3A</t>
        </is>
      </c>
      <c r="G20" s="161" t="inlineStr">
        <is>
          <t>Schedule-10</t>
        </is>
      </c>
    </row>
    <row r="21" ht="15" customHeight="1">
      <c r="A21" s="301" t="n">
        <v>1</v>
      </c>
      <c r="B21" s="305" t="inlineStr">
        <is>
          <t>Fixed Assets</t>
        </is>
      </c>
      <c r="C21" s="863">
        <f>'P-Pkv-Pro'!H123</f>
        <v/>
      </c>
      <c r="D21" s="299" t="n"/>
      <c r="F21" s="161" t="inlineStr">
        <is>
          <t>Schedule-3B</t>
        </is>
      </c>
      <c r="G21" s="161" t="inlineStr">
        <is>
          <t>Schedule-12</t>
        </is>
      </c>
    </row>
    <row r="22" ht="15" customHeight="1">
      <c r="A22" s="301" t="n"/>
      <c r="B22" s="306" t="inlineStr">
        <is>
          <t>SUB TOTAL [B]</t>
        </is>
      </c>
      <c r="C22" s="320">
        <f>C21</f>
        <v/>
      </c>
      <c r="D22" s="320">
        <f>D21</f>
        <v/>
      </c>
      <c r="F22" s="161" t="inlineStr">
        <is>
          <t>S3-Annex-SF</t>
        </is>
      </c>
      <c r="G22" s="161" t="inlineStr">
        <is>
          <t>Schedule-13</t>
        </is>
      </c>
    </row>
    <row r="23" ht="15" customHeight="1">
      <c r="A23" s="300" t="inlineStr">
        <is>
          <t>C</t>
        </is>
      </c>
      <c r="B23" s="297" t="inlineStr">
        <is>
          <t>Revenue Expenditure</t>
        </is>
      </c>
      <c r="C23" s="301" t="n"/>
      <c r="D23" s="299" t="n"/>
      <c r="F23" s="161" t="inlineStr">
        <is>
          <t>S3-Annex-VVN</t>
        </is>
      </c>
      <c r="G23" s="161" t="inlineStr">
        <is>
          <t>Schedule-14</t>
        </is>
      </c>
    </row>
    <row r="24" ht="15" customHeight="1">
      <c r="A24" s="301" t="n">
        <v>1</v>
      </c>
      <c r="B24" s="305" t="inlineStr">
        <is>
          <t>Staff Payments &amp; Benefits</t>
        </is>
      </c>
      <c r="C24" s="863">
        <f>'P-Pkv-Pro'!H46</f>
        <v/>
      </c>
      <c r="D24" s="299" t="n"/>
      <c r="F24" s="161" t="inlineStr">
        <is>
          <t>S3-Annex-Project</t>
        </is>
      </c>
      <c r="G24" s="161" t="inlineStr">
        <is>
          <t>Schedule-15</t>
        </is>
      </c>
    </row>
    <row r="25" ht="15" customHeight="1">
      <c r="A25" s="301" t="n">
        <v>2</v>
      </c>
      <c r="B25" s="305" t="inlineStr">
        <is>
          <t>Academic Expenses</t>
        </is>
      </c>
      <c r="C25" s="863">
        <f>'P-Pkv-Pro'!H82</f>
        <v/>
      </c>
      <c r="D25" s="299" t="n"/>
      <c r="F25" s="161" t="inlineStr">
        <is>
          <t>S3-Annex-Plan</t>
        </is>
      </c>
      <c r="G25" s="161" t="inlineStr">
        <is>
          <t>Schedule-16</t>
        </is>
      </c>
    </row>
    <row r="26" ht="15" customHeight="1">
      <c r="A26" s="301" t="n">
        <v>3</v>
      </c>
      <c r="B26" s="305" t="inlineStr">
        <is>
          <t>Administrative &amp; General Expenses</t>
        </is>
      </c>
      <c r="C26" s="863">
        <f>SUM('P-Pkv-Pro'!H84:H96)</f>
        <v/>
      </c>
      <c r="D26" s="299" t="n"/>
      <c r="F26" s="161" t="inlineStr">
        <is>
          <t>S3-Annex-Specific Plan</t>
        </is>
      </c>
      <c r="G26" s="161" t="inlineStr">
        <is>
          <t>Schedule-17</t>
        </is>
      </c>
    </row>
    <row r="27" ht="15" customHeight="1">
      <c r="A27" s="301" t="n">
        <v>4</v>
      </c>
      <c r="B27" s="305" t="inlineStr">
        <is>
          <t>Transportation Expenses</t>
        </is>
      </c>
      <c r="C27" s="863">
        <f>'P-Pkv-Pro'!H97</f>
        <v/>
      </c>
      <c r="D27" s="299" t="n"/>
      <c r="F27" s="109" t="n"/>
      <c r="G27" s="161" t="inlineStr">
        <is>
          <t>Schedule-18</t>
        </is>
      </c>
    </row>
    <row r="28" ht="15" customHeight="1">
      <c r="A28" s="301" t="n">
        <v>5</v>
      </c>
      <c r="B28" s="305" t="inlineStr">
        <is>
          <t xml:space="preserve">Repair &amp; Maintenance </t>
        </is>
      </c>
      <c r="C28" s="863">
        <f>'P-Pkv-Pro'!H108</f>
        <v/>
      </c>
      <c r="D28" s="299" t="n"/>
      <c r="F28" s="109" t="n"/>
      <c r="G28" s="161" t="inlineStr">
        <is>
          <t>Schedule-19</t>
        </is>
      </c>
    </row>
    <row r="29" ht="15" customHeight="1">
      <c r="A29" s="301" t="n"/>
      <c r="B29" s="306" t="inlineStr">
        <is>
          <t>SUB TOTAL[C]</t>
        </is>
      </c>
      <c r="C29" s="307">
        <f>SUM(C24:C28)</f>
        <v/>
      </c>
      <c r="D29" s="307">
        <f>SUM(D24:D28)</f>
        <v/>
      </c>
      <c r="G29" s="161" t="inlineStr">
        <is>
          <t>Schedule-4</t>
        </is>
      </c>
    </row>
    <row r="30" ht="15" customHeight="1">
      <c r="A30" s="301" t="n"/>
      <c r="B30" s="306" t="inlineStr">
        <is>
          <t>TOTAL[B]</t>
        </is>
      </c>
      <c r="C30" s="307">
        <f>C22+C29</f>
        <v/>
      </c>
      <c r="D30" s="307">
        <f>D22+D29</f>
        <v/>
      </c>
      <c r="E30" s="12" t="n"/>
      <c r="G30" s="161" t="inlineStr">
        <is>
          <t>Schedule-22</t>
        </is>
      </c>
    </row>
    <row r="31" ht="15" customHeight="1">
      <c r="A31" s="39" t="n"/>
      <c r="B31" s="306" t="inlineStr">
        <is>
          <t>NET BALANCE AS AT THE YEAR -[A-B]</t>
        </is>
      </c>
      <c r="C31" s="307">
        <f>C18-C30</f>
        <v/>
      </c>
      <c r="D31" s="307">
        <f>D18-D30</f>
        <v/>
      </c>
      <c r="E31" s="12" t="n"/>
      <c r="F31" s="12" t="n"/>
      <c r="G31" s="12" t="n"/>
    </row>
    <row r="32" ht="15" customHeight="1">
      <c r="A32" s="301" t="n"/>
      <c r="B32" s="296" t="inlineStr">
        <is>
          <t>Represented by</t>
        </is>
      </c>
      <c r="C32" s="863" t="n"/>
      <c r="D32" s="299" t="n"/>
      <c r="F32" s="109" t="n"/>
      <c r="G32" s="161" t="n"/>
    </row>
    <row r="33" ht="15" customHeight="1">
      <c r="A33" s="301" t="n"/>
      <c r="B33" s="304" t="inlineStr">
        <is>
          <t>Cash and Bank Balances</t>
        </is>
      </c>
      <c r="C33" s="863">
        <f>'S-7'!G15</f>
        <v/>
      </c>
      <c r="D33" s="863">
        <f>RECEIPTS!G11</f>
        <v/>
      </c>
      <c r="F33" s="109" t="n"/>
      <c r="G33" s="161" t="n"/>
    </row>
    <row r="34" ht="15" customHeight="1">
      <c r="A34" s="301" t="n"/>
      <c r="B34" s="304" t="inlineStr">
        <is>
          <t>Loans / Advances / Deposits</t>
        </is>
      </c>
      <c r="C34" s="863">
        <f>'S  8'!G36</f>
        <v/>
      </c>
      <c r="D34" s="863">
        <f>'S8-Pkv'!C39</f>
        <v/>
      </c>
      <c r="F34" s="109" t="n"/>
      <c r="G34" s="161" t="n"/>
    </row>
    <row r="35" ht="15" customHeight="1">
      <c r="A35" s="301" t="n"/>
      <c r="B35" s="310" t="inlineStr">
        <is>
          <t>TOTAL</t>
        </is>
      </c>
      <c r="C35" s="863">
        <f>SUM(C33:C34)</f>
        <v/>
      </c>
      <c r="D35" s="863">
        <f>SUM(D33:D34)</f>
        <v/>
      </c>
      <c r="F35" s="109" t="n"/>
      <c r="G35" s="161" t="n"/>
    </row>
    <row r="36" ht="15" customHeight="1">
      <c r="A36" s="301" t="n"/>
      <c r="B36" s="305" t="inlineStr">
        <is>
          <t>Deduct:- Current liabilities &amp; Provisions</t>
        </is>
      </c>
      <c r="C36" s="863">
        <f>'S-3'!G36</f>
        <v/>
      </c>
      <c r="D36" s="863">
        <f>'S3-Pkv'!C36</f>
        <v/>
      </c>
      <c r="F36" s="109" t="n"/>
      <c r="G36" s="161" t="n"/>
    </row>
    <row r="37" ht="15" customHeight="1">
      <c r="A37" s="301" t="n"/>
      <c r="B37" s="310" t="inlineStr">
        <is>
          <t>Net Total</t>
        </is>
      </c>
      <c r="C37" s="863">
        <f>C35-C36</f>
        <v/>
      </c>
      <c r="D37" s="863">
        <f>D35-D36</f>
        <v/>
      </c>
      <c r="F37" s="109" t="n"/>
      <c r="G37" s="161" t="n"/>
    </row>
    <row r="38" ht="16.5" customHeight="1">
      <c r="A38" s="406" t="n"/>
      <c r="B38" s="407" t="n"/>
      <c r="C38" s="856">
        <f>C31-C37</f>
        <v/>
      </c>
      <c r="D38" s="856">
        <f>D31-D37</f>
        <v/>
      </c>
      <c r="F38" s="109" t="n"/>
      <c r="G38" s="161" t="n"/>
    </row>
    <row r="39" ht="26.25" customHeight="1">
      <c r="A39" s="1255" t="inlineStr">
        <is>
          <t>FINANCE OFFICER/DIRECTOR/PRINCIPAL</t>
        </is>
      </c>
      <c r="B39" s="1243" t="n"/>
      <c r="C39" s="1243" t="n"/>
      <c r="D39" s="1230" t="n"/>
    </row>
    <row r="40" ht="26.25" customHeight="1">
      <c r="A40" s="957" t="n"/>
      <c r="B40" s="957" t="n"/>
      <c r="C40" s="957" t="n"/>
      <c r="D40" s="957" t="n"/>
    </row>
    <row r="41" ht="26.25" customHeight="1">
      <c r="A41" s="957" t="n"/>
      <c r="B41" s="957" t="n"/>
      <c r="C41" s="957" t="n"/>
      <c r="D41" s="957" t="n"/>
    </row>
    <row r="42" ht="26.25" customHeight="1">
      <c r="A42" s="957" t="n"/>
      <c r="B42" s="957" t="n"/>
      <c r="C42" s="957" t="n"/>
      <c r="D42" s="957" t="n"/>
    </row>
    <row r="43" ht="26.25" customHeight="1">
      <c r="A43" s="957" t="n"/>
      <c r="B43" s="957" t="n"/>
      <c r="C43" s="957" t="n"/>
      <c r="D43" s="957" t="n"/>
    </row>
  </sheetData>
  <mergeCells count="6">
    <mergeCell ref="A1:D1"/>
    <mergeCell ref="A39:D39"/>
    <mergeCell ref="A3:A5"/>
    <mergeCell ref="B3:B5"/>
    <mergeCell ref="A2:D2"/>
    <mergeCell ref="C3:D3"/>
  </mergeCells>
  <conditionalFormatting sqref="B10:B13">
    <cfRule type="duplicateValues" priority="2" dxfId="0"/>
  </conditionalFormatting>
  <conditionalFormatting sqref="B16:B17">
    <cfRule type="duplicateValues" priority="1" dxfId="0"/>
  </conditionalFormatting>
  <hyperlinks>
    <hyperlink ref="F6" location="BS!Print_Area" display="Balance Sheet"/>
    <hyperlink ref="G6" location="'S-4'!Print_Area" display="Schedule-4 (All)"/>
    <hyperlink ref="F7" location="RECEIPTS!Print_Titles" display="Receipt"/>
    <hyperlink ref="G7" location="'S-4 A'!A1" display="Sch-4A (SF)"/>
    <hyperlink ref="F8" location="PAYMENTS!Print_Titles" display="Payment"/>
    <hyperlink ref="G8" location="'s4-B'!A1" display="Sch-4B (Plan)"/>
    <hyperlink ref="F9" location="'ANNE-REC-SF-PROV '!Print_Area" display="SF-Rec-Prov-Annex"/>
    <hyperlink ref="G9" location="'s 4 c '!A1" display="Sch-4C (Specific Plan)"/>
    <hyperlink ref="F10" location="'ANNE-REC-VVN-PROV'!Print_Area" display="VVN-Rec-Prov-Annex"/>
    <hyperlink ref="G10" location="'s 4 D'!A1" display="Sch-4D (VVN)"/>
    <hyperlink ref="F11" location="'ANNE-PAYM-PROJCTSF-PROV'!Print_Area" display="Project-Rec-Prov-Annex"/>
    <hyperlink ref="G11" location="'s 4 E'!A1" display="Sch-4E (Project)"/>
    <hyperlink ref="F12" location="'ANNE-PAYM-SF-PROV'!Print_Area" display="SF-Paym-Prov-Annex"/>
    <hyperlink ref="G12" location="'S- 7'!A1" display="Schedule-7"/>
    <hyperlink ref="F13" location="'ANNE-PAYM-VVN-PROV'!Print_Area" display="VVN-Paym-Prov-Annex"/>
    <hyperlink ref="G13" location="'S  8'!Print_Area" display="Schedule-8"/>
    <hyperlink ref="F14" location="'ANNE-PAYM-PLAN-PROV'!Print_Area" display="Plan-Paym-Prov-Annex"/>
    <hyperlink ref="G14" location="'ANNE-S8-SF Civil'!A1" display="S8-Annex-SF"/>
    <hyperlink ref="F15" location="'I&amp;E'!Print_Area" display="Income &amp; Expenditure"/>
    <hyperlink ref="G15" location="'ANNE-S8-VVN All'!A1" display="S8-Annex-VVN"/>
    <hyperlink ref="F16" location="'S-1'!Print_Area" display="Schedule-1"/>
    <hyperlink ref="G16" location="'ANNE-S8-ProjectSF'!A1" display="S8-Annex-Project"/>
    <hyperlink ref="F17" location="'S-2'!Print_Area" display="Schedule-2"/>
    <hyperlink ref="G17" location="'ANNE-S8-PLAN'!A1" display="S8-Annex-Plan"/>
    <hyperlink ref="F18" location="'2A'!Print_Area" display="Schedule-2A"/>
    <hyperlink ref="G18" location="'ANNE-S8-SP.PLAN'!A1" display="S8-Annex-Sp. Plan"/>
    <hyperlink ref="F19" location="'S-3'!Print_Area" display="Schedule-3"/>
    <hyperlink ref="G19" location="'SCH-9 &amp; 10 '!Print_Area" display="S-9"/>
    <hyperlink ref="F20" location="'S- 3 A'!A1" display="Schedule-3A"/>
    <hyperlink ref="G20" location="'SCH-9 &amp; 10 '!Print_Area" display="S-10"/>
    <hyperlink ref="F21" location="'S-3B'!A1" display="Schedule-3B"/>
    <hyperlink ref="G21" location="'SCH 12 &amp;13 &amp; 14'!Print_Area" display="S-12"/>
    <hyperlink ref="F22" location="'ANN-S3-SF Civil'!Print_Area" display="S3-Annex-SF"/>
    <hyperlink ref="G22" location="'SCH 12 &amp;13 &amp; 14'!Print_Area" display="S-13"/>
    <hyperlink ref="F23" location="'ANN-S3-VVN-ALL'!Print_Area" display="S3-Annex-VVN"/>
    <hyperlink ref="G23" location="'SCH 12 &amp;13 &amp; 14'!Print_Area" display="S-14"/>
    <hyperlink ref="F24" location="'ANN-S3-PROJCT-SF'!Print_Area" display="S3-Annex-Project"/>
    <hyperlink ref="G24" location="'SC-15'!Print_Area" display="S-15"/>
    <hyperlink ref="F25" location="'ANN-S3-PLAN'!Print_Area" display="S3-Annex-Plan"/>
    <hyperlink ref="G25" location="'SCH- 16 &amp; 17'!Print_Area" display="S-16"/>
    <hyperlink ref="F26" location="'ANN-S3-SP.PLAN'!Print_Area" display="S3-Annex-Specific Plan"/>
    <hyperlink ref="G26" location="'SCH- 16 &amp; 17'!Print_Area" display="S-17"/>
    <hyperlink ref="G27" location="'sch - 18 &amp;19 &amp; 22'!Print_Area" display="S-18"/>
    <hyperlink ref="G28" location="'sch - 18 &amp;19 &amp; 22'!Print_Area" display="S-19"/>
    <hyperlink ref="G29" location="'S-4'!Print_Area" display="S-4"/>
    <hyperlink ref="G30" location="'sch - 18 &amp;19 &amp; 22'!Print_Area" display="S-22"/>
  </hyperlinks>
  <printOptions horizontalCentered="1"/>
  <pageMargins left="1.220472440944882" right="0.2362204724409449" top="0.3543307086614174" bottom="0.3543307086614174" header="0.2362204724409449" footer="0.2362204724409449"/>
  <pageSetup orientation="landscape" paperSize="9" scale="91" firstPageNumber="6" useFirstPageNumber="1" blackAndWhite="1"/>
</worksheet>
</file>

<file path=xl/worksheets/sheet18.xml><?xml version="1.0" encoding="utf-8"?>
<worksheet xmlns="http://schemas.openxmlformats.org/spreadsheetml/2006/main">
  <sheetPr>
    <tabColor rgb="FF7030A0"/>
    <outlinePr summaryBelow="1" summaryRight="1"/>
    <pageSetUpPr fitToPage="1"/>
  </sheetPr>
  <dimension ref="A1:I39"/>
  <sheetViews>
    <sheetView view="pageBreakPreview" topLeftCell="A19" zoomScaleSheetLayoutView="100" workbookViewId="0">
      <selection activeCell="E30" sqref="E30"/>
    </sheetView>
  </sheetViews>
  <sheetFormatPr baseColWidth="8" defaultColWidth="19.5703125" defaultRowHeight="12.75"/>
  <cols>
    <col width="4.7109375" customWidth="1" style="81" min="1" max="1"/>
    <col width="54.28515625" customWidth="1" style="81" min="2" max="2"/>
    <col width="19.5703125" customWidth="1" style="81" min="3" max="4"/>
    <col width="19.5703125" customWidth="1" style="85" min="5" max="5"/>
    <col width="19.5703125" customWidth="1" style="81" min="6" max="6"/>
    <col width="9.140625" customWidth="1" style="81" min="7" max="7"/>
    <col width="17" customWidth="1" style="81" min="8" max="8"/>
    <col width="17.140625" customWidth="1" style="81" min="9" max="9"/>
    <col width="9.140625" customWidth="1" style="81" min="10" max="252"/>
    <col width="4.7109375" customWidth="1" style="81" min="253" max="253"/>
    <col width="54.28515625" customWidth="1" style="81" min="254" max="254"/>
    <col width="19.5703125" customWidth="1" style="81" min="255" max="16384"/>
  </cols>
  <sheetData>
    <row r="1" ht="22.5" customFormat="1" customHeight="1" s="79">
      <c r="A1" s="884">
        <f>COVER!A1</f>
        <v/>
      </c>
    </row>
    <row r="2" ht="22.5" customFormat="1" customHeight="1" s="79">
      <c r="A2" s="885" t="inlineStr">
        <is>
          <t>STATEMENT TO WORK OUT THE CLOSING BALANCE OF HEADS OF ACCOUNTS OF SCHEDULE-3 IN RESPECT OF SF of Civil KVs</t>
        </is>
      </c>
    </row>
    <row r="3" ht="18.75" customFormat="1" customHeight="1" s="79">
      <c r="A3" s="886" t="inlineStr">
        <is>
          <t>ANNEXURE-S3-CURRENT LIABILITIES &amp; PROVISIONS-[SF - Civil KV]</t>
        </is>
      </c>
    </row>
    <row r="4" ht="15" customFormat="1" customHeight="1" s="79" thickBot="1">
      <c r="A4" s="80" t="n"/>
      <c r="B4" s="884" t="n"/>
      <c r="C4" s="884" t="n"/>
      <c r="D4" s="884" t="n"/>
      <c r="E4" s="884" t="n"/>
      <c r="F4" s="884" t="n"/>
    </row>
    <row r="5" ht="48.75" customHeight="1" thickBot="1">
      <c r="A5" s="888" t="inlineStr">
        <is>
          <t>SN</t>
        </is>
      </c>
      <c r="B5" s="890" t="inlineStr">
        <is>
          <t>PARTICULARS</t>
        </is>
      </c>
      <c r="C5" s="327" t="inlineStr">
        <is>
          <t>Opening Balance</t>
        </is>
      </c>
      <c r="D5" s="327" t="inlineStr">
        <is>
          <t>Variatiation Through R&amp;P Account (Receipt Minus Payment)</t>
        </is>
      </c>
      <c r="E5" s="327" t="inlineStr">
        <is>
          <t>Effects Of Journal Entries(*)</t>
        </is>
      </c>
      <c r="F5" s="327" t="inlineStr">
        <is>
          <t>NET</t>
        </is>
      </c>
    </row>
    <row r="6" ht="13.5" customHeight="1" thickBot="1">
      <c r="A6" s="1264" t="n"/>
      <c r="B6" s="1265" t="n"/>
      <c r="C6" s="327" t="n">
        <v>1</v>
      </c>
      <c r="D6" s="327" t="n">
        <v>2</v>
      </c>
      <c r="E6" s="327" t="n">
        <v>3</v>
      </c>
      <c r="F6" s="327" t="n">
        <v>4</v>
      </c>
    </row>
    <row r="7" ht="16.5" customFormat="1" customHeight="1" s="5">
      <c r="A7" s="60" t="inlineStr">
        <is>
          <t>A</t>
        </is>
      </c>
      <c r="B7" s="322" t="inlineStr">
        <is>
          <t>Current Liablities</t>
        </is>
      </c>
      <c r="C7" s="58" t="n"/>
      <c r="D7" s="58" t="n"/>
      <c r="E7" s="87" t="n"/>
      <c r="F7" s="58" t="n"/>
      <c r="H7" s="161" t="inlineStr">
        <is>
          <t>Balance Sheet</t>
        </is>
      </c>
      <c r="I7" s="161" t="inlineStr">
        <is>
          <t>Schedule-4 (All)</t>
        </is>
      </c>
    </row>
    <row r="8" ht="16.5" customFormat="1" customHeight="1" s="5">
      <c r="A8" s="289" t="n">
        <v>1</v>
      </c>
      <c r="B8" s="292" t="inlineStr">
        <is>
          <t>Deposits from staff</t>
        </is>
      </c>
      <c r="C8" s="84" t="n"/>
      <c r="D8" s="87">
        <f>RECEIPTS!C82-PAYMENTS!E145</f>
        <v/>
      </c>
      <c r="E8" s="84" t="n"/>
      <c r="F8" s="87">
        <f>C8+D8+E8</f>
        <v/>
      </c>
      <c r="H8" s="161" t="inlineStr">
        <is>
          <t>Receipt</t>
        </is>
      </c>
      <c r="I8" s="161" t="inlineStr">
        <is>
          <t>Sch-4A (SF)</t>
        </is>
      </c>
    </row>
    <row r="9" ht="16.5" customFormat="1" customHeight="1" s="5">
      <c r="A9" s="289" t="n">
        <v>2</v>
      </c>
      <c r="B9" s="290" t="inlineStr">
        <is>
          <t>Deposits from students(Caution Deposit etc)</t>
        </is>
      </c>
      <c r="C9" s="84" t="n"/>
      <c r="D9" s="87">
        <f>RECEIPTS!C83-PAYMENTS!E146</f>
        <v/>
      </c>
      <c r="E9" s="84" t="n"/>
      <c r="F9" s="87">
        <f>C9+D9+E9</f>
        <v/>
      </c>
      <c r="H9" s="161" t="inlineStr">
        <is>
          <t>Payment</t>
        </is>
      </c>
      <c r="I9" s="161" t="inlineStr">
        <is>
          <t>Sch-4B (Plan)</t>
        </is>
      </c>
    </row>
    <row r="10" ht="16.5" customFormat="1" customHeight="1" s="5">
      <c r="A10" s="289" t="n">
        <v>3</v>
      </c>
      <c r="B10" s="293" t="inlineStr">
        <is>
          <t>Deposit from supplier(EMD etc)</t>
        </is>
      </c>
      <c r="C10" s="84" t="n"/>
      <c r="D10" s="87">
        <f>RECEIPTS!C84-PAYMENTS!E147</f>
        <v/>
      </c>
      <c r="E10" s="84" t="n"/>
      <c r="F10" s="87">
        <f>C10+D10+E10</f>
        <v/>
      </c>
      <c r="H10" s="161" t="inlineStr">
        <is>
          <t>SF-Rec-Prov-Annex</t>
        </is>
      </c>
      <c r="I10" s="161" t="inlineStr">
        <is>
          <t>Sch-4C (Specific Plan)</t>
        </is>
      </c>
    </row>
    <row r="11" ht="16.5" customFormat="1" customHeight="1" s="5">
      <c r="A11" s="289" t="n">
        <v>4</v>
      </c>
      <c r="B11" s="293" t="inlineStr">
        <is>
          <t>Liability towards sundry creditors</t>
        </is>
      </c>
      <c r="C11" s="703" t="n"/>
      <c r="D11" s="703" t="n"/>
      <c r="E11" s="704" t="n"/>
      <c r="F11" s="703" t="n"/>
      <c r="H11" s="161" t="inlineStr">
        <is>
          <t>VVN-Rec-Prov-Annex</t>
        </is>
      </c>
      <c r="I11" s="161" t="inlineStr">
        <is>
          <t>Sch-4D (VVN)</t>
        </is>
      </c>
    </row>
    <row r="12" ht="16.5" customFormat="1" customHeight="1" s="5">
      <c r="A12" s="289" t="n"/>
      <c r="B12" s="293" t="inlineStr">
        <is>
          <t>a) for Goods and services</t>
        </is>
      </c>
      <c r="C12" s="84">
        <f>'P-SF-Pro'!D123</f>
        <v/>
      </c>
      <c r="D12" s="87" t="n"/>
      <c r="E12" s="84">
        <f>'P-SF-Pro'!E123-'P-SF-Pro'!D123</f>
        <v/>
      </c>
      <c r="F12" s="87">
        <f>C12+D12+E12</f>
        <v/>
      </c>
      <c r="H12" s="161" t="inlineStr">
        <is>
          <t>Project-Rec-Prov-Annex</t>
        </is>
      </c>
      <c r="I12" s="161" t="inlineStr">
        <is>
          <t>Sch-4E (Project)</t>
        </is>
      </c>
    </row>
    <row r="13" ht="16.5" customFormat="1" customHeight="1" s="5">
      <c r="A13" s="289" t="n"/>
      <c r="B13" s="293" t="inlineStr">
        <is>
          <t>b) Others</t>
        </is>
      </c>
      <c r="C13" s="84" t="n"/>
      <c r="D13" s="87">
        <f>RECEIPTS!C85-PAYMENTS!E148</f>
        <v/>
      </c>
      <c r="E13" s="84" t="n"/>
      <c r="F13" s="87">
        <f>C13+D13+E13</f>
        <v/>
      </c>
      <c r="H13" s="161" t="inlineStr">
        <is>
          <t>SF-Paym-Prov-Annex</t>
        </is>
      </c>
      <c r="I13" s="161" t="inlineStr">
        <is>
          <t>Schedule-7</t>
        </is>
      </c>
    </row>
    <row r="14" ht="16.5" customFormat="1" customHeight="1" s="5">
      <c r="A14" s="289" t="n">
        <v>5</v>
      </c>
      <c r="B14" s="323" t="inlineStr">
        <is>
          <t>Statutory Liabilities (Professional tax, TDS, WC TAX, etc. )</t>
        </is>
      </c>
      <c r="C14" s="84" t="n"/>
      <c r="D14" s="87">
        <f>RECEIPTS!C86-PAYMENTS!E149</f>
        <v/>
      </c>
      <c r="E14" s="84" t="n"/>
      <c r="F14" s="87">
        <f>C14+D14+E14</f>
        <v/>
      </c>
      <c r="H14" s="161" t="inlineStr">
        <is>
          <t>VVN-Paym-Prov-Annex</t>
        </is>
      </c>
      <c r="I14" s="161" t="inlineStr">
        <is>
          <t>Schedule-8</t>
        </is>
      </c>
    </row>
    <row r="15" ht="16.5" customFormat="1" customHeight="1" s="5">
      <c r="A15" s="289" t="n"/>
      <c r="B15" s="323" t="inlineStr">
        <is>
          <t>a) Overdue</t>
        </is>
      </c>
      <c r="C15" s="114" t="n"/>
      <c r="D15" s="83" t="n"/>
      <c r="E15" s="114" t="n"/>
      <c r="F15" s="83" t="n"/>
      <c r="H15" s="161" t="inlineStr">
        <is>
          <t>Plan-Paym-Prov-Annex</t>
        </is>
      </c>
      <c r="I15" s="161" t="inlineStr">
        <is>
          <t>S8-Annex-SF</t>
        </is>
      </c>
    </row>
    <row r="16" ht="16.5" customFormat="1" customHeight="1" s="5">
      <c r="A16" s="289" t="n"/>
      <c r="B16" s="323" t="inlineStr">
        <is>
          <t>b) Others</t>
        </is>
      </c>
      <c r="C16" s="114" t="n"/>
      <c r="D16" s="83" t="n"/>
      <c r="E16" s="114" t="n"/>
      <c r="F16" s="83" t="n"/>
      <c r="H16" s="161" t="inlineStr">
        <is>
          <t>Income &amp; Expenditure</t>
        </is>
      </c>
      <c r="I16" s="161" t="inlineStr">
        <is>
          <t>S8-Annex-VVN</t>
        </is>
      </c>
    </row>
    <row r="17" ht="16.5" customFormat="1" customHeight="1" s="5">
      <c r="A17" s="289" t="n">
        <v>6</v>
      </c>
      <c r="B17" s="1266" t="inlineStr">
        <is>
          <t>CBSE Fees Payable</t>
        </is>
      </c>
      <c r="C17" s="84" t="n"/>
      <c r="D17" s="87">
        <f>RECEIPTS!C87-PAYMENTS!E150</f>
        <v/>
      </c>
      <c r="E17" s="84" t="n"/>
      <c r="F17" s="87">
        <f>C17+D17+E17</f>
        <v/>
      </c>
      <c r="H17" s="161" t="inlineStr">
        <is>
          <t>Schedule-1</t>
        </is>
      </c>
      <c r="I17" s="161" t="inlineStr">
        <is>
          <t>S8-Annex-Project</t>
        </is>
      </c>
    </row>
    <row r="18" ht="16.5" customFormat="1" customHeight="1" s="5">
      <c r="A18" s="289" t="n">
        <v>7</v>
      </c>
      <c r="B18" s="1266" t="inlineStr">
        <is>
          <t>Scholarships/ Award Etc.</t>
        </is>
      </c>
      <c r="C18" s="84" t="n"/>
      <c r="D18" s="87">
        <f>RECEIPTS!C88-PAYMENTS!E151</f>
        <v/>
      </c>
      <c r="E18" s="84" t="n"/>
      <c r="F18" s="87">
        <f>C18+D18+E18</f>
        <v/>
      </c>
      <c r="H18" s="161" t="inlineStr">
        <is>
          <t>Schedule-2</t>
        </is>
      </c>
      <c r="I18" s="161" t="inlineStr">
        <is>
          <t>S8-Annex-Plan</t>
        </is>
      </c>
    </row>
    <row r="19" ht="16.5" customFormat="1" customHeight="1" s="5">
      <c r="A19" s="289" t="n">
        <v>8</v>
      </c>
      <c r="B19" s="1266" t="inlineStr">
        <is>
          <t>GPF Remittance-Project KVs</t>
        </is>
      </c>
      <c r="C19" s="84" t="n"/>
      <c r="D19" s="87">
        <f>RECEIPTS!C89-PAYMENTS!E152</f>
        <v/>
      </c>
      <c r="E19" s="84" t="n"/>
      <c r="F19" s="87">
        <f>C19+D19+E19</f>
        <v/>
      </c>
      <c r="H19" s="161" t="inlineStr">
        <is>
          <t>Schedule-2A</t>
        </is>
      </c>
      <c r="I19" s="161" t="inlineStr">
        <is>
          <t>S8-Annex-Sp. Plan</t>
        </is>
      </c>
    </row>
    <row r="20" ht="16.5" customFormat="1" customHeight="1" s="5">
      <c r="A20" s="289" t="n">
        <v>9</v>
      </c>
      <c r="B20" s="1266" t="inlineStr">
        <is>
          <t>CPF Remittance-Project KVs</t>
        </is>
      </c>
      <c r="C20" s="84" t="n"/>
      <c r="D20" s="87">
        <f>RECEIPTS!C90-PAYMENTS!E153</f>
        <v/>
      </c>
      <c r="E20" s="84" t="n"/>
      <c r="F20" s="87">
        <f>C20+D20+E20</f>
        <v/>
      </c>
      <c r="H20" s="161" t="inlineStr">
        <is>
          <t>Schedule-3</t>
        </is>
      </c>
      <c r="I20" s="161" t="inlineStr">
        <is>
          <t>Schedule-9</t>
        </is>
      </c>
    </row>
    <row r="21" ht="16.5" customFormat="1" customHeight="1" s="5">
      <c r="A21" s="289" t="n">
        <v>10</v>
      </c>
      <c r="B21" s="1266" t="inlineStr">
        <is>
          <t>EWS Remittance-Project KVs</t>
        </is>
      </c>
      <c r="C21" s="84" t="n"/>
      <c r="D21" s="87">
        <f>RECEIPTS!C91-PAYMENTS!E154</f>
        <v/>
      </c>
      <c r="E21" s="84" t="n"/>
      <c r="F21" s="87">
        <f>C21+D21+E21</f>
        <v/>
      </c>
      <c r="H21" s="161" t="inlineStr">
        <is>
          <t>Schedule-3A</t>
        </is>
      </c>
      <c r="I21" s="161" t="inlineStr">
        <is>
          <t>Schedule-10</t>
        </is>
      </c>
    </row>
    <row r="22" ht="16.5" customFormat="1" customHeight="1" s="5">
      <c r="A22" s="289" t="n">
        <v>11</v>
      </c>
      <c r="B22" s="1266" t="inlineStr">
        <is>
          <t>LSPC Remittance-Project KVs</t>
        </is>
      </c>
      <c r="C22" s="84" t="n"/>
      <c r="D22" s="87">
        <f>RECEIPTS!C92-PAYMENTS!E155</f>
        <v/>
      </c>
      <c r="E22" s="84" t="n"/>
      <c r="F22" s="87">
        <f>C22+D22+E22</f>
        <v/>
      </c>
      <c r="H22" s="161" t="inlineStr">
        <is>
          <t>Schedule-3B</t>
        </is>
      </c>
      <c r="I22" s="161" t="inlineStr">
        <is>
          <t>Schedule-12</t>
        </is>
      </c>
    </row>
    <row r="23" ht="16.5" customFormat="1" customHeight="1" s="5">
      <c r="A23" s="289" t="n">
        <v>12</v>
      </c>
      <c r="B23" s="290" t="inlineStr">
        <is>
          <t>NPS Remittance</t>
        </is>
      </c>
      <c r="C23" s="84" t="n"/>
      <c r="D23" s="87">
        <f>RECEIPTS!C93-PAYMENTS!E156</f>
        <v/>
      </c>
      <c r="E23" s="115" t="n"/>
      <c r="F23" s="87">
        <f>C23+D23+E23</f>
        <v/>
      </c>
      <c r="H23" s="161" t="inlineStr">
        <is>
          <t>S3-Annex-SF</t>
        </is>
      </c>
      <c r="I23" s="161" t="inlineStr">
        <is>
          <t>Schedule-13</t>
        </is>
      </c>
    </row>
    <row r="24" ht="16.5" customFormat="1" customHeight="1" s="5">
      <c r="A24" s="289" t="n">
        <v>13</v>
      </c>
      <c r="B24" s="1266" t="inlineStr">
        <is>
          <t>Liability towards Retirement Benefits (DCRG,Commutation etc.)</t>
        </is>
      </c>
      <c r="C24" s="84" t="n"/>
      <c r="D24" s="87">
        <f>RECEIPTS!C94-PAYMENTS!E157</f>
        <v/>
      </c>
      <c r="E24" s="84" t="n"/>
      <c r="F24" s="87">
        <f>C24+D24+E24</f>
        <v/>
      </c>
      <c r="H24" s="161" t="inlineStr">
        <is>
          <t>S3-Annex-VVN</t>
        </is>
      </c>
      <c r="I24" s="161" t="inlineStr">
        <is>
          <t>Schedule-14</t>
        </is>
      </c>
    </row>
    <row r="25" ht="16.5" customFormat="1" customHeight="1" s="5">
      <c r="A25" s="289" t="n">
        <v>14</v>
      </c>
      <c r="B25" s="1266" t="inlineStr">
        <is>
          <t>Liability towards other remittances</t>
        </is>
      </c>
      <c r="C25" s="84" t="n"/>
      <c r="D25" s="87">
        <f>RECEIPTS!C95-PAYMENTS!E158</f>
        <v/>
      </c>
      <c r="E25" s="84" t="n"/>
      <c r="F25" s="87">
        <f>C25+D25+E25</f>
        <v/>
      </c>
      <c r="H25" s="161" t="inlineStr">
        <is>
          <t>S3-Annex-Project</t>
        </is>
      </c>
      <c r="I25" s="161" t="inlineStr">
        <is>
          <t>Schedule-15</t>
        </is>
      </c>
    </row>
    <row r="26" ht="16.5" customFormat="1" customHeight="1" s="5">
      <c r="A26" s="325" t="inlineStr">
        <is>
          <t>B</t>
        </is>
      </c>
      <c r="B26" s="326" t="inlineStr">
        <is>
          <t>Liabilities on Account of receipt in Advance</t>
        </is>
      </c>
      <c r="C26" s="87" t="n"/>
      <c r="D26" s="142" t="n"/>
      <c r="E26" s="87" t="n"/>
      <c r="F26" s="87" t="n"/>
      <c r="H26" s="161" t="inlineStr">
        <is>
          <t>S3-Annex-Plan</t>
        </is>
      </c>
      <c r="I26" s="161" t="inlineStr">
        <is>
          <t>Schedule-16</t>
        </is>
      </c>
    </row>
    <row r="27" ht="16.5" customFormat="1" customHeight="1" s="5">
      <c r="A27" s="289" t="n">
        <v>1</v>
      </c>
      <c r="B27" s="293" t="inlineStr">
        <is>
          <t xml:space="preserve">Fees &amp; Fines </t>
        </is>
      </c>
      <c r="C27" s="87">
        <f>'R-SF-Pro'!F16</f>
        <v/>
      </c>
      <c r="D27" s="87" t="n"/>
      <c r="E27" s="84">
        <f>'R-SF-Pro'!G16-'R-SF-Pro'!F16</f>
        <v/>
      </c>
      <c r="F27" s="87">
        <f>C27+D27+E27</f>
        <v/>
      </c>
      <c r="H27" s="161" t="inlineStr">
        <is>
          <t>S3-Annex-Specific Plan</t>
        </is>
      </c>
      <c r="I27" s="161" t="inlineStr">
        <is>
          <t>Schedule-17</t>
        </is>
      </c>
    </row>
    <row r="28" ht="16.5" customFormat="1" customHeight="1" s="5">
      <c r="A28" s="289" t="n">
        <v>2</v>
      </c>
      <c r="B28" s="293" t="inlineStr">
        <is>
          <t xml:space="preserve">Others </t>
        </is>
      </c>
      <c r="C28" s="87">
        <f>'R-SF-Pro'!F23</f>
        <v/>
      </c>
      <c r="D28" s="87" t="n"/>
      <c r="E28" s="84">
        <f>'R-SF-Pro'!G23+'R-SF-Pro'!G27-'R-SF-Pro'!F23-'R-SF-Pro'!F27</f>
        <v/>
      </c>
      <c r="F28" s="87">
        <f>C28+D28+E28</f>
        <v/>
      </c>
      <c r="H28" s="109" t="n"/>
      <c r="I28" s="161" t="inlineStr">
        <is>
          <t>Schedule-18</t>
        </is>
      </c>
    </row>
    <row r="29" ht="16.5" customFormat="1" customHeight="1" s="5">
      <c r="A29" s="325" t="inlineStr">
        <is>
          <t>C</t>
        </is>
      </c>
      <c r="B29" s="326" t="inlineStr">
        <is>
          <t>Other Current Liabilities / Provisions</t>
        </is>
      </c>
      <c r="C29" s="87" t="n"/>
      <c r="D29" s="87" t="n"/>
      <c r="E29" s="87" t="n"/>
      <c r="F29" s="87" t="n"/>
      <c r="H29" s="109" t="n"/>
      <c r="I29" s="161" t="inlineStr">
        <is>
          <t>Schedule-19</t>
        </is>
      </c>
    </row>
    <row r="30" ht="16.5" customFormat="1" customHeight="1" s="5">
      <c r="A30" s="289" t="n">
        <v>1</v>
      </c>
      <c r="B30" s="293" t="inlineStr">
        <is>
          <t>ProvisionStaff Payments &amp; Benefits</t>
        </is>
      </c>
      <c r="C30" s="858">
        <f>'P-SF-Pro'!D46</f>
        <v/>
      </c>
      <c r="D30" s="858" t="n"/>
      <c r="E30" s="84">
        <f>'P-SF-Pro'!E46-'P-SF-Pro'!D46</f>
        <v/>
      </c>
      <c r="F30" s="87">
        <f>C30+D30+E30</f>
        <v/>
      </c>
      <c r="I30" s="161" t="inlineStr">
        <is>
          <t>Schedule-4</t>
        </is>
      </c>
    </row>
    <row r="31" ht="16.5" customFormat="1" customHeight="1" s="5">
      <c r="A31" s="289" t="n">
        <v>2</v>
      </c>
      <c r="B31" s="293" t="inlineStr">
        <is>
          <t>Provision Academic Expenses</t>
        </is>
      </c>
      <c r="C31" s="858">
        <f>'P-SF-Pro'!D82</f>
        <v/>
      </c>
      <c r="D31" s="858" t="n"/>
      <c r="E31" s="84">
        <f>'P-SF-Pro'!E82-'P-SF-Pro'!D82</f>
        <v/>
      </c>
      <c r="F31" s="87">
        <f>C31+D31+E31</f>
        <v/>
      </c>
      <c r="I31" s="161" t="n"/>
    </row>
    <row r="32" ht="16.5" customFormat="1" customHeight="1" s="5">
      <c r="A32" s="289" t="n">
        <v>3</v>
      </c>
      <c r="B32" s="293" t="inlineStr">
        <is>
          <t>Provision Admin General Expenses</t>
        </is>
      </c>
      <c r="C32" s="858">
        <f>'P-SF-Pro'!D99</f>
        <v/>
      </c>
      <c r="D32" s="858" t="n"/>
      <c r="E32" s="84">
        <f>'P-SF-Pro'!E99-'P-SF-Pro'!D99</f>
        <v/>
      </c>
      <c r="F32" s="87">
        <f>C32+D32+E32</f>
        <v/>
      </c>
      <c r="I32" s="161" t="n"/>
    </row>
    <row r="33" ht="16.5" customFormat="1" customHeight="1" s="5">
      <c r="A33" s="289" t="n">
        <v>4</v>
      </c>
      <c r="B33" s="293" t="inlineStr">
        <is>
          <t>Provision Repair &amp; Maintenances</t>
        </is>
      </c>
      <c r="C33" s="858">
        <f>'P-SF-Pro'!D108</f>
        <v/>
      </c>
      <c r="D33" s="858" t="n"/>
      <c r="E33" s="84">
        <f>'P-SF-Pro'!E108-'P-SF-Pro'!D108</f>
        <v/>
      </c>
      <c r="F33" s="87">
        <f>C33+D33+E33</f>
        <v/>
      </c>
      <c r="I33" s="161" t="n"/>
    </row>
    <row r="34" ht="16.5" customFormat="1" customHeight="1" s="5">
      <c r="A34" s="325" t="inlineStr">
        <is>
          <t>D</t>
        </is>
      </c>
      <c r="B34" s="333" t="inlineStr">
        <is>
          <t>Un-utilised Plan/Specific Plan Grants.##</t>
        </is>
      </c>
      <c r="C34" s="858" t="n"/>
      <c r="D34" s="858" t="n"/>
      <c r="E34" s="858" t="n"/>
      <c r="F34" s="87">
        <f>C34+D34+E34</f>
        <v/>
      </c>
      <c r="G34" s="5" t="inlineStr">
        <is>
          <t>from Sch-3A</t>
        </is>
      </c>
      <c r="I34" s="161" t="inlineStr">
        <is>
          <t>Schedule-22</t>
        </is>
      </c>
    </row>
    <row r="35" ht="16.5" customFormat="1" customHeight="1" s="5">
      <c r="A35" s="289" t="n"/>
      <c r="B35" s="293" t="n"/>
      <c r="C35" s="858" t="n"/>
      <c r="D35" s="858" t="n"/>
      <c r="E35" s="858" t="n"/>
      <c r="F35" s="858" t="n"/>
    </row>
    <row r="36" ht="16.5" customFormat="1" customHeight="1" s="5">
      <c r="A36" s="289" t="n"/>
      <c r="B36" s="293" t="n"/>
      <c r="C36" s="858" t="n"/>
      <c r="D36" s="858" t="n"/>
      <c r="E36" s="858" t="n"/>
      <c r="F36" s="858" t="n"/>
    </row>
    <row r="37" ht="21" customFormat="1" customHeight="1" s="28">
      <c r="A37" s="163" t="n"/>
      <c r="B37" s="23" t="inlineStr">
        <is>
          <t>GRAND TOTAL</t>
        </is>
      </c>
      <c r="C37" s="146">
        <f>SUM(C8:C36)</f>
        <v/>
      </c>
      <c r="D37" s="146">
        <f>SUM(D8:D36)</f>
        <v/>
      </c>
      <c r="E37" s="146">
        <f>SUM(E8:E36)</f>
        <v/>
      </c>
      <c r="F37" s="146">
        <f>SUM(F8:F36)</f>
        <v/>
      </c>
    </row>
    <row r="38" ht="27.75" customFormat="1" customHeight="1" s="20">
      <c r="A38" s="882" t="inlineStr">
        <is>
          <t>FINANCE OFFICER/DIRECTOR/PRINCIPAL</t>
        </is>
      </c>
      <c r="B38" s="1253" t="n"/>
      <c r="C38" s="1253" t="n"/>
      <c r="D38" s="1253" t="n"/>
      <c r="E38" s="1253" t="n"/>
      <c r="F38" s="1253" t="n"/>
    </row>
    <row r="39" ht="15.75" customFormat="1" customHeight="1" s="5">
      <c r="B39" s="5" t="inlineStr">
        <is>
          <t xml:space="preserve">## UNUTILISED AMOUNT SHOWN IN SCHEDULE 3 (A) ( UNUTILISED BALANCE CARRIED FORWARD) IS TO BE SHOWN  </t>
        </is>
      </c>
      <c r="E39" s="156" t="n"/>
    </row>
  </sheetData>
  <mergeCells count="6">
    <mergeCell ref="A38:F38"/>
    <mergeCell ref="A2:F2"/>
    <mergeCell ref="A5:A6"/>
    <mergeCell ref="A1:F1"/>
    <mergeCell ref="A3:F3"/>
    <mergeCell ref="B5:B6"/>
  </mergeCells>
  <hyperlinks>
    <hyperlink ref="H7" location="BS!Print_Area" display="Balance Sheet"/>
    <hyperlink ref="I7" location="'S-4'!Print_Area" display="Schedule-4 (All)"/>
    <hyperlink ref="H8" location="RECEIPTS!Print_Titles" display="Receipt"/>
    <hyperlink ref="I8" location="'S-4 A'!A1" display="Sch-4A (SF)"/>
    <hyperlink ref="H9" location="PAYMENTS!Print_Titles" display="Payment"/>
    <hyperlink ref="I9" location="'s4-B'!A1" display="Sch-4B (Plan)"/>
    <hyperlink ref="H10" location="'ANNE-REC-SF-PROV '!Print_Area" display="SF-Rec-Prov-Annex"/>
    <hyperlink ref="I10" location="'s 4 c '!A1" display="Sch-4C (Specific Plan)"/>
    <hyperlink ref="H11" location="'ANNE-REC-VVN-PROV'!Print_Area" display="VVN-Rec-Prov-Annex"/>
    <hyperlink ref="I11" location="'s 4 D'!A1" display="Sch-4D (VVN)"/>
    <hyperlink ref="H12" location="'ANNE-PAYM-PROJCTSF-PROV'!Print_Area" display="Project-Rec-Prov-Annex"/>
    <hyperlink ref="I12" location="'s 4 E'!A1" display="Sch-4E (Project)"/>
    <hyperlink ref="H13" location="'ANNE-PAYM-SF-PROV'!Print_Area" display="SF-Paym-Prov-Annex"/>
    <hyperlink ref="I13" location="'S- 7'!A1" display="Schedule-7"/>
    <hyperlink ref="H14" location="'ANNE-PAYM-VVN-PROV'!Print_Area" display="VVN-Paym-Prov-Annex"/>
    <hyperlink ref="I14" location="'S  8'!Print_Area" display="Schedule-8"/>
    <hyperlink ref="H15" location="'ANNE-PAYM-PLAN-PROV'!Print_Area" display="Plan-Paym-Prov-Annex"/>
    <hyperlink ref="I15" location="'ANNE-S8-SF Civil'!A1" display="S8-Annex-SF"/>
    <hyperlink ref="H16" location="'I&amp;E'!Print_Area" display="Income &amp; Expenditure"/>
    <hyperlink ref="I16" location="'ANNE-S8-VVN All'!A1" display="S8-Annex-VVN"/>
    <hyperlink ref="H17" location="'S-1'!Print_Area" display="Schedule-1"/>
    <hyperlink ref="I17" location="'ANNE-S8-ProjectSF'!A1" display="S8-Annex-Project"/>
    <hyperlink ref="H18" location="'S-2'!Print_Area" display="Schedule-2"/>
    <hyperlink ref="I18" location="'ANNE-S8-PLAN'!A1" display="S8-Annex-Plan"/>
    <hyperlink ref="H19" location="'2A'!Print_Area" display="Schedule-2A"/>
    <hyperlink ref="I19" location="'ANNE-S8-SP.PLAN'!A1" display="S8-Annex-Sp. Plan"/>
    <hyperlink ref="H20" location="'S-3'!Print_Area" display="Schedule-3"/>
    <hyperlink ref="I20" location="'SCH-9 &amp; 10 '!Print_Area" display="S-9"/>
    <hyperlink ref="H21" location="'S- 3 A'!A1" display="Schedule-3A"/>
    <hyperlink ref="I21" location="'SCH-9 &amp; 10 '!Print_Area" display="S-10"/>
    <hyperlink ref="H22" location="'S-3B'!A1" display="Schedule-3B"/>
    <hyperlink ref="I22" location="'SCH 12 &amp;13 &amp; 14'!Print_Area" display="S-12"/>
    <hyperlink ref="H23" location="'ANN-S3-SF Civil'!Print_Area" display="S3-Annex-SF"/>
    <hyperlink ref="I23" location="'SCH 12 &amp;13 &amp; 14'!Print_Area" display="S-13"/>
    <hyperlink ref="H24" location="'ANN-S3-VVN-ALL'!Print_Area" display="S3-Annex-VVN"/>
    <hyperlink ref="I24" location="'SCH 12 &amp;13 &amp; 14'!Print_Area" display="S-14"/>
    <hyperlink ref="H25" location="'ANN-S3-PROJCT-SF'!Print_Area" display="S3-Annex-Project"/>
    <hyperlink ref="I25" location="'SC-15'!Print_Area" display="S-15"/>
    <hyperlink ref="H26" location="'ANN-S3-PLAN'!Print_Area" display="S3-Annex-Plan"/>
    <hyperlink ref="I26" location="'SCH- 16 &amp; 17'!Print_Area" display="S-16"/>
    <hyperlink ref="H27" location="'ANN-S3-SP.PLAN'!Print_Area" display="S3-Annex-Specific Plan"/>
    <hyperlink ref="I27" location="'SCH- 16 &amp; 17'!Print_Area" display="S-17"/>
    <hyperlink ref="I28" location="'sch - 18 &amp;19 &amp; 22'!Print_Area" display="S-18"/>
    <hyperlink ref="I29" location="'sch - 18 &amp;19 &amp; 22'!Print_Area" display="S-19"/>
    <hyperlink ref="I30" location="'S-4'!Print_Area" display="S-4"/>
    <hyperlink ref="I34" location="'sch - 18 &amp;19 &amp; 22'!Print_Area" display="S-22"/>
  </hyperlinks>
  <printOptions horizontalCentered="1"/>
  <pageMargins left="0.7086614173228347" right="0.2362204724409449" top="0.3937007874015748" bottom="0.5905511811023623" header="0.2362204724409449" footer="0.3149606299212598"/>
  <pageSetup orientation="landscape" paperSize="9" scale="77" firstPageNumber="28" useFirstPageNumber="1" blackAndWhite="1"/>
</worksheet>
</file>

<file path=xl/worksheets/sheet19.xml><?xml version="1.0" encoding="utf-8"?>
<worksheet xmlns="http://schemas.openxmlformats.org/spreadsheetml/2006/main">
  <sheetPr>
    <tabColor rgb="FF7030A0"/>
    <outlinePr summaryBelow="1" summaryRight="1"/>
    <pageSetUpPr fitToPage="1"/>
  </sheetPr>
  <dimension ref="A1:I38"/>
  <sheetViews>
    <sheetView view="pageBreakPreview" topLeftCell="A13" zoomScaleSheetLayoutView="100" workbookViewId="0">
      <selection activeCell="D25" sqref="D25"/>
    </sheetView>
  </sheetViews>
  <sheetFormatPr baseColWidth="8" defaultColWidth="19.5703125" defaultRowHeight="12.75"/>
  <cols>
    <col width="4.7109375" customWidth="1" style="81" min="1" max="1"/>
    <col width="54.28515625" customWidth="1" style="81" min="2" max="2"/>
    <col width="19.5703125" customWidth="1" style="81" min="3" max="4"/>
    <col width="19.5703125" customWidth="1" style="85" min="5" max="5"/>
    <col width="19.5703125" customWidth="1" style="81" min="6" max="6"/>
    <col width="9.140625" customWidth="1" style="81" min="7" max="7"/>
    <col width="16.42578125" customWidth="1" style="81" min="8" max="8"/>
    <col width="19.85546875" customWidth="1" style="81" min="9" max="9"/>
    <col width="9.140625" customWidth="1" style="81" min="10" max="252"/>
    <col width="4.7109375" customWidth="1" style="81" min="253" max="253"/>
    <col width="54.28515625" customWidth="1" style="81" min="254" max="254"/>
    <col width="19.5703125" customWidth="1" style="81" min="255" max="16384"/>
  </cols>
  <sheetData>
    <row r="1" ht="22.5" customFormat="1" customHeight="1" s="79">
      <c r="A1" s="884">
        <f>COVER!A1</f>
        <v/>
      </c>
    </row>
    <row r="2" ht="19.5" customFormat="1" customHeight="1" s="79">
      <c r="A2" s="885" t="inlineStr">
        <is>
          <t>STATEMENT TO WORK OUT THE CLOSING BALANCE OF HEADS OF ACCOUNTS OF SCHEDULE-3 IN RESPECT OF VVN ALL KVs</t>
        </is>
      </c>
    </row>
    <row r="3" ht="21" customFormat="1" customHeight="1" s="79">
      <c r="A3" s="886" t="inlineStr">
        <is>
          <t>ANNEXURE-S3-CURRENT LIABILITIES &amp; PROVISIONS [VVN ALL KVs]</t>
        </is>
      </c>
    </row>
    <row r="4" ht="20.25" customFormat="1" customHeight="1" s="79" thickBot="1">
      <c r="A4" s="80" t="n"/>
      <c r="B4" s="884" t="n"/>
      <c r="C4" s="884" t="n"/>
      <c r="D4" s="884" t="n"/>
      <c r="E4" s="884" t="n"/>
      <c r="F4" s="884" t="n"/>
    </row>
    <row r="5" ht="48.75" customHeight="1" thickBot="1">
      <c r="A5" s="888" t="inlineStr">
        <is>
          <t>SN</t>
        </is>
      </c>
      <c r="B5" s="890" t="inlineStr">
        <is>
          <t>PARTICULARS</t>
        </is>
      </c>
      <c r="C5" s="327" t="inlineStr">
        <is>
          <t>Opening Balance</t>
        </is>
      </c>
      <c r="D5" s="327" t="inlineStr">
        <is>
          <t>Variatiation Through R&amp;P Account (Receipt Minus Payment)</t>
        </is>
      </c>
      <c r="E5" s="327" t="inlineStr">
        <is>
          <t>Effects Of Journal Entries(*)</t>
        </is>
      </c>
      <c r="F5" s="327" t="inlineStr">
        <is>
          <t>NET</t>
        </is>
      </c>
    </row>
    <row r="6" ht="13.5" customHeight="1" thickBot="1">
      <c r="A6" s="1264" t="n"/>
      <c r="B6" s="1265" t="n"/>
      <c r="C6" s="327" t="n">
        <v>1</v>
      </c>
      <c r="D6" s="327" t="n">
        <v>2</v>
      </c>
      <c r="E6" s="327" t="n">
        <v>3</v>
      </c>
      <c r="F6" s="327" t="n">
        <v>4</v>
      </c>
    </row>
    <row r="7" ht="17.25" customFormat="1" customHeight="1" s="5">
      <c r="A7" s="60" t="inlineStr">
        <is>
          <t>A</t>
        </is>
      </c>
      <c r="B7" s="322" t="inlineStr">
        <is>
          <t>Current Liablities</t>
        </is>
      </c>
      <c r="C7" s="58" t="n"/>
      <c r="D7" s="58" t="n"/>
      <c r="E7" s="87" t="n"/>
      <c r="F7" s="58" t="n"/>
    </row>
    <row r="8" ht="17.25" customFormat="1" customHeight="1" s="5">
      <c r="A8" s="289" t="n">
        <v>1</v>
      </c>
      <c r="B8" s="292" t="inlineStr">
        <is>
          <t>Deposits from staff</t>
        </is>
      </c>
      <c r="C8" s="84" t="n"/>
      <c r="D8" s="87">
        <f>RECEIPTS!D82-PAYMENTS!F145</f>
        <v/>
      </c>
      <c r="E8" s="84" t="n"/>
      <c r="F8" s="87">
        <f>C8+D8+E8</f>
        <v/>
      </c>
      <c r="H8" s="161" t="inlineStr">
        <is>
          <t>Balance Sheet</t>
        </is>
      </c>
      <c r="I8" s="161" t="inlineStr">
        <is>
          <t>Schedule-4 (All)</t>
        </is>
      </c>
    </row>
    <row r="9" ht="17.25" customFormat="1" customHeight="1" s="5">
      <c r="A9" s="289" t="n">
        <v>2</v>
      </c>
      <c r="B9" s="290" t="inlineStr">
        <is>
          <t>Deposits from students(Caution Deposit etc)</t>
        </is>
      </c>
      <c r="C9" s="84" t="n"/>
      <c r="D9" s="87">
        <f>RECEIPTS!D83-PAYMENTS!F146</f>
        <v/>
      </c>
      <c r="E9" s="84" t="n"/>
      <c r="F9" s="87">
        <f>C9+D9+E9</f>
        <v/>
      </c>
      <c r="H9" s="161" t="inlineStr">
        <is>
          <t>Receipt</t>
        </is>
      </c>
      <c r="I9" s="161" t="inlineStr">
        <is>
          <t>Sch-4A (SF)</t>
        </is>
      </c>
    </row>
    <row r="10" ht="17.25" customFormat="1" customHeight="1" s="5">
      <c r="A10" s="289" t="n">
        <v>3</v>
      </c>
      <c r="B10" s="293" t="inlineStr">
        <is>
          <t>Deposit from supplier(EMD etc)</t>
        </is>
      </c>
      <c r="C10" s="84" t="n">
        <v>130551</v>
      </c>
      <c r="D10" s="87">
        <f>RECEIPTS!D84-PAYMENTS!F147</f>
        <v/>
      </c>
      <c r="E10" s="84" t="n"/>
      <c r="F10" s="87">
        <f>C10+D10+E10</f>
        <v/>
      </c>
      <c r="H10" s="161" t="inlineStr">
        <is>
          <t>Payment</t>
        </is>
      </c>
      <c r="I10" s="161" t="inlineStr">
        <is>
          <t>Sch-4B (Plan)</t>
        </is>
      </c>
    </row>
    <row r="11" ht="17.25" customFormat="1" customHeight="1" s="5">
      <c r="A11" s="289" t="n">
        <v>4</v>
      </c>
      <c r="B11" s="293" t="inlineStr">
        <is>
          <t>Liability towards sundry creditors</t>
        </is>
      </c>
      <c r="C11" s="704" t="n"/>
      <c r="D11" s="703" t="n"/>
      <c r="E11" s="704" t="n"/>
      <c r="F11" s="703" t="n"/>
      <c r="H11" s="161" t="inlineStr">
        <is>
          <t>SF-Rec-Prov-Annex</t>
        </is>
      </c>
      <c r="I11" s="161" t="inlineStr">
        <is>
          <t>Sch-4C (Specific Plan)</t>
        </is>
      </c>
    </row>
    <row r="12" ht="17.25" customFormat="1" customHeight="1" s="5">
      <c r="A12" s="289" t="n"/>
      <c r="B12" s="293" t="inlineStr">
        <is>
          <t>a) for Goods and services</t>
        </is>
      </c>
      <c r="C12" s="84">
        <f>'P-VVN-Pro'!D90</f>
        <v/>
      </c>
      <c r="D12" s="87" t="n"/>
      <c r="E12" s="84">
        <f>'P-VVN-Pro'!E90-'P-VVN-Pro'!D90</f>
        <v/>
      </c>
      <c r="F12" s="87">
        <f>C12+D12+E12</f>
        <v/>
      </c>
      <c r="H12" s="161" t="inlineStr">
        <is>
          <t>VVN-Rec-Prov-Annex</t>
        </is>
      </c>
      <c r="I12" s="161" t="inlineStr">
        <is>
          <t>Sch-4D (VVN)</t>
        </is>
      </c>
    </row>
    <row r="13" ht="17.25" customFormat="1" customHeight="1" s="5">
      <c r="A13" s="289" t="n"/>
      <c r="B13" s="293" t="inlineStr">
        <is>
          <t>b) Others</t>
        </is>
      </c>
      <c r="C13" s="84" t="n"/>
      <c r="D13" s="87">
        <f>RECEIPTS!D85-PAYMENTS!F148</f>
        <v/>
      </c>
      <c r="E13" s="84" t="n"/>
      <c r="F13" s="87">
        <f>C13+D13+E13</f>
        <v/>
      </c>
      <c r="H13" s="161" t="inlineStr">
        <is>
          <t>Project-Rec-Prov-Annex</t>
        </is>
      </c>
      <c r="I13" s="161" t="inlineStr">
        <is>
          <t>Sch-4E (Project)</t>
        </is>
      </c>
    </row>
    <row r="14" ht="17.25" customFormat="1" customHeight="1" s="5">
      <c r="A14" s="289" t="n">
        <v>5</v>
      </c>
      <c r="B14" s="323" t="inlineStr">
        <is>
          <t>Statutory Liabilities (Professional tax, TDS, WC TAX, etc. )</t>
        </is>
      </c>
      <c r="C14" s="84" t="n"/>
      <c r="D14" s="87">
        <f>RECEIPTS!D86-PAYMENTS!F149</f>
        <v/>
      </c>
      <c r="E14" s="84" t="n"/>
      <c r="F14" s="87">
        <f>C14+D14+E14</f>
        <v/>
      </c>
      <c r="H14" s="161" t="inlineStr">
        <is>
          <t>SF-Paym-Prov-Annex</t>
        </is>
      </c>
      <c r="I14" s="161" t="inlineStr">
        <is>
          <t>Schedule-7</t>
        </is>
      </c>
    </row>
    <row r="15" ht="17.25" customFormat="1" customHeight="1" s="5">
      <c r="A15" s="289" t="n"/>
      <c r="B15" s="323" t="inlineStr">
        <is>
          <t>a) Overdue</t>
        </is>
      </c>
      <c r="C15" s="114" t="n"/>
      <c r="D15" s="83" t="n"/>
      <c r="E15" s="114" t="n"/>
      <c r="F15" s="83" t="n"/>
      <c r="H15" s="161" t="inlineStr">
        <is>
          <t>VVN-Paym-Prov-Annex</t>
        </is>
      </c>
      <c r="I15" s="161" t="inlineStr">
        <is>
          <t>Schedule-8</t>
        </is>
      </c>
    </row>
    <row r="16" ht="17.25" customFormat="1" customHeight="1" s="5">
      <c r="A16" s="289" t="n"/>
      <c r="B16" s="323" t="inlineStr">
        <is>
          <t>b) Others</t>
        </is>
      </c>
      <c r="C16" s="114" t="n"/>
      <c r="D16" s="83" t="n"/>
      <c r="E16" s="114" t="n"/>
      <c r="F16" s="83" t="n"/>
      <c r="H16" s="161" t="inlineStr">
        <is>
          <t>Plan-Paym-Prov-Annex</t>
        </is>
      </c>
      <c r="I16" s="161" t="inlineStr">
        <is>
          <t>S8-Annex-SF</t>
        </is>
      </c>
    </row>
    <row r="17" ht="17.25" customFormat="1" customHeight="1" s="5">
      <c r="A17" s="289" t="n">
        <v>6</v>
      </c>
      <c r="B17" s="1266" t="inlineStr">
        <is>
          <t>CBSE Fees Payable</t>
        </is>
      </c>
      <c r="C17" s="84" t="n"/>
      <c r="D17" s="87">
        <f>RECEIPTS!D87-PAYMENTS!F150</f>
        <v/>
      </c>
      <c r="E17" s="84" t="n"/>
      <c r="F17" s="87">
        <f>C17+D17+E17</f>
        <v/>
      </c>
      <c r="H17" s="161" t="inlineStr">
        <is>
          <t>Income &amp; Expenditure</t>
        </is>
      </c>
      <c r="I17" s="161" t="inlineStr">
        <is>
          <t>S8-Annex-VVN</t>
        </is>
      </c>
    </row>
    <row r="18" ht="17.25" customFormat="1" customHeight="1" s="5">
      <c r="A18" s="289" t="n">
        <v>7</v>
      </c>
      <c r="B18" s="1266" t="inlineStr">
        <is>
          <t>Scholarships/ Award Etc.</t>
        </is>
      </c>
      <c r="C18" s="84" t="n"/>
      <c r="D18" s="87">
        <f>RECEIPTS!D88-PAYMENTS!F151</f>
        <v/>
      </c>
      <c r="E18" s="84" t="n"/>
      <c r="F18" s="87">
        <f>C18+D18+E18</f>
        <v/>
      </c>
      <c r="H18" s="161" t="inlineStr">
        <is>
          <t>Schedule-1</t>
        </is>
      </c>
      <c r="I18" s="161" t="inlineStr">
        <is>
          <t>S8-Annex-Project</t>
        </is>
      </c>
    </row>
    <row r="19" ht="17.25" customFormat="1" customHeight="1" s="5">
      <c r="A19" s="289" t="n">
        <v>8</v>
      </c>
      <c r="B19" s="1266" t="inlineStr">
        <is>
          <t>GPF Remittance-Project KVs</t>
        </is>
      </c>
      <c r="C19" s="84" t="n"/>
      <c r="D19" s="87">
        <f>RECEIPTS!D89-PAYMENTS!F152</f>
        <v/>
      </c>
      <c r="E19" s="84" t="n"/>
      <c r="F19" s="87">
        <f>C19+D19+E19</f>
        <v/>
      </c>
      <c r="H19" s="161" t="inlineStr">
        <is>
          <t>Schedule-2</t>
        </is>
      </c>
      <c r="I19" s="161" t="inlineStr">
        <is>
          <t>S8-Annex-Plan</t>
        </is>
      </c>
    </row>
    <row r="20" ht="17.25" customFormat="1" customHeight="1" s="5">
      <c r="A20" s="289" t="n">
        <v>9</v>
      </c>
      <c r="B20" s="1266" t="inlineStr">
        <is>
          <t>CPF Remittance-Project KVs</t>
        </is>
      </c>
      <c r="C20" s="84" t="n"/>
      <c r="D20" s="87">
        <f>RECEIPTS!D90-PAYMENTS!F153</f>
        <v/>
      </c>
      <c r="E20" s="84" t="n"/>
      <c r="F20" s="87">
        <f>C20+D20+E20</f>
        <v/>
      </c>
      <c r="H20" s="161" t="inlineStr">
        <is>
          <t>Schedule-2A</t>
        </is>
      </c>
      <c r="I20" s="161" t="inlineStr">
        <is>
          <t>S8-Annex-Sp. Plan</t>
        </is>
      </c>
    </row>
    <row r="21" ht="17.25" customFormat="1" customHeight="1" s="5">
      <c r="A21" s="289" t="n">
        <v>10</v>
      </c>
      <c r="B21" s="1266" t="inlineStr">
        <is>
          <t>EWS Remittance-Project KVs</t>
        </is>
      </c>
      <c r="C21" s="84" t="n"/>
      <c r="D21" s="87">
        <f>RECEIPTS!D91-PAYMENTS!F154</f>
        <v/>
      </c>
      <c r="E21" s="84" t="n"/>
      <c r="F21" s="87">
        <f>C21+D21+E21</f>
        <v/>
      </c>
      <c r="H21" s="161" t="inlineStr">
        <is>
          <t>Schedule-3</t>
        </is>
      </c>
      <c r="I21" s="161" t="inlineStr">
        <is>
          <t>Schedule-9</t>
        </is>
      </c>
    </row>
    <row r="22" ht="17.25" customFormat="1" customHeight="1" s="5">
      <c r="A22" s="289" t="n">
        <v>11</v>
      </c>
      <c r="B22" s="1266" t="inlineStr">
        <is>
          <t>LSPC Remittance-Project KVs</t>
        </is>
      </c>
      <c r="C22" s="84" t="n"/>
      <c r="D22" s="87">
        <f>RECEIPTS!D92-PAYMENTS!F155</f>
        <v/>
      </c>
      <c r="E22" s="84" t="n"/>
      <c r="F22" s="87">
        <f>C22+D22+E22</f>
        <v/>
      </c>
      <c r="H22" s="161" t="inlineStr">
        <is>
          <t>Schedule-3A</t>
        </is>
      </c>
      <c r="I22" s="161" t="inlineStr">
        <is>
          <t>Schedule-10</t>
        </is>
      </c>
    </row>
    <row r="23" ht="17.25" customFormat="1" customHeight="1" s="5">
      <c r="A23" s="289" t="n">
        <v>12</v>
      </c>
      <c r="B23" s="290" t="inlineStr">
        <is>
          <t>NPS Remittance</t>
        </is>
      </c>
      <c r="C23" s="84" t="n"/>
      <c r="D23" s="87">
        <f>RECEIPTS!D93-PAYMENTS!F156</f>
        <v/>
      </c>
      <c r="E23" s="84" t="n"/>
      <c r="F23" s="87">
        <f>C23+D23+E23</f>
        <v/>
      </c>
      <c r="H23" s="161" t="inlineStr">
        <is>
          <t>Schedule-3B</t>
        </is>
      </c>
      <c r="I23" s="161" t="inlineStr">
        <is>
          <t>Schedule-12</t>
        </is>
      </c>
    </row>
    <row r="24" ht="17.25" customFormat="1" customHeight="1" s="5">
      <c r="A24" s="289" t="n">
        <v>13</v>
      </c>
      <c r="B24" s="1266" t="inlineStr">
        <is>
          <t>Liability towards Retirement Benefits (DCRG,Commutation etc.)</t>
        </is>
      </c>
      <c r="C24" s="84" t="n"/>
      <c r="D24" s="87">
        <f>RECEIPTS!D94-PAYMENTS!F157</f>
        <v/>
      </c>
      <c r="E24" s="84" t="n"/>
      <c r="F24" s="87">
        <f>C24+D24+E24</f>
        <v/>
      </c>
      <c r="H24" s="161" t="inlineStr">
        <is>
          <t>S3-Annex-SF</t>
        </is>
      </c>
      <c r="I24" s="161" t="inlineStr">
        <is>
          <t>Schedule-13</t>
        </is>
      </c>
    </row>
    <row r="25" ht="17.25" customFormat="1" customHeight="1" s="5">
      <c r="A25" s="289" t="n">
        <v>14</v>
      </c>
      <c r="B25" s="1266" t="inlineStr">
        <is>
          <t>Liability towards other remittances</t>
        </is>
      </c>
      <c r="C25" s="84" t="n"/>
      <c r="D25" s="87">
        <f>RECEIPTS!D95-PAYMENTS!F158</f>
        <v/>
      </c>
      <c r="E25" s="84" t="n"/>
      <c r="F25" s="87">
        <f>C25+D25+E25</f>
        <v/>
      </c>
      <c r="H25" s="161" t="inlineStr">
        <is>
          <t>S3-Annex-VVN</t>
        </is>
      </c>
      <c r="I25" s="161" t="inlineStr">
        <is>
          <t>Schedule-14</t>
        </is>
      </c>
    </row>
    <row r="26" ht="17.25" customFormat="1" customHeight="1" s="5">
      <c r="A26" s="325" t="inlineStr">
        <is>
          <t>B</t>
        </is>
      </c>
      <c r="B26" s="326" t="inlineStr">
        <is>
          <t>Liabilities on Account of receipt in Advance</t>
        </is>
      </c>
      <c r="C26" s="87" t="n"/>
      <c r="D26" s="142" t="n"/>
      <c r="E26" s="87" t="n"/>
      <c r="F26" s="87" t="n"/>
      <c r="H26" s="161" t="inlineStr">
        <is>
          <t>S3-Annex-Project</t>
        </is>
      </c>
      <c r="I26" s="161" t="inlineStr">
        <is>
          <t>Schedule-15</t>
        </is>
      </c>
    </row>
    <row r="27" ht="17.25" customFormat="1" customHeight="1" s="5">
      <c r="A27" s="289" t="n">
        <v>1</v>
      </c>
      <c r="B27" s="293" t="inlineStr">
        <is>
          <t xml:space="preserve">Fees &amp; Fines </t>
        </is>
      </c>
      <c r="C27" s="87">
        <f>'R-VVN-Pro'!F16</f>
        <v/>
      </c>
      <c r="D27" s="87" t="n"/>
      <c r="E27" s="84">
        <f>'R-VVN-Pro'!G16-'R-VVN-Pro'!F16</f>
        <v/>
      </c>
      <c r="F27" s="87">
        <f>C27+D27+E27</f>
        <v/>
      </c>
      <c r="H27" s="161" t="inlineStr">
        <is>
          <t>S3-Annex-Plan</t>
        </is>
      </c>
      <c r="I27" s="161" t="inlineStr">
        <is>
          <t>Schedule-16</t>
        </is>
      </c>
    </row>
    <row r="28" ht="17.25" customFormat="1" customHeight="1" s="5">
      <c r="A28" s="289" t="n">
        <v>2</v>
      </c>
      <c r="B28" s="293" t="inlineStr">
        <is>
          <t xml:space="preserve">Others </t>
        </is>
      </c>
      <c r="C28" s="87">
        <f>'R-VVN-Pro'!F23</f>
        <v/>
      </c>
      <c r="D28" s="87" t="n"/>
      <c r="E28" s="84">
        <f>'R-VVN-Pro'!G23+'R-VVN-Pro'!G27-'R-VVN-Pro'!F23-'R-VVN-Pro'!F27</f>
        <v/>
      </c>
      <c r="F28" s="87">
        <f>C28+D28+E28</f>
        <v/>
      </c>
      <c r="H28" s="161" t="inlineStr">
        <is>
          <t>S3-Annex-Specific Plan</t>
        </is>
      </c>
      <c r="I28" s="161" t="inlineStr">
        <is>
          <t>Schedule-17</t>
        </is>
      </c>
    </row>
    <row r="29" ht="17.25" customFormat="1" customHeight="1" s="5">
      <c r="A29" s="325" t="inlineStr">
        <is>
          <t>C</t>
        </is>
      </c>
      <c r="B29" s="326" t="inlineStr">
        <is>
          <t>Other Current Liabilities / Provisions</t>
        </is>
      </c>
      <c r="C29" s="87" t="n"/>
      <c r="D29" s="87" t="n"/>
      <c r="E29" s="87" t="n"/>
      <c r="F29" s="87" t="n"/>
      <c r="H29" s="109" t="n"/>
      <c r="I29" s="161" t="inlineStr">
        <is>
          <t>Schedule-18</t>
        </is>
      </c>
    </row>
    <row r="30" ht="17.25" customFormat="1" customHeight="1" s="5">
      <c r="A30" s="289" t="n">
        <v>1</v>
      </c>
      <c r="B30" s="293" t="inlineStr">
        <is>
          <t>ProvisionStaff Payments &amp; Benefits</t>
        </is>
      </c>
      <c r="C30" s="87">
        <f>'P-VVN-Pro'!D13</f>
        <v/>
      </c>
      <c r="D30" s="87" t="n"/>
      <c r="E30" s="84">
        <f>'P-VVN-Pro'!E13-'P-VVN-Pro'!D13</f>
        <v/>
      </c>
      <c r="F30" s="87">
        <f>C30+D30+E30</f>
        <v/>
      </c>
      <c r="H30" s="109" t="n"/>
      <c r="I30" s="161" t="inlineStr">
        <is>
          <t>Schedule-19</t>
        </is>
      </c>
    </row>
    <row r="31" ht="17.25" customFormat="1" customHeight="1" s="5">
      <c r="A31" s="289" t="n">
        <v>2</v>
      </c>
      <c r="B31" s="293" t="inlineStr">
        <is>
          <t>Provision Academic Expenses</t>
        </is>
      </c>
      <c r="C31" s="858">
        <f>'P-VVN-Pro'!D49</f>
        <v/>
      </c>
      <c r="D31" s="858" t="n"/>
      <c r="E31" s="858">
        <f>'P-VVN-Pro'!E49-'P-VVN-Pro'!D49</f>
        <v/>
      </c>
      <c r="F31" s="87">
        <f>C31+D31+E31</f>
        <v/>
      </c>
      <c r="G31" s="5" t="inlineStr">
        <is>
          <t>from Sch-3A</t>
        </is>
      </c>
      <c r="I31" s="161" t="inlineStr">
        <is>
          <t>Schedule-4</t>
        </is>
      </c>
    </row>
    <row r="32" ht="17.25" customFormat="1" customHeight="1" s="5">
      <c r="A32" s="289" t="n">
        <v>3</v>
      </c>
      <c r="B32" s="293" t="inlineStr">
        <is>
          <t>Provision Admin General Expenses</t>
        </is>
      </c>
      <c r="C32" s="858">
        <f>'P-VVN-Pro'!D66</f>
        <v/>
      </c>
      <c r="D32" s="858" t="n"/>
      <c r="E32" s="858">
        <f>'P-VVN-Pro'!E66-'P-VVN-Pro'!D66</f>
        <v/>
      </c>
      <c r="F32" s="87">
        <f>C32+D32+E32</f>
        <v/>
      </c>
      <c r="I32" s="161" t="n"/>
    </row>
    <row r="33" ht="17.25" customFormat="1" customHeight="1" s="5">
      <c r="A33" s="289" t="n">
        <v>4</v>
      </c>
      <c r="B33" s="293" t="inlineStr">
        <is>
          <t>Provision Repair &amp; Maintenances</t>
        </is>
      </c>
      <c r="C33" s="858">
        <f>'P-VVN-Pro'!D75</f>
        <v/>
      </c>
      <c r="D33" s="858" t="n"/>
      <c r="E33" s="858">
        <f>'P-VVN-Pro'!E75-'P-VVN-Pro'!D75</f>
        <v/>
      </c>
      <c r="F33" s="87">
        <f>C33+D33+E33</f>
        <v/>
      </c>
      <c r="I33" s="161" t="n"/>
    </row>
    <row r="34" ht="17.25" customFormat="1" customHeight="1" s="5">
      <c r="A34" s="325" t="inlineStr">
        <is>
          <t>D</t>
        </is>
      </c>
      <c r="B34" s="333" t="inlineStr">
        <is>
          <t>Un-utilised Plan/Specific Plan Grants.##</t>
        </is>
      </c>
      <c r="C34" s="858" t="n"/>
      <c r="D34" s="858" t="n"/>
      <c r="E34" s="858" t="n"/>
      <c r="F34" s="87">
        <f>C34+D34+E34</f>
        <v/>
      </c>
      <c r="I34" s="161" t="inlineStr">
        <is>
          <t>Schedule-22</t>
        </is>
      </c>
    </row>
    <row r="35" ht="17.25" customFormat="1" customHeight="1" s="5">
      <c r="A35" s="289" t="n"/>
      <c r="B35" s="293" t="n"/>
      <c r="C35" s="858" t="n"/>
      <c r="D35" s="858" t="n"/>
      <c r="E35" s="858" t="n"/>
      <c r="F35" s="858" t="n"/>
    </row>
    <row r="36" ht="21" customFormat="1" customHeight="1" s="28">
      <c r="A36" s="163" t="n"/>
      <c r="B36" s="23" t="inlineStr">
        <is>
          <t>GRAND TOTAL</t>
        </is>
      </c>
      <c r="C36" s="146">
        <f>SUM(C8:C35)</f>
        <v/>
      </c>
      <c r="D36" s="146">
        <f>SUM(D8:D35)</f>
        <v/>
      </c>
      <c r="E36" s="146">
        <f>SUM(E8:E35)</f>
        <v/>
      </c>
      <c r="F36" s="146">
        <f>SUM(F8:F35)</f>
        <v/>
      </c>
    </row>
    <row r="37" ht="27.75" customFormat="1" customHeight="1" s="20">
      <c r="A37" s="882" t="inlineStr">
        <is>
          <t>FINANCE OFFICER/DIRECTOR/PRINCIPAL</t>
        </is>
      </c>
      <c r="B37" s="1253" t="n"/>
      <c r="C37" s="1253" t="n"/>
      <c r="D37" s="1253" t="n"/>
      <c r="E37" s="1253" t="n"/>
      <c r="F37" s="1253" t="n"/>
    </row>
    <row r="38" ht="15.75" customFormat="1" customHeight="1" s="5">
      <c r="B38" s="5" t="inlineStr">
        <is>
          <t xml:space="preserve">## UNUTILISED AMOUNT SHOWN IN SCHEDULE 3 (A) ( UNUTILISED BALANCE CARRIED FORWARD) IS TO BE SHOWN  </t>
        </is>
      </c>
      <c r="E38" s="156" t="n"/>
    </row>
  </sheetData>
  <mergeCells count="6">
    <mergeCell ref="A5:A6"/>
    <mergeCell ref="A2:F2"/>
    <mergeCell ref="A1:F1"/>
    <mergeCell ref="A37:F37"/>
    <mergeCell ref="A3:F3"/>
    <mergeCell ref="B5:B6"/>
  </mergeCells>
  <hyperlinks>
    <hyperlink ref="H8" location="BS!Print_Area" display="Balance Sheet"/>
    <hyperlink ref="I8" location="'S-4'!Print_Area" display="Schedule-4 (All)"/>
    <hyperlink ref="H9" location="RECEIPTS!Print_Titles" display="Receipt"/>
    <hyperlink ref="I9" location="'S-4 A'!A1" display="Sch-4A (SF)"/>
    <hyperlink ref="H10" location="PAYMENTS!Print_Titles" display="Payment"/>
    <hyperlink ref="I10" location="'s4-B'!A1" display="Sch-4B (Plan)"/>
    <hyperlink ref="H11" location="'ANNE-REC-SF-PROV '!Print_Area" display="SF-Rec-Prov-Annex"/>
    <hyperlink ref="I11" location="'s 4 c '!A1" display="Sch-4C (Specific Plan)"/>
    <hyperlink ref="H12" location="'ANNE-REC-VVN-PROV'!Print_Area" display="VVN-Rec-Prov-Annex"/>
    <hyperlink ref="I12" location="'s 4 D'!A1" display="Sch-4D (VVN)"/>
    <hyperlink ref="H13" location="'ANNE-PAYM-PROJCTSF-PROV'!Print_Area" display="Project-Rec-Prov-Annex"/>
    <hyperlink ref="I13" location="'s 4 E'!A1" display="Sch-4E (Project)"/>
    <hyperlink ref="H14" location="'ANNE-PAYM-SF-PROV'!Print_Area" display="SF-Paym-Prov-Annex"/>
    <hyperlink ref="I14" location="'S- 7'!A1" display="Schedule-7"/>
    <hyperlink ref="H15" location="'ANNE-PAYM-VVN-PROV'!Print_Area" display="VVN-Paym-Prov-Annex"/>
    <hyperlink ref="I15" location="'S  8'!Print_Area" display="Schedule-8"/>
    <hyperlink ref="H16" location="'ANNE-PAYM-PLAN-PROV'!Print_Area" display="Plan-Paym-Prov-Annex"/>
    <hyperlink ref="I16" location="'ANNE-S8-SF Civil'!A1" display="S8-Annex-SF"/>
    <hyperlink ref="H17" location="'I&amp;E'!Print_Area" display="Income &amp; Expenditure"/>
    <hyperlink ref="I17" location="'ANNE-S8-VVN All'!A1" display="S8-Annex-VVN"/>
    <hyperlink ref="H18" location="'S-1'!Print_Area" display="Schedule-1"/>
    <hyperlink ref="I18" location="'ANNE-S8-ProjectSF'!A1" display="S8-Annex-Project"/>
    <hyperlink ref="H19" location="'S-2'!Print_Area" display="Schedule-2"/>
    <hyperlink ref="I19" location="'ANNE-S8-PLAN'!A1" display="S8-Annex-Plan"/>
    <hyperlink ref="H20" location="'2A'!Print_Area" display="Schedule-2A"/>
    <hyperlink ref="I20" location="'ANNE-S8-SP.PLAN'!A1" display="S8-Annex-Sp. Plan"/>
    <hyperlink ref="H21" location="'S-3'!Print_Area" display="Schedule-3"/>
    <hyperlink ref="I21" location="'SCH-9 &amp; 10 '!Print_Area" display="S-9"/>
    <hyperlink ref="H22" location="'S- 3 A'!A1" display="Schedule-3A"/>
    <hyperlink ref="I22" location="'SCH-9 &amp; 10 '!Print_Area" display="S-10"/>
    <hyperlink ref="H23" location="'S-3B'!A1" display="Schedule-3B"/>
    <hyperlink ref="I23" location="'SCH 12 &amp;13 &amp; 14'!Print_Area" display="S-12"/>
    <hyperlink ref="H24" location="'ANN-S3-SF Civil'!Print_Area" display="S3-Annex-SF"/>
    <hyperlink ref="I24" location="'SCH 12 &amp;13 &amp; 14'!Print_Area" display="S-13"/>
    <hyperlink ref="H25" location="'ANN-S3-VVN-ALL'!Print_Area" display="S3-Annex-VVN"/>
    <hyperlink ref="I25" location="'SCH 12 &amp;13 &amp; 14'!Print_Area" display="S-14"/>
    <hyperlink ref="H26" location="'ANN-S3-PROJCT-SF'!Print_Area" display="S3-Annex-Project"/>
    <hyperlink ref="I26" location="'SC-15'!Print_Area" display="S-15"/>
    <hyperlink ref="H27" location="'ANN-S3-PLAN'!Print_Area" display="S3-Annex-Plan"/>
    <hyperlink ref="I27" location="'SCH- 16 &amp; 17'!Print_Area" display="S-16"/>
    <hyperlink ref="H28" location="'ANN-S3-SP.PLAN'!Print_Area" display="S3-Annex-Specific Plan"/>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 right="0.2362204724409449" top="0.3937007874015748" bottom="0.5905511811023623" header="0.2362204724409449" footer="0.3149606299212598"/>
  <pageSetup orientation="landscape" paperSize="9" scale="76" firstPageNumber="28" useFirstPageNumber="1" blackAndWhite="1"/>
</worksheet>
</file>

<file path=xl/worksheets/sheet2.xml><?xml version="1.0" encoding="utf-8"?>
<worksheet xmlns="http://schemas.openxmlformats.org/spreadsheetml/2006/main">
  <sheetPr>
    <outlinePr summaryBelow="1" summaryRight="1"/>
    <pageSetUpPr fitToPage="1"/>
  </sheetPr>
  <dimension ref="A1:N50"/>
  <sheetViews>
    <sheetView view="pageBreakPreview" zoomScale="85" zoomScaleSheetLayoutView="85" workbookViewId="0">
      <selection activeCell="A1" sqref="A1:C1"/>
    </sheetView>
  </sheetViews>
  <sheetFormatPr baseColWidth="8" defaultColWidth="9.140625" defaultRowHeight="15.75" customHeight="1"/>
  <cols>
    <col width="9.140625" customWidth="1" style="1070" min="1" max="1"/>
    <col width="91.140625" customWidth="1" style="1070" min="2" max="2"/>
    <col width="18.85546875" customWidth="1" style="1071" min="3" max="3"/>
    <col width="10.140625" customWidth="1" style="1070" min="4" max="4"/>
    <col width="9.140625" customWidth="1" style="1070" min="5" max="16384"/>
  </cols>
  <sheetData>
    <row r="1" ht="15.75" customHeight="1">
      <c r="A1" s="1072">
        <f>COVER!A1</f>
        <v/>
      </c>
      <c r="B1" s="1073" t="n"/>
      <c r="C1" s="1074" t="n"/>
    </row>
    <row r="2" ht="15.75" customHeight="1">
      <c r="A2" s="1072" t="inlineStr">
        <is>
          <t>INDEX</t>
        </is>
      </c>
      <c r="B2" s="1073" t="n"/>
      <c r="C2" s="1074" t="n"/>
    </row>
    <row r="3" ht="13.5" customFormat="1" customHeight="1" s="1075">
      <c r="A3" s="1072" t="inlineStr">
        <is>
          <t>SN.</t>
        </is>
      </c>
      <c r="B3" s="1072" t="inlineStr">
        <is>
          <t>PARTICULARS</t>
        </is>
      </c>
      <c r="C3" s="1072" t="inlineStr">
        <is>
          <t>PAGE NO.</t>
        </is>
      </c>
      <c r="D3" s="1076" t="n"/>
    </row>
    <row r="4" ht="13.5" customFormat="1" customHeight="1" s="1077">
      <c r="A4" s="1078" t="n">
        <v>1</v>
      </c>
      <c r="B4" s="1079" t="inlineStr">
        <is>
          <t>BALANCE SHEET</t>
        </is>
      </c>
      <c r="C4" s="693" t="n"/>
    </row>
    <row r="5" ht="13.5" customFormat="1" customHeight="1" s="1077">
      <c r="A5" s="1078" t="n">
        <v>2</v>
      </c>
      <c r="B5" s="1079" t="inlineStr">
        <is>
          <t>INCOME AND EXPENDITURE ACCOUNT</t>
        </is>
      </c>
      <c r="C5" s="1080" t="n"/>
    </row>
    <row r="6" ht="13.5" customFormat="1" customHeight="1" s="1077">
      <c r="A6" s="1078" t="n">
        <v>3</v>
      </c>
      <c r="B6" s="1079" t="inlineStr">
        <is>
          <t>RECEIPT AND PAYMENT ACCOUNT- RECEIPT</t>
        </is>
      </c>
      <c r="C6" s="1081" t="n"/>
    </row>
    <row r="7" ht="13.5" customFormat="1" customHeight="1" s="1077">
      <c r="A7" s="1078" t="n">
        <v>4</v>
      </c>
      <c r="B7" s="1079" t="inlineStr">
        <is>
          <t>RECEIPT AND PAYMENT ACCOUNT- PAYMENTS</t>
        </is>
      </c>
      <c r="C7" s="1081" t="n"/>
    </row>
    <row r="8" ht="13.5" customFormat="1" customHeight="1" s="1077">
      <c r="A8" s="1078" t="n">
        <v>5</v>
      </c>
      <c r="B8" s="1079" t="inlineStr">
        <is>
          <t xml:space="preserve">UTILIZATION OF GRANT RECEIVED FROM SPONSORING PROJECT AUTHORITUES </t>
        </is>
      </c>
      <c r="C8" s="1080" t="n"/>
    </row>
    <row r="9" ht="13.5" customFormat="1" customHeight="1" s="1077">
      <c r="A9" s="1078" t="n">
        <v>6</v>
      </c>
      <c r="B9" s="1079" t="inlineStr">
        <is>
          <t>SCHEDULE - 1 : CAPITAL  FUND</t>
        </is>
      </c>
      <c r="C9" s="1080" t="n"/>
    </row>
    <row r="10" ht="13.5" customFormat="1" customHeight="1" s="1082">
      <c r="A10" s="1078" t="n">
        <v>7</v>
      </c>
      <c r="B10" s="1083" t="inlineStr">
        <is>
          <t>SCHEDULE - 2 : DESIGNATED / EARMARKED FUND</t>
        </is>
      </c>
      <c r="C10" s="1080" t="n"/>
      <c r="D10" s="1084" t="n"/>
      <c r="E10" s="1085" t="n"/>
      <c r="F10" s="1085" t="n"/>
      <c r="G10" s="1085" t="n"/>
    </row>
    <row r="11" ht="13.5" customFormat="1" customHeight="1" s="1082">
      <c r="A11" s="1078" t="n">
        <v>8</v>
      </c>
      <c r="B11" s="1083" t="inlineStr">
        <is>
          <t>ANNEXURE -1 SCHEDULE 2 - REVENUE EXPENDITURE -DESIGNATED FUND - VVN</t>
        </is>
      </c>
      <c r="C11" s="1080" t="n"/>
      <c r="D11" s="1086" t="n"/>
      <c r="E11" s="1086" t="n"/>
      <c r="F11" s="1086" t="n"/>
      <c r="G11" s="1085" t="n"/>
    </row>
    <row r="12" ht="13.5" customFormat="1" customHeight="1" s="1082">
      <c r="A12" s="1078" t="n">
        <v>9</v>
      </c>
      <c r="B12" s="1083" t="inlineStr">
        <is>
          <t>SCHEDULE - 2 A : RESTRICTED FUNDS</t>
        </is>
      </c>
      <c r="C12" s="1080" t="n"/>
      <c r="D12" s="1084" t="n"/>
      <c r="E12" s="1084" t="n"/>
      <c r="F12" s="1084" t="n"/>
      <c r="G12" s="1084" t="n"/>
    </row>
    <row r="13" ht="13.5" customFormat="1" customHeight="1" s="1082">
      <c r="A13" s="1078" t="n">
        <v>10</v>
      </c>
      <c r="B13" s="1083" t="inlineStr">
        <is>
          <t>SCHEDULE - 3 : CURRENT LIABILITIES &amp; PROVISIONS</t>
        </is>
      </c>
      <c r="C13" s="1080" t="n"/>
      <c r="D13" s="1084" t="n"/>
      <c r="E13" s="1084" t="n"/>
      <c r="F13" s="1084" t="n"/>
      <c r="G13" s="1084" t="n"/>
      <c r="H13" s="1084" t="n"/>
      <c r="I13" s="1084" t="n"/>
    </row>
    <row r="14" ht="13.5" customFormat="1" customHeight="1" s="1082">
      <c r="A14" s="1078" t="n">
        <v>11</v>
      </c>
      <c r="B14" s="1083" t="inlineStr">
        <is>
          <t xml:space="preserve">SCHEDULE - 3 (A) : UNUTILISED GRANTS FROM GOVERNMENT OF INDIA </t>
        </is>
      </c>
      <c r="C14" s="1080" t="n"/>
      <c r="D14" s="1087" t="n"/>
      <c r="E14" s="1087" t="n"/>
      <c r="F14" s="1087" t="n"/>
      <c r="G14" s="1087" t="n"/>
      <c r="H14" s="1084" t="n"/>
      <c r="I14" s="1084" t="n"/>
    </row>
    <row r="15" ht="13.5" customFormat="1" customHeight="1" s="1082">
      <c r="A15" s="1078" t="n">
        <v>12</v>
      </c>
      <c r="B15" s="1083" t="inlineStr">
        <is>
          <t>SCHEDULE - 4 : FIXED ASSETS</t>
        </is>
      </c>
      <c r="C15" s="1080" t="n"/>
      <c r="D15" s="1084" t="n"/>
      <c r="E15" s="1084" t="n"/>
      <c r="F15" s="1084" t="n"/>
      <c r="G15" s="1084" t="n"/>
      <c r="H15" s="1084" t="n"/>
    </row>
    <row r="16" ht="13.5" customFormat="1" customHeight="1" s="1082">
      <c r="A16" s="1078" t="inlineStr">
        <is>
          <t>a</t>
        </is>
      </c>
      <c r="B16" s="1083" t="inlineStr">
        <is>
          <t>SCHEDULE - 4 (A): FIXED ASSETS - SF (REVENUE)</t>
        </is>
      </c>
      <c r="C16" s="1080" t="n"/>
      <c r="D16" s="1084" t="n"/>
      <c r="E16" s="1084" t="n"/>
      <c r="F16" s="1084" t="n"/>
      <c r="G16" s="1084" t="n"/>
      <c r="H16" s="1084" t="n"/>
    </row>
    <row r="17" ht="13.5" customFormat="1" customHeight="1" s="1082">
      <c r="A17" s="1078" t="inlineStr">
        <is>
          <t>b</t>
        </is>
      </c>
      <c r="B17" s="1083" t="inlineStr">
        <is>
          <t>SCHEDULE - 4 (B): FIXED ASSETS - VVN</t>
        </is>
      </c>
      <c r="C17" s="1080" t="n"/>
      <c r="D17" s="1084" t="n"/>
      <c r="E17" s="1084" t="n"/>
      <c r="F17" s="1084" t="n"/>
      <c r="G17" s="1084" t="n"/>
      <c r="H17" s="1084" t="n"/>
    </row>
    <row r="18" ht="13.5" customFormat="1" customHeight="1" s="1082">
      <c r="A18" s="1078" t="inlineStr">
        <is>
          <t>c</t>
        </is>
      </c>
      <c r="B18" s="1083" t="inlineStr">
        <is>
          <t>SCHEDULE - 4 (E): FIXED ASSETS - CCA</t>
        </is>
      </c>
      <c r="C18" s="1080" t="n"/>
      <c r="D18" s="1084" t="n"/>
      <c r="E18" s="1084" t="n"/>
      <c r="F18" s="1084" t="n"/>
      <c r="G18" s="1084" t="n"/>
      <c r="H18" s="1084" t="n"/>
    </row>
    <row r="19" ht="13.5" customFormat="1" customHeight="1" s="1082">
      <c r="A19" s="1078" t="inlineStr">
        <is>
          <t>d</t>
        </is>
      </c>
      <c r="B19" s="1083" t="inlineStr">
        <is>
          <t>SCHEDULE - 4 (F): FIXED ASSETS - SPECIFIC FUND</t>
        </is>
      </c>
      <c r="C19" s="1080" t="n"/>
      <c r="D19" s="1084" t="n"/>
      <c r="E19" s="1084" t="n"/>
      <c r="F19" s="1084" t="n"/>
      <c r="G19" s="1084" t="n"/>
      <c r="H19" s="1084" t="n"/>
    </row>
    <row r="20" ht="13.5" customFormat="1" customHeight="1" s="1082">
      <c r="A20" s="1078" t="n">
        <v>13</v>
      </c>
      <c r="B20" s="1083" t="inlineStr">
        <is>
          <t>SCHEDULE - 5 : INVESTMENT FROM EARMARKED /ENDOWEMENT FUNDS</t>
        </is>
      </c>
      <c r="C20" s="1080" t="inlineStr">
        <is>
          <t>##</t>
        </is>
      </c>
      <c r="D20" s="1087" t="n"/>
      <c r="E20" s="1087" t="n"/>
      <c r="F20" s="1087" t="n"/>
      <c r="G20" s="1087" t="n"/>
      <c r="H20" s="1087" t="n"/>
      <c r="I20" s="1087" t="n"/>
    </row>
    <row r="21" ht="13.5" customFormat="1" customHeight="1" s="1082">
      <c r="A21" s="1078" t="n">
        <v>14</v>
      </c>
      <c r="B21" s="1083" t="inlineStr">
        <is>
          <t>SCHEDULE  - 6 : INVESTMENT OTHERS</t>
        </is>
      </c>
      <c r="C21" s="1080" t="inlineStr">
        <is>
          <t>##</t>
        </is>
      </c>
      <c r="D21" s="1087" t="n"/>
      <c r="E21" s="1087" t="n"/>
      <c r="F21" s="1087" t="n"/>
      <c r="G21" s="1087" t="n"/>
      <c r="H21" s="1087" t="n"/>
      <c r="I21" s="1087" t="n"/>
    </row>
    <row r="22" ht="13.5" customFormat="1" customHeight="1" s="1082">
      <c r="A22" s="1078" t="n">
        <v>15</v>
      </c>
      <c r="B22" s="1083" t="inlineStr">
        <is>
          <t>SCHEDULE - 7 : CURRENT ASSETS</t>
        </is>
      </c>
      <c r="C22" s="1080" t="n"/>
      <c r="D22" s="1087" t="n"/>
      <c r="E22" s="1087" t="n"/>
      <c r="F22" s="1087" t="n"/>
      <c r="G22" s="1087" t="n"/>
      <c r="H22" s="1087" t="n"/>
      <c r="I22" s="1087" t="n"/>
    </row>
    <row r="23" ht="13.5" customFormat="1" customHeight="1" s="1082">
      <c r="A23" s="1078" t="n">
        <v>16</v>
      </c>
      <c r="B23" s="1083" t="inlineStr">
        <is>
          <t>SCHEDULE - 8 : LOANS / ADVANCES / DEPOSITS</t>
        </is>
      </c>
      <c r="C23" s="1080" t="n"/>
      <c r="D23" s="1087" t="n"/>
      <c r="E23" s="1087" t="n"/>
      <c r="F23" s="1087" t="n"/>
      <c r="G23" s="1087" t="n"/>
      <c r="H23" s="1087" t="n"/>
      <c r="I23" s="1087" t="n"/>
    </row>
    <row r="24" ht="13.5" customFormat="1" customHeight="1" s="1082">
      <c r="A24" s="1078" t="n">
        <v>17</v>
      </c>
      <c r="B24" s="1083" t="inlineStr">
        <is>
          <t>SCHEDULE - 9 : ACADEMIC RECEIPTS</t>
        </is>
      </c>
      <c r="C24" s="1080" t="n"/>
      <c r="D24" s="1087" t="n"/>
      <c r="E24" s="1087" t="n"/>
      <c r="F24" s="1087" t="n"/>
      <c r="G24" s="1087" t="n"/>
      <c r="H24" s="1087" t="n"/>
      <c r="I24" s="1087" t="n"/>
    </row>
    <row r="25" ht="13.5" customFormat="1" customHeight="1" s="1082">
      <c r="A25" s="1078" t="n">
        <v>18</v>
      </c>
      <c r="B25" s="1083" t="inlineStr">
        <is>
          <t>SCHEDULE - 10 : GRANTS &amp; DONATIONS</t>
        </is>
      </c>
      <c r="C25" s="1080" t="n"/>
      <c r="D25" s="1087" t="n"/>
      <c r="E25" s="1087" t="n"/>
      <c r="F25" s="1087" t="n"/>
      <c r="G25" s="1087" t="n"/>
      <c r="H25" s="1087" t="n"/>
      <c r="I25" s="1087" t="n"/>
    </row>
    <row r="26" ht="13.5" customFormat="1" customHeight="1" s="1082">
      <c r="A26" s="1078" t="n">
        <v>19</v>
      </c>
      <c r="B26" s="1083" t="inlineStr">
        <is>
          <t>SCHEDULE - 11 : INCOME FROM INVESTMENTS</t>
        </is>
      </c>
      <c r="C26" s="1080" t="inlineStr">
        <is>
          <t>##</t>
        </is>
      </c>
      <c r="D26" s="1087" t="n"/>
      <c r="E26" s="1087" t="n"/>
      <c r="F26" s="1087" t="n"/>
      <c r="G26" s="1087" t="n"/>
      <c r="H26" s="1087" t="n"/>
      <c r="I26" s="1087" t="n"/>
    </row>
    <row r="27" ht="13.5" customFormat="1" customHeight="1" s="1082">
      <c r="A27" s="1078" t="n">
        <v>20</v>
      </c>
      <c r="B27" s="1083" t="inlineStr">
        <is>
          <t>SCHEDULE - 12 : INTEREST EARNED</t>
        </is>
      </c>
      <c r="C27" s="1080" t="n"/>
      <c r="D27" s="1087" t="n"/>
      <c r="E27" s="1087" t="n"/>
      <c r="F27" s="1087" t="n"/>
      <c r="G27" s="1087" t="n"/>
      <c r="H27" s="1087" t="n"/>
      <c r="I27" s="1087" t="n"/>
    </row>
    <row r="28" ht="13.5" customFormat="1" customHeight="1" s="1082">
      <c r="A28" s="1078" t="n">
        <v>21</v>
      </c>
      <c r="B28" s="1083" t="inlineStr">
        <is>
          <t>SCHEDULE - 13 : OTHER INCOME</t>
        </is>
      </c>
      <c r="C28" s="696" t="n"/>
      <c r="D28" s="1087" t="n"/>
      <c r="E28" s="1087" t="n"/>
      <c r="F28" s="1087" t="n"/>
      <c r="G28" s="1087" t="n"/>
      <c r="H28" s="1087" t="n"/>
      <c r="I28" s="1087" t="n"/>
    </row>
    <row r="29" ht="13.5" customFormat="1" customHeight="1" s="1082">
      <c r="A29" s="1078" t="n">
        <v>22</v>
      </c>
      <c r="B29" s="1083" t="inlineStr">
        <is>
          <t>SCHEDULE - 14 : PRIOR PERIOD INCOME</t>
        </is>
      </c>
      <c r="C29" s="696" t="n"/>
      <c r="D29" s="1087" t="n"/>
      <c r="E29" s="1087" t="n"/>
      <c r="F29" s="1087" t="n"/>
      <c r="G29" s="1087" t="n"/>
      <c r="H29" s="1087" t="n"/>
      <c r="I29" s="1087" t="n"/>
    </row>
    <row r="30" ht="13.5" customFormat="1" customHeight="1" s="1082">
      <c r="A30" s="1078" t="n">
        <v>23</v>
      </c>
      <c r="B30" s="1083" t="inlineStr">
        <is>
          <t>SCHEDULE - 15 : STAFF PAYMENTS &amp; BENEFITS</t>
        </is>
      </c>
      <c r="C30" s="696" t="n"/>
      <c r="D30" s="1084" t="n"/>
      <c r="E30" s="1084" t="n"/>
      <c r="F30" s="1084" t="n"/>
      <c r="G30" s="1084" t="n"/>
      <c r="H30" s="1084" t="n"/>
      <c r="I30" s="1084" t="n"/>
    </row>
    <row r="31" ht="13.5" customFormat="1" customHeight="1" s="1082">
      <c r="A31" s="1078" t="n">
        <v>24</v>
      </c>
      <c r="B31" s="1083" t="inlineStr">
        <is>
          <t>SCHEDULE - 16 : ACADEMIC EXPENSES</t>
        </is>
      </c>
      <c r="C31" s="696" t="n"/>
      <c r="D31" s="1084" t="n"/>
      <c r="E31" s="1084" t="n"/>
      <c r="F31" s="1084" t="n"/>
      <c r="G31" s="1084" t="n"/>
      <c r="H31" s="1084" t="n"/>
      <c r="I31" s="1084" t="n"/>
    </row>
    <row r="32" ht="13.5" customFormat="1" customHeight="1" s="1088">
      <c r="A32" s="1078" t="n">
        <v>25</v>
      </c>
      <c r="B32" s="1083" t="inlineStr">
        <is>
          <t>SCHEDULE - 17 : ADMINISTRATIVE AND GENERAL EXPENSES</t>
        </is>
      </c>
      <c r="C32" s="696" t="n"/>
      <c r="D32" s="1084" t="n"/>
    </row>
    <row r="33" ht="13.5" customFormat="1" customHeight="1" s="1088">
      <c r="A33" s="1078" t="n">
        <v>26</v>
      </c>
      <c r="B33" s="1083" t="inlineStr">
        <is>
          <t>SCHEDULE - 18 : TRANSPORTATION  EXPENSES</t>
        </is>
      </c>
      <c r="C33" s="696" t="n"/>
      <c r="D33" s="1087" t="n"/>
      <c r="E33" s="1087" t="n"/>
      <c r="F33" s="1087" t="n"/>
      <c r="G33" s="1087" t="n"/>
    </row>
    <row r="34" ht="13.5" customFormat="1" customHeight="1" s="1088">
      <c r="A34" s="1078" t="n">
        <v>27</v>
      </c>
      <c r="B34" s="1083" t="inlineStr">
        <is>
          <t>SCHEDULE - 19 : REPAIR AND MAINTENANCE  EXPENSES</t>
        </is>
      </c>
      <c r="C34" s="696" t="n"/>
      <c r="D34" s="1089" t="n"/>
    </row>
    <row r="35" ht="13.5" customFormat="1" customHeight="1" s="1088">
      <c r="A35" s="1078" t="n">
        <v>28</v>
      </c>
      <c r="B35" s="1083" t="inlineStr">
        <is>
          <t>SCHEDULE - 20 : FINANCE COSTS</t>
        </is>
      </c>
      <c r="C35" s="1080" t="inlineStr">
        <is>
          <t>##</t>
        </is>
      </c>
      <c r="D35" s="1089" t="n"/>
    </row>
    <row r="36" ht="13.5" customFormat="1" customHeight="1" s="1088">
      <c r="A36" s="1078" t="n">
        <v>29</v>
      </c>
      <c r="B36" s="1083" t="inlineStr">
        <is>
          <t>SCHEDULE - 21 : OTHER EXPENSES</t>
        </is>
      </c>
      <c r="C36" s="1080" t="inlineStr">
        <is>
          <t>##</t>
        </is>
      </c>
      <c r="D36" s="1084" t="n"/>
    </row>
    <row r="37" ht="13.5" customFormat="1" customHeight="1" s="1088">
      <c r="A37" s="1078" t="n">
        <v>30</v>
      </c>
      <c r="B37" s="1083" t="inlineStr">
        <is>
          <t>SCHEDULE - 22 : PRIOR PERIOD  EXPENSES</t>
        </is>
      </c>
      <c r="C37" s="696" t="n"/>
      <c r="D37" s="1087" t="n"/>
      <c r="E37" s="1087" t="n"/>
    </row>
    <row r="38" ht="13.5" customFormat="1" customHeight="1" s="1088">
      <c r="A38" s="1078" t="n">
        <v>31</v>
      </c>
      <c r="B38" s="1090" t="inlineStr">
        <is>
          <t>SCHEDULE - 23 : SIGNIFICANT ACCOUNTING POLICIES</t>
        </is>
      </c>
      <c r="C38" s="696" t="n"/>
      <c r="D38" s="1091" t="n"/>
      <c r="E38" s="1091" t="n"/>
      <c r="F38" s="1091" t="n"/>
      <c r="G38" s="1091" t="n"/>
      <c r="H38" s="1091" t="n"/>
      <c r="I38" s="1091" t="n"/>
      <c r="J38" s="1091" t="n"/>
      <c r="K38" s="1091" t="n"/>
      <c r="L38" s="1091" t="n"/>
    </row>
    <row r="39" ht="13.5" customFormat="1" customHeight="1" s="1088">
      <c r="A39" s="1078" t="n">
        <v>32</v>
      </c>
      <c r="B39" s="1090" t="inlineStr">
        <is>
          <t>SCHEDULE - 24 : CONTINGENT LIABILITIES AND NOTES AND ACCOUNTS.</t>
        </is>
      </c>
      <c r="C39" s="696" t="n"/>
      <c r="D39" s="1086" t="n"/>
      <c r="E39" s="1086" t="n"/>
      <c r="F39" s="1086" t="n"/>
      <c r="G39" s="1086" t="n"/>
      <c r="H39" s="1086" t="n"/>
      <c r="I39" s="1086" t="n"/>
      <c r="J39" s="1086" t="n"/>
      <c r="K39" s="1091" t="n"/>
      <c r="L39" s="1091" t="n"/>
    </row>
    <row r="40" ht="13.5" customFormat="1" customHeight="1" s="1088">
      <c r="A40" s="1078" t="n">
        <v>33</v>
      </c>
      <c r="B40" s="1090" t="inlineStr">
        <is>
          <t>FORM-A  BANK RECONCILIATON STATEMENT</t>
        </is>
      </c>
      <c r="C40" s="696" t="n"/>
      <c r="D40" s="1086" t="n"/>
      <c r="E40" s="1086" t="n"/>
      <c r="F40" s="1086" t="n"/>
      <c r="G40" s="1086" t="n"/>
      <c r="H40" s="1086" t="n"/>
      <c r="I40" s="1086" t="n"/>
    </row>
    <row r="41" ht="13.5" customFormat="1" customHeight="1" s="1088">
      <c r="A41" s="1078" t="n">
        <v>34</v>
      </c>
      <c r="B41" s="1090" t="inlineStr">
        <is>
          <t>FORM-B(i)  DETAILS OF AMOUNT DEPOSIT WITH CONSTRUCTION AGENCY FOR CONSTRUCTION WORK</t>
        </is>
      </c>
      <c r="C41" s="696" t="n"/>
      <c r="D41" s="1086" t="n"/>
      <c r="E41" s="1086" t="n"/>
      <c r="F41" s="1086" t="n"/>
      <c r="G41" s="1086" t="n"/>
      <c r="H41" s="1086" t="n"/>
      <c r="I41" s="1086" t="n"/>
    </row>
    <row r="42" ht="13.5" customFormat="1" customHeight="1" s="1088">
      <c r="A42" s="1078" t="n">
        <v>35</v>
      </c>
      <c r="B42" s="1090" t="inlineStr">
        <is>
          <t>FORM-B(ii)  DETAILS OF AMOUNT DEPOSIT WITH CONSTRUCTION AGENCY FOR MAINTENANCE WORK</t>
        </is>
      </c>
      <c r="C42" s="696" t="n"/>
      <c r="D42" s="1086" t="n"/>
      <c r="E42" s="1086" t="n"/>
      <c r="F42" s="1086" t="n"/>
      <c r="G42" s="1086" t="n"/>
      <c r="H42" s="1086" t="n"/>
      <c r="I42" s="1086" t="n"/>
    </row>
    <row r="43" ht="13.5" customFormat="1" customHeight="1" s="1088">
      <c r="A43" s="1078" t="n">
        <v>36</v>
      </c>
      <c r="B43" s="1090" t="inlineStr">
        <is>
          <t>FORM-C  STATEMENT SHOWING THE OUTSTANDING LIABILITIES</t>
        </is>
      </c>
      <c r="C43" s="696" t="n"/>
      <c r="D43" s="1086" t="n"/>
      <c r="E43" s="1086" t="n"/>
      <c r="F43" s="1086" t="n"/>
      <c r="G43" s="1086" t="n"/>
      <c r="H43" s="1086" t="n"/>
      <c r="I43" s="1086" t="n"/>
    </row>
    <row r="44" ht="13.5" customFormat="1" customHeight="1" s="1088">
      <c r="A44" s="1078" t="n">
        <v>37</v>
      </c>
      <c r="B44" s="1090" t="inlineStr">
        <is>
          <t>FORM-D  STATEMENT SHOWING THE OUTSTANDING LOANS/ADVANCES</t>
        </is>
      </c>
      <c r="C44" s="696" t="n"/>
      <c r="D44" s="1086" t="n"/>
      <c r="E44" s="1086" t="n"/>
      <c r="F44" s="1086" t="n"/>
      <c r="G44" s="1086" t="n"/>
      <c r="H44" s="1086" t="n"/>
      <c r="I44" s="1086" t="n"/>
    </row>
    <row r="45" ht="13.5" customFormat="1" customHeight="1" s="1088">
      <c r="A45" s="1078" t="n">
        <v>38</v>
      </c>
      <c r="B45" s="1090" t="inlineStr">
        <is>
          <t xml:space="preserve">FORM-K PROPERTY REGISTER </t>
        </is>
      </c>
      <c r="C45" s="696" t="n"/>
      <c r="D45" s="1086" t="n"/>
      <c r="E45" s="1086" t="n"/>
      <c r="F45" s="1086" t="n"/>
      <c r="G45" s="1086" t="n"/>
      <c r="H45" s="1086" t="n"/>
      <c r="I45" s="1086" t="n"/>
    </row>
    <row r="46" ht="13.5" customFormat="1" customHeight="1" s="1088">
      <c r="A46" s="1092" t="n"/>
      <c r="B46" s="1093" t="inlineStr">
        <is>
          <t>##   NOT APPLICABLE AT RO UNIT / VIDYALAYA ACCOUNT</t>
        </is>
      </c>
      <c r="C46" s="696" t="n"/>
      <c r="D46" s="1086" t="n"/>
      <c r="E46" s="1086" t="n"/>
      <c r="F46" s="1086" t="n"/>
      <c r="G46" s="1086" t="n"/>
      <c r="H46" s="1086" t="n"/>
      <c r="I46" s="1086" t="n"/>
    </row>
    <row r="47" ht="24" customFormat="1" customHeight="1" s="1077">
      <c r="C47" s="1094" t="n"/>
      <c r="D47" s="1095" t="n"/>
      <c r="E47" s="1095" t="n"/>
      <c r="F47" s="1095" t="n"/>
      <c r="G47" s="1095" t="n"/>
      <c r="H47" s="1095" t="n"/>
      <c r="I47" s="1095" t="n"/>
      <c r="J47" s="1095" t="n"/>
      <c r="K47" s="1095" t="n"/>
      <c r="L47" s="1095" t="n"/>
      <c r="M47" s="1095" t="n"/>
      <c r="N47" s="1096" t="n"/>
    </row>
    <row r="48" ht="24" customFormat="1" customHeight="1" s="1077">
      <c r="C48" s="1097" t="n"/>
      <c r="D48" s="1097" t="n"/>
      <c r="E48" s="1097" t="n"/>
      <c r="F48" s="1097" t="n"/>
      <c r="G48" s="1097" t="n"/>
    </row>
    <row r="49" ht="24" customFormat="1" customHeight="1" s="1077">
      <c r="C49" s="1097" t="n"/>
    </row>
    <row r="50" ht="24" customFormat="1" customHeight="1" s="1077">
      <c r="A50" s="1070" t="n"/>
      <c r="B50" s="1070" t="n"/>
      <c r="C50" s="1097" t="n"/>
    </row>
  </sheetData>
  <mergeCells count="2">
    <mergeCell ref="A1:C1"/>
    <mergeCell ref="A2:C2"/>
  </mergeCells>
  <printOptions horizontalCentered="1" gridLines="1"/>
  <pageMargins left="0.7086614173228347" right="0.2362204724409449" top="0.2362204724409449" bottom="0.2755905511811024" header="0.1574803149606299" footer="0.1574803149606299"/>
  <pageSetup orientation="landscape" paperSize="9" scale="92" firstPageNumber="6" useFirstPageNumber="1" blackAndWhite="1"/>
</worksheet>
</file>

<file path=xl/worksheets/sheet20.xml><?xml version="1.0" encoding="utf-8"?>
<worksheet xmlns="http://schemas.openxmlformats.org/spreadsheetml/2006/main">
  <sheetPr>
    <tabColor rgb="FF7030A0"/>
    <outlinePr summaryBelow="1" summaryRight="1"/>
    <pageSetUpPr fitToPage="1"/>
  </sheetPr>
  <dimension ref="A1:I38"/>
  <sheetViews>
    <sheetView view="pageBreakPreview" zoomScaleSheetLayoutView="100" workbookViewId="0">
      <selection activeCell="C12" sqref="C12"/>
    </sheetView>
  </sheetViews>
  <sheetFormatPr baseColWidth="8" defaultColWidth="19.5703125" defaultRowHeight="12.75"/>
  <cols>
    <col width="4.7109375" customWidth="1" style="81" min="1" max="1"/>
    <col width="54.28515625" customWidth="1" style="81" min="2" max="2"/>
    <col width="19.5703125" customWidth="1" style="81" min="3" max="6"/>
    <col width="6.5703125" customWidth="1" style="81" min="7" max="7"/>
    <col width="19.140625" customWidth="1" style="81" min="8" max="8"/>
    <col width="21.5703125" customWidth="1" style="81" min="9" max="9"/>
    <col width="9.140625" customWidth="1" style="81" min="10" max="252"/>
    <col width="4.7109375" customWidth="1" style="81" min="253" max="253"/>
    <col width="54.28515625" customWidth="1" style="81" min="254" max="254"/>
    <col width="19.5703125" customWidth="1" style="81" min="255" max="16384"/>
  </cols>
  <sheetData>
    <row r="1" ht="19.5" customFormat="1" customHeight="1" s="79">
      <c r="A1" s="884">
        <f>COVER!A1</f>
        <v/>
      </c>
    </row>
    <row r="2" ht="21" customFormat="1" customHeight="1" s="79">
      <c r="A2" s="885" t="inlineStr">
        <is>
          <t>STATEMENT TO WORK OUT THE CLOSING BALANCE OF HEADS OF ACCOUNTS OF SCHEDULE-3 IN RESPECT OF SF - PROJECT KVs</t>
        </is>
      </c>
    </row>
    <row r="3" ht="12.75" customFormat="1" customHeight="1" s="79">
      <c r="A3" s="886" t="inlineStr">
        <is>
          <t>ANNEXURE-S3-CURRENT LIABILITIES &amp; PROVISIONS-  [SF - PROJECT KV]</t>
        </is>
      </c>
    </row>
    <row r="4" ht="12" customFormat="1" customHeight="1" s="79" thickBot="1">
      <c r="A4" s="80" t="n"/>
      <c r="B4" s="884" t="n"/>
      <c r="C4" s="884" t="n"/>
      <c r="D4" s="884" t="n"/>
      <c r="E4" s="884" t="n"/>
      <c r="F4" s="884" t="n"/>
    </row>
    <row r="5" ht="48.75" customHeight="1" thickBot="1">
      <c r="A5" s="888" t="inlineStr">
        <is>
          <t>SN</t>
        </is>
      </c>
      <c r="B5" s="890" t="inlineStr">
        <is>
          <t>PARTICULARS</t>
        </is>
      </c>
      <c r="C5" s="327" t="inlineStr">
        <is>
          <t>Opening Balance</t>
        </is>
      </c>
      <c r="D5" s="327" t="inlineStr">
        <is>
          <t>Variatiation Through R&amp;P Account (Receipt Minus Payment)</t>
        </is>
      </c>
      <c r="E5" s="327" t="inlineStr">
        <is>
          <t>Effects Of Journal Entries(*)</t>
        </is>
      </c>
      <c r="F5" s="327" t="inlineStr">
        <is>
          <t>NET</t>
        </is>
      </c>
    </row>
    <row r="6" ht="13.5" customHeight="1" thickBot="1">
      <c r="A6" s="1264" t="n"/>
      <c r="B6" s="1265" t="n"/>
      <c r="C6" s="327" t="n">
        <v>1</v>
      </c>
      <c r="D6" s="327" t="n">
        <v>2</v>
      </c>
      <c r="E6" s="327" t="n">
        <v>3</v>
      </c>
      <c r="F6" s="327" t="n">
        <v>4</v>
      </c>
    </row>
    <row r="7" ht="17.25" customFormat="1" customHeight="1" s="5">
      <c r="A7" s="60" t="inlineStr">
        <is>
          <t>A</t>
        </is>
      </c>
      <c r="B7" s="322" t="inlineStr">
        <is>
          <t>Current Liablities</t>
        </is>
      </c>
      <c r="C7" s="58" t="n"/>
      <c r="D7" s="58" t="n"/>
      <c r="E7" s="58" t="n"/>
      <c r="F7" s="58" t="n"/>
    </row>
    <row r="8" ht="17.25" customFormat="1" customHeight="1" s="5">
      <c r="A8" s="289" t="n">
        <v>1</v>
      </c>
      <c r="B8" s="292" t="inlineStr">
        <is>
          <t>Deposits from staff</t>
        </is>
      </c>
      <c r="C8" s="84" t="n"/>
      <c r="D8" s="87">
        <f>RECEIPTS!G82-PAYMENTS!I145</f>
        <v/>
      </c>
      <c r="E8" s="84" t="n"/>
      <c r="F8" s="87">
        <f>C8+D8+E8</f>
        <v/>
      </c>
      <c r="H8" s="161" t="inlineStr">
        <is>
          <t>Balance Sheet</t>
        </is>
      </c>
      <c r="I8" s="161" t="inlineStr">
        <is>
          <t>Schedule-4 (All)</t>
        </is>
      </c>
    </row>
    <row r="9" ht="17.25" customFormat="1" customHeight="1" s="5">
      <c r="A9" s="289" t="n">
        <v>2</v>
      </c>
      <c r="B9" s="290" t="inlineStr">
        <is>
          <t>Deposits from students(Caution Deposit etc)</t>
        </is>
      </c>
      <c r="C9" s="84" t="n"/>
      <c r="D9" s="87">
        <f>RECEIPTS!G83-PAYMENTS!I146</f>
        <v/>
      </c>
      <c r="E9" s="84" t="n"/>
      <c r="F9" s="87">
        <f>C9+D9+E9</f>
        <v/>
      </c>
      <c r="H9" s="161" t="inlineStr">
        <is>
          <t>Receipt</t>
        </is>
      </c>
      <c r="I9" s="161" t="inlineStr">
        <is>
          <t>Sch-4A (SF)</t>
        </is>
      </c>
    </row>
    <row r="10" ht="17.25" customFormat="1" customHeight="1" s="5">
      <c r="A10" s="289" t="n">
        <v>3</v>
      </c>
      <c r="B10" s="293" t="inlineStr">
        <is>
          <t>Deposit from supplier(EMD etc)</t>
        </is>
      </c>
      <c r="C10" s="84" t="n"/>
      <c r="D10" s="87">
        <f>RECEIPTS!G84-PAYMENTS!I147</f>
        <v/>
      </c>
      <c r="E10" s="84" t="n"/>
      <c r="F10" s="87">
        <f>C10+D10+E10</f>
        <v/>
      </c>
      <c r="H10" s="161" t="inlineStr">
        <is>
          <t>Payment</t>
        </is>
      </c>
      <c r="I10" s="161" t="inlineStr">
        <is>
          <t>Sch-4B (Plan)</t>
        </is>
      </c>
    </row>
    <row r="11" ht="17.25" customFormat="1" customHeight="1" s="5">
      <c r="A11" s="289" t="n">
        <v>4</v>
      </c>
      <c r="B11" s="293" t="inlineStr">
        <is>
          <t>Liability towards sundry creditors</t>
        </is>
      </c>
      <c r="C11" s="704" t="n"/>
      <c r="D11" s="703" t="n"/>
      <c r="E11" s="704" t="n"/>
      <c r="F11" s="703" t="n"/>
      <c r="H11" s="161" t="inlineStr">
        <is>
          <t>SF-Rec-Prov-Annex</t>
        </is>
      </c>
      <c r="I11" s="161" t="inlineStr">
        <is>
          <t>Sch-4C (Specific Plan)</t>
        </is>
      </c>
    </row>
    <row r="12" ht="17.25" customFormat="1" customHeight="1" s="5">
      <c r="A12" s="289" t="n"/>
      <c r="B12" s="293" t="inlineStr">
        <is>
          <t>a) for Goods and services</t>
        </is>
      </c>
      <c r="C12" s="84">
        <f>'P-Pkv-Pro'!D123</f>
        <v/>
      </c>
      <c r="D12" s="87" t="n"/>
      <c r="E12" s="84">
        <f>'P-Pkv-Pro'!E123-'P-Pkv-Pro'!D123</f>
        <v/>
      </c>
      <c r="F12" s="87">
        <f>C12+D12+E12</f>
        <v/>
      </c>
      <c r="H12" s="161" t="inlineStr">
        <is>
          <t>VVN-Rec-Prov-Annex</t>
        </is>
      </c>
      <c r="I12" s="161" t="inlineStr">
        <is>
          <t>Sch-4D (VVN)</t>
        </is>
      </c>
    </row>
    <row r="13" ht="17.25" customFormat="1" customHeight="1" s="5">
      <c r="A13" s="289" t="n"/>
      <c r="B13" s="293" t="inlineStr">
        <is>
          <t>b) Others</t>
        </is>
      </c>
      <c r="C13" s="84" t="n"/>
      <c r="D13" s="87">
        <f>RECEIPTS!G85-PAYMENTS!I148</f>
        <v/>
      </c>
      <c r="E13" s="84" t="n"/>
      <c r="F13" s="87">
        <f>C13+D13+E13</f>
        <v/>
      </c>
      <c r="H13" s="161" t="inlineStr">
        <is>
          <t>Project-Rec-Prov-Annex</t>
        </is>
      </c>
      <c r="I13" s="161" t="inlineStr">
        <is>
          <t>Sch-4E (Project)</t>
        </is>
      </c>
    </row>
    <row r="14" ht="17.25" customFormat="1" customHeight="1" s="5">
      <c r="A14" s="289" t="n">
        <v>5</v>
      </c>
      <c r="B14" s="323" t="inlineStr">
        <is>
          <t>Statutory Liabilities (Professional tax, TDS, WC TAX, etc. )</t>
        </is>
      </c>
      <c r="C14" s="84" t="n"/>
      <c r="D14" s="87">
        <f>RECEIPTS!G86-PAYMENTS!I149</f>
        <v/>
      </c>
      <c r="E14" s="84" t="n"/>
      <c r="F14" s="87">
        <f>C14+D14+E14</f>
        <v/>
      </c>
      <c r="H14" s="161" t="inlineStr">
        <is>
          <t>SF-Paym-Prov-Annex</t>
        </is>
      </c>
      <c r="I14" s="161" t="inlineStr">
        <is>
          <t>Schedule-7</t>
        </is>
      </c>
    </row>
    <row r="15" ht="17.25" customFormat="1" customHeight="1" s="5">
      <c r="A15" s="289" t="n"/>
      <c r="B15" s="323" t="inlineStr">
        <is>
          <t>a) Overdue</t>
        </is>
      </c>
      <c r="C15" s="114" t="n"/>
      <c r="D15" s="83" t="n"/>
      <c r="E15" s="114" t="n"/>
      <c r="F15" s="83" t="n"/>
      <c r="H15" s="161" t="inlineStr">
        <is>
          <t>VVN-Paym-Prov-Annex</t>
        </is>
      </c>
      <c r="I15" s="161" t="inlineStr">
        <is>
          <t>Schedule-8</t>
        </is>
      </c>
    </row>
    <row r="16" ht="17.25" customFormat="1" customHeight="1" s="5">
      <c r="A16" s="289" t="n"/>
      <c r="B16" s="323" t="inlineStr">
        <is>
          <t>b) Others</t>
        </is>
      </c>
      <c r="C16" s="114" t="n"/>
      <c r="D16" s="83" t="n"/>
      <c r="E16" s="114" t="n"/>
      <c r="F16" s="83" t="n"/>
      <c r="H16" s="161" t="inlineStr">
        <is>
          <t>Plan-Paym-Prov-Annex</t>
        </is>
      </c>
      <c r="I16" s="161" t="inlineStr">
        <is>
          <t>S8-Annex-SF</t>
        </is>
      </c>
    </row>
    <row r="17" ht="17.25" customFormat="1" customHeight="1" s="5">
      <c r="A17" s="289" t="n">
        <v>6</v>
      </c>
      <c r="B17" s="1266" t="inlineStr">
        <is>
          <t>CBSE Fees Payable</t>
        </is>
      </c>
      <c r="C17" s="84" t="n"/>
      <c r="D17" s="87">
        <f>RECEIPTS!G87-PAYMENTS!I150</f>
        <v/>
      </c>
      <c r="E17" s="84" t="n"/>
      <c r="F17" s="87">
        <f>C17+D17+E17</f>
        <v/>
      </c>
      <c r="H17" s="161" t="inlineStr">
        <is>
          <t>Income &amp; Expenditure</t>
        </is>
      </c>
      <c r="I17" s="161" t="inlineStr">
        <is>
          <t>S8-Annex-VVN</t>
        </is>
      </c>
    </row>
    <row r="18" ht="17.25" customFormat="1" customHeight="1" s="5">
      <c r="A18" s="289" t="n">
        <v>7</v>
      </c>
      <c r="B18" s="1266" t="inlineStr">
        <is>
          <t>Scholarships/ Award Etc.</t>
        </is>
      </c>
      <c r="C18" s="84" t="n"/>
      <c r="D18" s="87">
        <f>RECEIPTS!G88-PAYMENTS!I151</f>
        <v/>
      </c>
      <c r="E18" s="84" t="n"/>
      <c r="F18" s="87">
        <f>C18+D18+E18</f>
        <v/>
      </c>
      <c r="H18" s="161" t="inlineStr">
        <is>
          <t>Schedule-1</t>
        </is>
      </c>
      <c r="I18" s="161" t="inlineStr">
        <is>
          <t>S8-Annex-Project</t>
        </is>
      </c>
    </row>
    <row r="19" ht="17.25" customFormat="1" customHeight="1" s="5">
      <c r="A19" s="289" t="n">
        <v>8</v>
      </c>
      <c r="B19" s="1266" t="inlineStr">
        <is>
          <t>GPF Remittance-Project KVs</t>
        </is>
      </c>
      <c r="C19" s="84" t="n"/>
      <c r="D19" s="87">
        <f>RECEIPTS!G89-PAYMENTS!I152</f>
        <v/>
      </c>
      <c r="E19" s="84" t="n"/>
      <c r="F19" s="87">
        <f>C19+D19+E19</f>
        <v/>
      </c>
      <c r="H19" s="161" t="inlineStr">
        <is>
          <t>Schedule-2</t>
        </is>
      </c>
      <c r="I19" s="161" t="inlineStr">
        <is>
          <t>S8-Annex-Plan</t>
        </is>
      </c>
    </row>
    <row r="20" ht="17.25" customFormat="1" customHeight="1" s="5">
      <c r="A20" s="289" t="n">
        <v>9</v>
      </c>
      <c r="B20" s="1266" t="inlineStr">
        <is>
          <t>CPF Remittance-Project KVs</t>
        </is>
      </c>
      <c r="C20" s="84" t="n"/>
      <c r="D20" s="87">
        <f>RECEIPTS!G90-PAYMENTS!I153</f>
        <v/>
      </c>
      <c r="E20" s="84" t="n"/>
      <c r="F20" s="87">
        <f>C20+D20+E20</f>
        <v/>
      </c>
      <c r="H20" s="161" t="inlineStr">
        <is>
          <t>Schedule-2A</t>
        </is>
      </c>
      <c r="I20" s="161" t="inlineStr">
        <is>
          <t>S8-Annex-Sp. Plan</t>
        </is>
      </c>
    </row>
    <row r="21" ht="17.25" customFormat="1" customHeight="1" s="5">
      <c r="A21" s="289" t="n">
        <v>10</v>
      </c>
      <c r="B21" s="1266" t="inlineStr">
        <is>
          <t>EWS Remittance-Project KVs</t>
        </is>
      </c>
      <c r="C21" s="84" t="n"/>
      <c r="D21" s="87">
        <f>RECEIPTS!G91-PAYMENTS!I154</f>
        <v/>
      </c>
      <c r="E21" s="84" t="n"/>
      <c r="F21" s="87">
        <f>C21+D21+E21</f>
        <v/>
      </c>
      <c r="H21" s="161" t="inlineStr">
        <is>
          <t>Schedule-3</t>
        </is>
      </c>
      <c r="I21" s="161" t="inlineStr">
        <is>
          <t>Schedule-9</t>
        </is>
      </c>
    </row>
    <row r="22" ht="17.25" customFormat="1" customHeight="1" s="5">
      <c r="A22" s="289" t="n">
        <v>11</v>
      </c>
      <c r="B22" s="1266" t="inlineStr">
        <is>
          <t>LSPC Remittance-Project KVs</t>
        </is>
      </c>
      <c r="C22" s="84" t="n"/>
      <c r="D22" s="87">
        <f>RECEIPTS!G92-PAYMENTS!I155</f>
        <v/>
      </c>
      <c r="E22" s="84" t="n"/>
      <c r="F22" s="87">
        <f>C22+D22+E22</f>
        <v/>
      </c>
      <c r="H22" s="161" t="inlineStr">
        <is>
          <t>Schedule-3A</t>
        </is>
      </c>
      <c r="I22" s="161" t="inlineStr">
        <is>
          <t>Schedule-10</t>
        </is>
      </c>
    </row>
    <row r="23" ht="17.25" customFormat="1" customHeight="1" s="5">
      <c r="A23" s="289" t="n">
        <v>12</v>
      </c>
      <c r="B23" s="290" t="inlineStr">
        <is>
          <t>NPS Remittance</t>
        </is>
      </c>
      <c r="C23" s="84" t="n"/>
      <c r="D23" s="87">
        <f>RECEIPTS!G93-PAYMENTS!I156</f>
        <v/>
      </c>
      <c r="E23" s="115" t="n"/>
      <c r="F23" s="87">
        <f>C23+D23+E23</f>
        <v/>
      </c>
      <c r="H23" s="161" t="inlineStr">
        <is>
          <t>Schedule-3B</t>
        </is>
      </c>
      <c r="I23" s="161" t="inlineStr">
        <is>
          <t>Schedule-12</t>
        </is>
      </c>
    </row>
    <row r="24" ht="17.25" customFormat="1" customHeight="1" s="5">
      <c r="A24" s="289" t="n">
        <v>13</v>
      </c>
      <c r="B24" s="1266" t="inlineStr">
        <is>
          <t>Liability towards Retirement Benefits (DCRG,Commutation etc.)</t>
        </is>
      </c>
      <c r="C24" s="84" t="n"/>
      <c r="D24" s="87">
        <f>RECEIPTS!G94-PAYMENTS!I157</f>
        <v/>
      </c>
      <c r="E24" s="84" t="n"/>
      <c r="F24" s="87">
        <f>C24+D24+E24</f>
        <v/>
      </c>
      <c r="H24" s="161" t="inlineStr">
        <is>
          <t>S3-Annex-SF</t>
        </is>
      </c>
      <c r="I24" s="161" t="inlineStr">
        <is>
          <t>Schedule-13</t>
        </is>
      </c>
    </row>
    <row r="25" ht="17.25" customFormat="1" customHeight="1" s="5">
      <c r="A25" s="289" t="n">
        <v>14</v>
      </c>
      <c r="B25" s="1266" t="inlineStr">
        <is>
          <t>Liability towards other remittances</t>
        </is>
      </c>
      <c r="C25" s="84" t="n"/>
      <c r="D25" s="87">
        <f>RECEIPTS!G95-PAYMENTS!I158</f>
        <v/>
      </c>
      <c r="E25" s="84" t="n"/>
      <c r="F25" s="87">
        <f>C25+D25+E25</f>
        <v/>
      </c>
      <c r="H25" s="161" t="inlineStr">
        <is>
          <t>S3-Annex-VVN</t>
        </is>
      </c>
      <c r="I25" s="161" t="inlineStr">
        <is>
          <t>Schedule-14</t>
        </is>
      </c>
    </row>
    <row r="26" ht="17.25" customFormat="1" customHeight="1" s="5">
      <c r="A26" s="325" t="inlineStr">
        <is>
          <t>B</t>
        </is>
      </c>
      <c r="B26" s="326" t="inlineStr">
        <is>
          <t>Liabilities on Account of receipt in Advance</t>
        </is>
      </c>
      <c r="C26" s="87" t="n"/>
      <c r="D26" s="142" t="n"/>
      <c r="E26" s="87" t="n"/>
      <c r="F26" s="87" t="n"/>
      <c r="H26" s="161" t="inlineStr">
        <is>
          <t>S3-Annex-Project</t>
        </is>
      </c>
      <c r="I26" s="161" t="inlineStr">
        <is>
          <t>Schedule-15</t>
        </is>
      </c>
    </row>
    <row r="27" ht="17.25" customFormat="1" customHeight="1" s="5">
      <c r="A27" s="289" t="n">
        <v>1</v>
      </c>
      <c r="B27" s="293" t="inlineStr">
        <is>
          <t xml:space="preserve">Fees &amp; Fines </t>
        </is>
      </c>
      <c r="C27" s="87">
        <f>'R-Pkv-Pro'!F16</f>
        <v/>
      </c>
      <c r="D27" s="87" t="n"/>
      <c r="E27" s="84">
        <f>'R-Pkv-Pro'!G16-'R-Pkv-Pro'!F16</f>
        <v/>
      </c>
      <c r="F27" s="87">
        <f>C27+D27+E27</f>
        <v/>
      </c>
      <c r="H27" s="161" t="inlineStr">
        <is>
          <t>S3-Annex-Plan</t>
        </is>
      </c>
      <c r="I27" s="161" t="inlineStr">
        <is>
          <t>Schedule-16</t>
        </is>
      </c>
    </row>
    <row r="28" ht="17.25" customFormat="1" customHeight="1" s="5">
      <c r="A28" s="289" t="n">
        <v>2</v>
      </c>
      <c r="B28" s="293" t="inlineStr">
        <is>
          <t xml:space="preserve">Others </t>
        </is>
      </c>
      <c r="C28" s="87">
        <f>'R-Pkv-Pro'!F23</f>
        <v/>
      </c>
      <c r="D28" s="87" t="n"/>
      <c r="E28" s="84">
        <f>'R-Pkv-Pro'!G23+'R-Pkv-Pro'!G27-'R-Pkv-Pro'!F23-'R-Pkv-Pro'!F27</f>
        <v/>
      </c>
      <c r="F28" s="87">
        <f>C28+D28+E28</f>
        <v/>
      </c>
      <c r="H28" s="161" t="inlineStr">
        <is>
          <t>S3-Annex-Specific Plan</t>
        </is>
      </c>
      <c r="I28" s="161" t="inlineStr">
        <is>
          <t>Schedule-17</t>
        </is>
      </c>
    </row>
    <row r="29" ht="17.25" customFormat="1" customHeight="1" s="5">
      <c r="A29" s="325" t="inlineStr">
        <is>
          <t>C</t>
        </is>
      </c>
      <c r="B29" s="326" t="inlineStr">
        <is>
          <t>Other Current Liabilities / Provisions</t>
        </is>
      </c>
      <c r="C29" s="87" t="n"/>
      <c r="D29" s="87" t="n"/>
      <c r="E29" s="87" t="n"/>
      <c r="F29" s="87" t="n"/>
      <c r="H29" s="109" t="n"/>
      <c r="I29" s="161" t="inlineStr">
        <is>
          <t>Schedule-18</t>
        </is>
      </c>
    </row>
    <row r="30" ht="17.25" customFormat="1" customHeight="1" s="5">
      <c r="A30" s="289" t="n">
        <v>1</v>
      </c>
      <c r="B30" s="293" t="inlineStr">
        <is>
          <t>ProvisionStaff Payments &amp; Benefits</t>
        </is>
      </c>
      <c r="C30" s="87">
        <f>'P-Pkv-Pro'!D46</f>
        <v/>
      </c>
      <c r="D30" s="87" t="n"/>
      <c r="E30" s="84">
        <f>'P-Pkv-Pro'!E46-'P-Pkv-Pro'!D46</f>
        <v/>
      </c>
      <c r="F30" s="87">
        <f>C30+D30+E30</f>
        <v/>
      </c>
      <c r="H30" s="109" t="n"/>
      <c r="I30" s="161" t="inlineStr">
        <is>
          <t>Schedule-19</t>
        </is>
      </c>
    </row>
    <row r="31" ht="17.25" customFormat="1" customHeight="1" s="5">
      <c r="A31" s="289" t="n">
        <v>2</v>
      </c>
      <c r="B31" s="293" t="inlineStr">
        <is>
          <t>Provision Academic Expenses</t>
        </is>
      </c>
      <c r="C31" s="858">
        <f>'P-Pkv-Pro'!D82</f>
        <v/>
      </c>
      <c r="D31" s="858" t="n"/>
      <c r="E31" s="858">
        <f>'P-Pkv-Pro'!E82-'P-Pkv-Pro'!D82</f>
        <v/>
      </c>
      <c r="F31" s="87">
        <f>C31+D31+E31</f>
        <v/>
      </c>
      <c r="G31" s="5" t="inlineStr">
        <is>
          <t>from Sch-3A</t>
        </is>
      </c>
      <c r="I31" s="161" t="inlineStr">
        <is>
          <t>Schedule-4</t>
        </is>
      </c>
    </row>
    <row r="32" ht="17.25" customFormat="1" customHeight="1" s="5">
      <c r="A32" s="289" t="n">
        <v>3</v>
      </c>
      <c r="B32" s="293" t="inlineStr">
        <is>
          <t>Provision Admin General Expenses</t>
        </is>
      </c>
      <c r="C32" s="858">
        <f>'P-Pkv-Pro'!D99</f>
        <v/>
      </c>
      <c r="D32" s="858" t="n"/>
      <c r="E32" s="858">
        <f>'P-Pkv-Pro'!E99-'P-Pkv-Pro'!D99</f>
        <v/>
      </c>
      <c r="F32" s="87">
        <f>C32+D32+E32</f>
        <v/>
      </c>
      <c r="I32" s="161" t="n"/>
    </row>
    <row r="33" ht="17.25" customFormat="1" customHeight="1" s="5">
      <c r="A33" s="289" t="n">
        <v>4</v>
      </c>
      <c r="B33" s="293" t="inlineStr">
        <is>
          <t>Provision Repair &amp; Maintenances</t>
        </is>
      </c>
      <c r="C33" s="858">
        <f>'P-Pkv-Pro'!D108</f>
        <v/>
      </c>
      <c r="D33" s="858" t="n"/>
      <c r="E33" s="858">
        <f>'P-Pkv-Pro'!E108-'P-Pkv-Pro'!D108</f>
        <v/>
      </c>
      <c r="F33" s="87">
        <f>C33+D33+E33</f>
        <v/>
      </c>
      <c r="I33" s="161" t="n"/>
    </row>
    <row r="34" ht="17.25" customFormat="1" customHeight="1" s="5">
      <c r="A34" s="325" t="inlineStr">
        <is>
          <t>D</t>
        </is>
      </c>
      <c r="B34" s="333" t="inlineStr">
        <is>
          <t>Un-utilised Plan/Specific Plan Grants.##</t>
        </is>
      </c>
      <c r="C34" s="858" t="n"/>
      <c r="D34" s="858" t="n"/>
      <c r="E34" s="858" t="n"/>
      <c r="F34" s="87">
        <f>C34+D34+E34</f>
        <v/>
      </c>
      <c r="I34" s="161" t="inlineStr">
        <is>
          <t>Schedule-22</t>
        </is>
      </c>
    </row>
    <row r="35" ht="17.25" customFormat="1" customHeight="1" s="5">
      <c r="A35" s="289" t="n"/>
      <c r="B35" s="293" t="n"/>
      <c r="C35" s="858" t="n"/>
      <c r="D35" s="858" t="n"/>
      <c r="E35" s="858" t="n"/>
      <c r="F35" s="858" t="n"/>
    </row>
    <row r="36" ht="21" customFormat="1" customHeight="1" s="28">
      <c r="A36" s="163" t="n"/>
      <c r="B36" s="23" t="inlineStr">
        <is>
          <t>GRAND TOTAL</t>
        </is>
      </c>
      <c r="C36" s="146">
        <f>SUM(C8:C35)</f>
        <v/>
      </c>
      <c r="D36" s="146">
        <f>SUM(D8:D35)</f>
        <v/>
      </c>
      <c r="E36" s="146">
        <f>SUM(E8:E35)</f>
        <v/>
      </c>
      <c r="F36" s="146">
        <f>SUM(F8:F35)</f>
        <v/>
      </c>
    </row>
    <row r="37" ht="27.75" customFormat="1" customHeight="1" s="20">
      <c r="A37" s="882" t="inlineStr">
        <is>
          <t>FINANCE OFFICER/DIRECTOR/PRINCIPAL</t>
        </is>
      </c>
      <c r="B37" s="1253" t="n"/>
      <c r="C37" s="1253" t="n"/>
      <c r="D37" s="1253" t="n"/>
      <c r="E37" s="1253" t="n"/>
      <c r="F37" s="1253" t="n"/>
    </row>
    <row r="38" ht="15.75" customFormat="1" customHeight="1" s="5">
      <c r="B38" s="5" t="inlineStr">
        <is>
          <t xml:space="preserve">## UNUTILISED AMOUNT SHOWN IN SCHEDULE 3 (A) ( UNUTILISED BALANCE CARRIED FORWARD) IS TO BE SHOWN  </t>
        </is>
      </c>
    </row>
  </sheetData>
  <mergeCells count="6">
    <mergeCell ref="A5:A6"/>
    <mergeCell ref="A2:F2"/>
    <mergeCell ref="A1:F1"/>
    <mergeCell ref="A37:F37"/>
    <mergeCell ref="A3:F3"/>
    <mergeCell ref="B5:B6"/>
  </mergeCells>
  <hyperlinks>
    <hyperlink ref="H8" location="BS!Print_Area" display="Balance Sheet"/>
    <hyperlink ref="I8" location="'S-4'!Print_Area" display="Schedule-4 (All)"/>
    <hyperlink ref="H9" location="RECEIPTS!Print_Titles" display="Receipt"/>
    <hyperlink ref="I9" location="'S-4 A'!A1" display="Sch-4A (SF)"/>
    <hyperlink ref="H10" location="PAYMENTS!Print_Titles" display="Payment"/>
    <hyperlink ref="I10" location="'s4-B'!A1" display="Sch-4B (Plan)"/>
    <hyperlink ref="H11" location="'ANNE-REC-SF-PROV '!Print_Area" display="SF-Rec-Prov-Annex"/>
    <hyperlink ref="I11" location="'s 4 c '!A1" display="Sch-4C (Specific Plan)"/>
    <hyperlink ref="H12" location="'ANNE-REC-VVN-PROV'!Print_Area" display="VVN-Rec-Prov-Annex"/>
    <hyperlink ref="I12" location="'s 4 D'!A1" display="Sch-4D (VVN)"/>
    <hyperlink ref="H13" location="'ANNE-PAYM-PROJCTSF-PROV'!Print_Area" display="Project-Rec-Prov-Annex"/>
    <hyperlink ref="I13" location="'s 4 E'!A1" display="Sch-4E (Project)"/>
    <hyperlink ref="H14" location="'ANNE-PAYM-SF-PROV'!Print_Area" display="SF-Paym-Prov-Annex"/>
    <hyperlink ref="I14" location="'S- 7'!A1" display="Schedule-7"/>
    <hyperlink ref="H15" location="'ANNE-PAYM-VVN-PROV'!Print_Area" display="VVN-Paym-Prov-Annex"/>
    <hyperlink ref="I15" location="'S  8'!Print_Area" display="Schedule-8"/>
    <hyperlink ref="H16" location="'ANNE-PAYM-PLAN-PROV'!Print_Area" display="Plan-Paym-Prov-Annex"/>
    <hyperlink ref="I16" location="'ANNE-S8-SF Civil'!A1" display="S8-Annex-SF"/>
    <hyperlink ref="H17" location="'I&amp;E'!Print_Area" display="Income &amp; Expenditure"/>
    <hyperlink ref="I17" location="'ANNE-S8-VVN All'!A1" display="S8-Annex-VVN"/>
    <hyperlink ref="H18" location="'S-1'!Print_Area" display="Schedule-1"/>
    <hyperlink ref="I18" location="'ANNE-S8-ProjectSF'!A1" display="S8-Annex-Project"/>
    <hyperlink ref="H19" location="'S-2'!Print_Area" display="Schedule-2"/>
    <hyperlink ref="I19" location="'ANNE-S8-PLAN'!A1" display="S8-Annex-Plan"/>
    <hyperlink ref="H20" location="'2A'!Print_Area" display="Schedule-2A"/>
    <hyperlink ref="I20" location="'ANNE-S8-SP.PLAN'!A1" display="S8-Annex-Sp. Plan"/>
    <hyperlink ref="H21" location="'S-3'!Print_Area" display="Schedule-3"/>
    <hyperlink ref="I21" location="'SCH-9 &amp; 10 '!Print_Area" display="S-9"/>
    <hyperlink ref="H22" location="'S- 3 A'!A1" display="Schedule-3A"/>
    <hyperlink ref="I22" location="'SCH-9 &amp; 10 '!Print_Area" display="S-10"/>
    <hyperlink ref="H23" location="'S-3B'!A1" display="Schedule-3B"/>
    <hyperlink ref="I23" location="'SCH 12 &amp;13 &amp; 14'!Print_Area" display="S-12"/>
    <hyperlink ref="H24" location="'ANN-S3-SF Civil'!Print_Area" display="S3-Annex-SF"/>
    <hyperlink ref="I24" location="'SCH 12 &amp;13 &amp; 14'!Print_Area" display="S-13"/>
    <hyperlink ref="H25" location="'ANN-S3-VVN-ALL'!Print_Area" display="S3-Annex-VVN"/>
    <hyperlink ref="I25" location="'SCH 12 &amp;13 &amp; 14'!Print_Area" display="S-14"/>
    <hyperlink ref="H26" location="'ANN-S3-PROJCT-SF'!Print_Area" display="S3-Annex-Project"/>
    <hyperlink ref="I26" location="'SC-15'!Print_Area" display="S-15"/>
    <hyperlink ref="H27" location="'ANN-S3-PLAN'!Print_Area" display="S3-Annex-Plan"/>
    <hyperlink ref="I27" location="'SCH- 16 &amp; 17'!Print_Area" display="S-16"/>
    <hyperlink ref="H28" location="'ANN-S3-SP.PLAN'!Print_Area" display="S3-Annex-Specific Plan"/>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 right="0.2362204724409449" top="0.3937007874015748" bottom="0.5905511811023623" header="0.2362204724409449" footer="0.3149606299212598"/>
  <pageSetup orientation="landscape" paperSize="9" scale="78" firstPageNumber="28" useFirstPageNumber="1" blackAndWhite="1"/>
</worksheet>
</file>

<file path=xl/worksheets/sheet21.xml><?xml version="1.0" encoding="utf-8"?>
<worksheet xmlns="http://schemas.openxmlformats.org/spreadsheetml/2006/main">
  <sheetPr>
    <tabColor rgb="FF7030A0"/>
    <outlinePr summaryBelow="1" summaryRight="1"/>
    <pageSetUpPr fitToPage="1"/>
  </sheetPr>
  <dimension ref="A1:I38"/>
  <sheetViews>
    <sheetView view="pageBreakPreview" zoomScaleSheetLayoutView="100" workbookViewId="0">
      <selection activeCell="F14" sqref="F14"/>
    </sheetView>
  </sheetViews>
  <sheetFormatPr baseColWidth="8" defaultColWidth="19.5703125" defaultRowHeight="12.75"/>
  <cols>
    <col width="4.7109375" customWidth="1" style="81" min="1" max="1"/>
    <col width="52.140625" customWidth="1" style="81" min="2" max="2"/>
    <col width="19.5703125" customWidth="1" style="81" min="3" max="3"/>
    <col width="20.140625" customWidth="1" style="81" min="4" max="4"/>
    <col width="19.5703125" customWidth="1" style="81" min="5" max="6"/>
    <col width="9.140625" customWidth="1" style="81" min="7" max="7"/>
    <col width="18.140625" customWidth="1" style="81" min="8" max="8"/>
    <col width="17.85546875" customWidth="1" style="81" min="9" max="9"/>
    <col width="9.140625" customWidth="1" style="81" min="10" max="252"/>
    <col width="4.7109375" customWidth="1" style="81" min="253" max="253"/>
    <col width="54.28515625" customWidth="1" style="81" min="254" max="254"/>
    <col width="19.5703125" customWidth="1" style="81" min="255" max="16384"/>
  </cols>
  <sheetData>
    <row r="1" ht="19.5" customFormat="1" customHeight="1" s="79">
      <c r="A1" s="884">
        <f>COVER!A1</f>
        <v/>
      </c>
    </row>
    <row r="2" ht="18.75" customFormat="1" customHeight="1" s="79">
      <c r="A2" s="885" t="inlineStr">
        <is>
          <t>STATEMENT TO WORK OUT THE CLOSING BALANCE OF HEADS OF ACCOUNTS OF SCHEDULE-3 IN RESPECT OF CCA FUND</t>
        </is>
      </c>
    </row>
    <row r="3" ht="13.5" customFormat="1" customHeight="1" s="79">
      <c r="A3" s="886" t="inlineStr">
        <is>
          <t>ANNEXURE-S3-CURRENT LIABILITIES &amp; PROVISIONS- CCA FUND</t>
        </is>
      </c>
    </row>
    <row r="4" ht="12.75" customFormat="1" customHeight="1" s="79" thickBot="1">
      <c r="A4" s="80" t="n"/>
      <c r="B4" s="884" t="n"/>
      <c r="C4" s="884" t="n"/>
      <c r="D4" s="884" t="n"/>
      <c r="E4" s="884" t="n"/>
      <c r="F4" s="884" t="n"/>
    </row>
    <row r="5" ht="48.75" customHeight="1" thickBot="1">
      <c r="A5" s="888" t="inlineStr">
        <is>
          <t>SN</t>
        </is>
      </c>
      <c r="B5" s="890" t="inlineStr">
        <is>
          <t>PARTICULARS</t>
        </is>
      </c>
      <c r="C5" s="327" t="inlineStr">
        <is>
          <t>Opening Balance</t>
        </is>
      </c>
      <c r="D5" s="327" t="inlineStr">
        <is>
          <t>Variatiation Through R&amp;P Account (Receipt Minus Payment)</t>
        </is>
      </c>
      <c r="E5" s="327" t="inlineStr">
        <is>
          <t>Effects Of Journal Entries(*)</t>
        </is>
      </c>
      <c r="F5" s="327" t="inlineStr">
        <is>
          <t>NET</t>
        </is>
      </c>
    </row>
    <row r="6" ht="13.5" customHeight="1" thickBot="1">
      <c r="A6" s="1264" t="n"/>
      <c r="B6" s="1265" t="n"/>
      <c r="C6" s="327" t="n">
        <v>1</v>
      </c>
      <c r="D6" s="327" t="n">
        <v>2</v>
      </c>
      <c r="E6" s="327" t="n">
        <v>3</v>
      </c>
      <c r="F6" s="327" t="n">
        <v>4</v>
      </c>
    </row>
    <row r="7" ht="17.25" customFormat="1" customHeight="1" s="5">
      <c r="A7" s="60" t="inlineStr">
        <is>
          <t>A</t>
        </is>
      </c>
      <c r="B7" s="322" t="inlineStr">
        <is>
          <t>Current Liablities</t>
        </is>
      </c>
      <c r="C7" s="58" t="n"/>
      <c r="D7" s="58" t="n"/>
      <c r="E7" s="58" t="n"/>
      <c r="F7" s="58" t="n"/>
    </row>
    <row r="8" ht="17.25" customFormat="1" customHeight="1" s="5">
      <c r="A8" s="289" t="n">
        <v>1</v>
      </c>
      <c r="B8" s="292" t="inlineStr">
        <is>
          <t>Deposits from staff</t>
        </is>
      </c>
      <c r="C8" s="84" t="n"/>
      <c r="D8" s="87">
        <f>RECEIPTS!E82-PAYMENTS!G145</f>
        <v/>
      </c>
      <c r="E8" s="84" t="n"/>
      <c r="F8" s="87">
        <f>C8+D8+E8</f>
        <v/>
      </c>
      <c r="H8" s="161" t="inlineStr">
        <is>
          <t>Balance Sheet</t>
        </is>
      </c>
      <c r="I8" s="161" t="inlineStr">
        <is>
          <t>Schedule-4 (All)</t>
        </is>
      </c>
    </row>
    <row r="9" ht="17.25" customFormat="1" customHeight="1" s="5">
      <c r="A9" s="289" t="n">
        <v>2</v>
      </c>
      <c r="B9" s="290" t="inlineStr">
        <is>
          <t>Deposits from students(Caution Deposit etc)</t>
        </is>
      </c>
      <c r="C9" s="84" t="n"/>
      <c r="D9" s="87">
        <f>RECEIPTS!E83-PAYMENTS!G146</f>
        <v/>
      </c>
      <c r="E9" s="84" t="n"/>
      <c r="F9" s="87">
        <f>C9+D9+E9</f>
        <v/>
      </c>
      <c r="H9" s="161" t="inlineStr">
        <is>
          <t>Receipt</t>
        </is>
      </c>
      <c r="I9" s="161" t="inlineStr">
        <is>
          <t>Sch-4A (SF)</t>
        </is>
      </c>
    </row>
    <row r="10" ht="17.25" customFormat="1" customHeight="1" s="5">
      <c r="A10" s="289" t="n">
        <v>3</v>
      </c>
      <c r="B10" s="293" t="inlineStr">
        <is>
          <t>Deposit from supplier(EMD etc)</t>
        </is>
      </c>
      <c r="C10" s="84" t="n"/>
      <c r="D10" s="87">
        <f>RECEIPTS!E84-PAYMENTS!G147</f>
        <v/>
      </c>
      <c r="E10" s="84" t="n"/>
      <c r="F10" s="87">
        <f>C10+D10+E10</f>
        <v/>
      </c>
      <c r="H10" s="161" t="inlineStr">
        <is>
          <t>Payment</t>
        </is>
      </c>
      <c r="I10" s="161" t="inlineStr">
        <is>
          <t>Sch-4B (Plan)</t>
        </is>
      </c>
    </row>
    <row r="11" ht="17.25" customFormat="1" customHeight="1" s="5">
      <c r="A11" s="289" t="n">
        <v>4</v>
      </c>
      <c r="B11" s="293" t="inlineStr">
        <is>
          <t>Liability towards sundry creditors</t>
        </is>
      </c>
      <c r="C11" s="704" t="n"/>
      <c r="D11" s="703" t="n"/>
      <c r="E11" s="704" t="n"/>
      <c r="F11" s="703" t="n"/>
      <c r="H11" s="161" t="inlineStr">
        <is>
          <t>SF-Rec-Prov-Annex</t>
        </is>
      </c>
      <c r="I11" s="161" t="inlineStr">
        <is>
          <t>Sch-4C (Specific Plan)</t>
        </is>
      </c>
    </row>
    <row r="12" ht="17.25" customFormat="1" customHeight="1" s="5">
      <c r="A12" s="289" t="n"/>
      <c r="B12" s="293" t="inlineStr">
        <is>
          <t>a) for Goods and services</t>
        </is>
      </c>
      <c r="C12" s="84" t="n"/>
      <c r="D12" s="87" t="n"/>
      <c r="E12" s="84" t="n"/>
      <c r="F12" s="87">
        <f>C12+D12+E12</f>
        <v/>
      </c>
      <c r="H12" s="161" t="inlineStr">
        <is>
          <t>VVN-Rec-Prov-Annex</t>
        </is>
      </c>
      <c r="I12" s="161" t="inlineStr">
        <is>
          <t>Sch-4D (VVN)</t>
        </is>
      </c>
    </row>
    <row r="13" ht="17.25" customFormat="1" customHeight="1" s="5">
      <c r="A13" s="289" t="n"/>
      <c r="B13" s="293" t="inlineStr">
        <is>
          <t>b) Others</t>
        </is>
      </c>
      <c r="C13" s="84" t="n"/>
      <c r="D13" s="87">
        <f>RECEIPTS!E85-PAYMENTS!G148</f>
        <v/>
      </c>
      <c r="E13" s="84" t="n"/>
      <c r="F13" s="87">
        <f>C13+D13+E13</f>
        <v/>
      </c>
      <c r="H13" s="161" t="inlineStr">
        <is>
          <t>Project-Rec-Prov-Annex</t>
        </is>
      </c>
      <c r="I13" s="161" t="inlineStr">
        <is>
          <t>Sch-4E (Project)</t>
        </is>
      </c>
    </row>
    <row r="14" ht="17.25" customFormat="1" customHeight="1" s="5">
      <c r="A14" s="289" t="n">
        <v>5</v>
      </c>
      <c r="B14" s="323" t="inlineStr">
        <is>
          <t>Statutory Liabilities (Professional tax, TDS, WC TAX, etc. )</t>
        </is>
      </c>
      <c r="C14" s="84" t="n"/>
      <c r="D14" s="87">
        <f>RECEIPTS!E86-PAYMENTS!G149</f>
        <v/>
      </c>
      <c r="E14" s="84" t="n"/>
      <c r="F14" s="87">
        <f>C14+D14+E14</f>
        <v/>
      </c>
      <c r="H14" s="161" t="inlineStr">
        <is>
          <t>SF-Paym-Prov-Annex</t>
        </is>
      </c>
      <c r="I14" s="161" t="inlineStr">
        <is>
          <t>Schedule-7</t>
        </is>
      </c>
    </row>
    <row r="15" ht="17.25" customFormat="1" customHeight="1" s="5">
      <c r="A15" s="289" t="n"/>
      <c r="B15" s="323" t="inlineStr">
        <is>
          <t>a) Overdue</t>
        </is>
      </c>
      <c r="C15" s="114" t="n"/>
      <c r="D15" s="83" t="n"/>
      <c r="E15" s="114" t="n"/>
      <c r="F15" s="83" t="n"/>
      <c r="H15" s="161" t="inlineStr">
        <is>
          <t>VVN-Paym-Prov-Annex</t>
        </is>
      </c>
      <c r="I15" s="161" t="inlineStr">
        <is>
          <t>Schedule-8</t>
        </is>
      </c>
    </row>
    <row r="16" ht="17.25" customFormat="1" customHeight="1" s="5">
      <c r="A16" s="289" t="n"/>
      <c r="B16" s="323" t="inlineStr">
        <is>
          <t>b) Others</t>
        </is>
      </c>
      <c r="C16" s="114" t="n"/>
      <c r="D16" s="83" t="n"/>
      <c r="E16" s="114" t="n"/>
      <c r="F16" s="83" t="n"/>
      <c r="H16" s="161" t="inlineStr">
        <is>
          <t>Plan-Paym-Prov-Annex</t>
        </is>
      </c>
      <c r="I16" s="161" t="inlineStr">
        <is>
          <t>S8-Annex-SF</t>
        </is>
      </c>
    </row>
    <row r="17" ht="17.25" customFormat="1" customHeight="1" s="5">
      <c r="A17" s="289" t="n">
        <v>6</v>
      </c>
      <c r="B17" s="1266" t="inlineStr">
        <is>
          <t>CBSE Fees Payable</t>
        </is>
      </c>
      <c r="C17" s="84" t="n"/>
      <c r="D17" s="87">
        <f>RECEIPTS!E87-PAYMENTS!G150</f>
        <v/>
      </c>
      <c r="E17" s="84" t="n"/>
      <c r="F17" s="87">
        <f>C17+D17+E17</f>
        <v/>
      </c>
      <c r="H17" s="161" t="inlineStr">
        <is>
          <t>Income &amp; Expenditure</t>
        </is>
      </c>
      <c r="I17" s="161" t="inlineStr">
        <is>
          <t>S8-Annex-VVN</t>
        </is>
      </c>
    </row>
    <row r="18" ht="17.25" customFormat="1" customHeight="1" s="5">
      <c r="A18" s="289" t="n">
        <v>7</v>
      </c>
      <c r="B18" s="1266" t="inlineStr">
        <is>
          <t>Scholarships/ Award Etc.</t>
        </is>
      </c>
      <c r="C18" s="84" t="n"/>
      <c r="D18" s="87">
        <f>RECEIPTS!E88-PAYMENTS!G151</f>
        <v/>
      </c>
      <c r="E18" s="84" t="n"/>
      <c r="F18" s="87">
        <f>C18+D18+E18</f>
        <v/>
      </c>
      <c r="H18" s="161" t="inlineStr">
        <is>
          <t>Schedule-1</t>
        </is>
      </c>
      <c r="I18" s="161" t="inlineStr">
        <is>
          <t>S8-Annex-Project</t>
        </is>
      </c>
    </row>
    <row r="19" ht="17.25" customFormat="1" customHeight="1" s="5">
      <c r="A19" s="289" t="n">
        <v>8</v>
      </c>
      <c r="B19" s="1266" t="inlineStr">
        <is>
          <t>GPF Remittance-Project KVs</t>
        </is>
      </c>
      <c r="C19" s="84" t="n"/>
      <c r="D19" s="87">
        <f>RECEIPTS!E89-PAYMENTS!G152</f>
        <v/>
      </c>
      <c r="E19" s="84" t="n"/>
      <c r="F19" s="87">
        <f>C19+D19+E19</f>
        <v/>
      </c>
      <c r="H19" s="161" t="inlineStr">
        <is>
          <t>Schedule-2</t>
        </is>
      </c>
      <c r="I19" s="161" t="inlineStr">
        <is>
          <t>S8-Annex-Plan</t>
        </is>
      </c>
    </row>
    <row r="20" ht="17.25" customFormat="1" customHeight="1" s="5">
      <c r="A20" s="289" t="n">
        <v>9</v>
      </c>
      <c r="B20" s="1266" t="inlineStr">
        <is>
          <t>CPF Remittance-Project KVs</t>
        </is>
      </c>
      <c r="C20" s="84" t="n"/>
      <c r="D20" s="87">
        <f>RECEIPTS!E90-PAYMENTS!G153</f>
        <v/>
      </c>
      <c r="E20" s="84" t="n"/>
      <c r="F20" s="87">
        <f>C20+D20+E20</f>
        <v/>
      </c>
      <c r="H20" s="161" t="inlineStr">
        <is>
          <t>Schedule-2A</t>
        </is>
      </c>
      <c r="I20" s="161" t="inlineStr">
        <is>
          <t>S8-Annex-Sp. Plan</t>
        </is>
      </c>
    </row>
    <row r="21" ht="17.25" customFormat="1" customHeight="1" s="5">
      <c r="A21" s="289" t="n">
        <v>10</v>
      </c>
      <c r="B21" s="1266" t="inlineStr">
        <is>
          <t>EWS Remittance-Project KVs</t>
        </is>
      </c>
      <c r="C21" s="84" t="n"/>
      <c r="D21" s="87">
        <f>RECEIPTS!E91-PAYMENTS!G154</f>
        <v/>
      </c>
      <c r="E21" s="84" t="n"/>
      <c r="F21" s="87">
        <f>C21+D21+E21</f>
        <v/>
      </c>
      <c r="H21" s="161" t="inlineStr">
        <is>
          <t>Schedule-3</t>
        </is>
      </c>
      <c r="I21" s="161" t="inlineStr">
        <is>
          <t>Schedule-9</t>
        </is>
      </c>
    </row>
    <row r="22" ht="17.25" customFormat="1" customHeight="1" s="5">
      <c r="A22" s="289" t="n">
        <v>11</v>
      </c>
      <c r="B22" s="1266" t="inlineStr">
        <is>
          <t>LSPC Remittance-Project KVs</t>
        </is>
      </c>
      <c r="C22" s="84" t="n"/>
      <c r="D22" s="87">
        <f>RECEIPTS!E92-PAYMENTS!G155</f>
        <v/>
      </c>
      <c r="E22" s="84" t="n"/>
      <c r="F22" s="87">
        <f>C22+D22+E22</f>
        <v/>
      </c>
      <c r="H22" s="161" t="inlineStr">
        <is>
          <t>Schedule-3A</t>
        </is>
      </c>
      <c r="I22" s="161" t="inlineStr">
        <is>
          <t>Schedule-10</t>
        </is>
      </c>
    </row>
    <row r="23" ht="17.25" customFormat="1" customHeight="1" s="5">
      <c r="A23" s="289" t="n">
        <v>12</v>
      </c>
      <c r="B23" s="290" t="inlineStr">
        <is>
          <t>NPS Remittance</t>
        </is>
      </c>
      <c r="C23" s="84" t="n"/>
      <c r="D23" s="87">
        <f>RECEIPTS!E93-PAYMENTS!G156</f>
        <v/>
      </c>
      <c r="E23" s="115" t="n"/>
      <c r="F23" s="87">
        <f>C23+D23+E23</f>
        <v/>
      </c>
      <c r="H23" s="161" t="inlineStr">
        <is>
          <t>Schedule-3B</t>
        </is>
      </c>
      <c r="I23" s="161" t="inlineStr">
        <is>
          <t>Schedule-12</t>
        </is>
      </c>
    </row>
    <row r="24" ht="17.25" customFormat="1" customHeight="1" s="5">
      <c r="A24" s="289" t="n">
        <v>13</v>
      </c>
      <c r="B24" s="1266" t="inlineStr">
        <is>
          <t>Liability towards Retirement Benefits (DCRG,Commutation etc.)</t>
        </is>
      </c>
      <c r="C24" s="84" t="n"/>
      <c r="D24" s="87">
        <f>RECEIPTS!E94-PAYMENTS!G157</f>
        <v/>
      </c>
      <c r="E24" s="84" t="n"/>
      <c r="F24" s="87">
        <f>C24+D24+E24</f>
        <v/>
      </c>
      <c r="H24" s="161" t="inlineStr">
        <is>
          <t>S3-Annex-SF</t>
        </is>
      </c>
      <c r="I24" s="161" t="inlineStr">
        <is>
          <t>Schedule-13</t>
        </is>
      </c>
    </row>
    <row r="25" ht="17.25" customFormat="1" customHeight="1" s="5">
      <c r="A25" s="289" t="n">
        <v>14</v>
      </c>
      <c r="B25" s="1266" t="inlineStr">
        <is>
          <t>Liability towards other remittances</t>
        </is>
      </c>
      <c r="C25" s="84" t="n"/>
      <c r="D25" s="87">
        <f>RECEIPTS!E95-PAYMENTS!G158</f>
        <v/>
      </c>
      <c r="E25" s="84" t="n"/>
      <c r="F25" s="87">
        <f>C25+D25+E25</f>
        <v/>
      </c>
      <c r="H25" s="161" t="inlineStr">
        <is>
          <t>S3-Annex-VVN</t>
        </is>
      </c>
      <c r="I25" s="161" t="inlineStr">
        <is>
          <t>Schedule-14</t>
        </is>
      </c>
    </row>
    <row r="26" ht="17.25" customFormat="1" customHeight="1" s="5">
      <c r="A26" s="325" t="inlineStr">
        <is>
          <t>B</t>
        </is>
      </c>
      <c r="B26" s="326" t="inlineStr">
        <is>
          <t>Liabilities on Account of receipt in Advance</t>
        </is>
      </c>
      <c r="C26" s="87" t="n"/>
      <c r="D26" s="142" t="n"/>
      <c r="E26" s="87" t="n"/>
      <c r="F26" s="87" t="n"/>
      <c r="H26" s="161" t="inlineStr">
        <is>
          <t>S3-Annex-Project</t>
        </is>
      </c>
      <c r="I26" s="161" t="inlineStr">
        <is>
          <t>Schedule-15</t>
        </is>
      </c>
    </row>
    <row r="27" ht="17.25" customFormat="1" customHeight="1" s="5">
      <c r="A27" s="289" t="n">
        <v>1</v>
      </c>
      <c r="B27" s="293" t="inlineStr">
        <is>
          <t xml:space="preserve">Fees &amp; Fines </t>
        </is>
      </c>
      <c r="C27" s="87" t="n"/>
      <c r="D27" s="858" t="n"/>
      <c r="E27" s="87" t="n"/>
      <c r="F27" s="87" t="n"/>
      <c r="H27" s="161" t="inlineStr">
        <is>
          <t>S3-Annex-Plan</t>
        </is>
      </c>
      <c r="I27" s="161" t="inlineStr">
        <is>
          <t>Schedule-16</t>
        </is>
      </c>
    </row>
    <row r="28" ht="17.25" customFormat="1" customHeight="1" s="5">
      <c r="A28" s="289" t="n">
        <v>2</v>
      </c>
      <c r="B28" s="293" t="inlineStr">
        <is>
          <t xml:space="preserve">Others </t>
        </is>
      </c>
      <c r="C28" s="87" t="n"/>
      <c r="D28" s="858" t="n"/>
      <c r="E28" s="87" t="n"/>
      <c r="F28" s="87" t="n"/>
      <c r="H28" s="161" t="inlineStr">
        <is>
          <t>S3-Annex-Specific Plan</t>
        </is>
      </c>
      <c r="I28" s="161" t="inlineStr">
        <is>
          <t>Schedule-17</t>
        </is>
      </c>
    </row>
    <row r="29" ht="17.25" customFormat="1" customHeight="1" s="5">
      <c r="A29" s="325" t="inlineStr">
        <is>
          <t>C</t>
        </is>
      </c>
      <c r="B29" s="326" t="inlineStr">
        <is>
          <t>Other Current Liabilities / Provisions</t>
        </is>
      </c>
      <c r="C29" s="87" t="n"/>
      <c r="D29" s="87" t="n"/>
      <c r="E29" s="87" t="n"/>
      <c r="F29" s="87" t="n"/>
      <c r="H29" s="109" t="n"/>
      <c r="I29" s="161" t="inlineStr">
        <is>
          <t>Schedule-18</t>
        </is>
      </c>
    </row>
    <row r="30" ht="17.25" customFormat="1" customHeight="1" s="5">
      <c r="A30" s="289" t="n">
        <v>1</v>
      </c>
      <c r="B30" s="293" t="inlineStr">
        <is>
          <t>ProvisionStaff Payments &amp; Benefits</t>
        </is>
      </c>
      <c r="C30" s="83" t="n"/>
      <c r="D30" s="83" t="n"/>
      <c r="E30" s="114" t="n"/>
      <c r="F30" s="83" t="n"/>
      <c r="H30" s="109" t="n"/>
      <c r="I30" s="161" t="inlineStr">
        <is>
          <t>Schedule-19</t>
        </is>
      </c>
    </row>
    <row r="31" ht="17.25" customFormat="1" customHeight="1" s="5">
      <c r="A31" s="289" t="n">
        <v>2</v>
      </c>
      <c r="B31" s="293" t="inlineStr">
        <is>
          <t>Provision Academic Expenses</t>
        </is>
      </c>
      <c r="C31" s="83" t="n"/>
      <c r="D31" s="83" t="n"/>
      <c r="E31" s="83" t="n"/>
      <c r="F31" s="83" t="n"/>
      <c r="G31" s="147" t="inlineStr">
        <is>
          <t xml:space="preserve"> from Sch-3A</t>
        </is>
      </c>
      <c r="I31" s="161" t="inlineStr">
        <is>
          <t>Schedule-4</t>
        </is>
      </c>
    </row>
    <row r="32" ht="17.25" customFormat="1" customHeight="1" s="5">
      <c r="A32" s="289" t="n">
        <v>3</v>
      </c>
      <c r="B32" s="293" t="inlineStr">
        <is>
          <t>Provision Admin General Expenses</t>
        </is>
      </c>
      <c r="C32" s="83" t="n"/>
      <c r="D32" s="83" t="n"/>
      <c r="E32" s="83" t="n"/>
      <c r="F32" s="83" t="n"/>
      <c r="G32" s="147" t="n"/>
      <c r="I32" s="161" t="n"/>
    </row>
    <row r="33" ht="17.25" customFormat="1" customHeight="1" s="5">
      <c r="A33" s="289" t="n">
        <v>4</v>
      </c>
      <c r="B33" s="293" t="inlineStr">
        <is>
          <t>Provision Repair &amp; Maintenances</t>
        </is>
      </c>
      <c r="C33" s="83" t="n"/>
      <c r="D33" s="83" t="n"/>
      <c r="E33" s="83" t="n"/>
      <c r="F33" s="83" t="n"/>
      <c r="G33" s="147" t="n"/>
      <c r="I33" s="161" t="n"/>
    </row>
    <row r="34" ht="17.25" customFormat="1" customHeight="1" s="5">
      <c r="A34" s="325" t="inlineStr">
        <is>
          <t>D</t>
        </is>
      </c>
      <c r="B34" s="333" t="inlineStr">
        <is>
          <t>Un-utilised Plan/Specific Plan Grants.##</t>
        </is>
      </c>
      <c r="C34" s="858">
        <f>'S- 3 A'!C6</f>
        <v/>
      </c>
      <c r="D34" s="858">
        <f>SUM('S- 3 A'!C8:C13)-'S- 3 A'!C20</f>
        <v/>
      </c>
      <c r="E34" s="858" t="n"/>
      <c r="F34" s="87">
        <f>C34+D34+E34</f>
        <v/>
      </c>
      <c r="I34" s="161" t="inlineStr">
        <is>
          <t>Schedule-22</t>
        </is>
      </c>
    </row>
    <row r="35" ht="17.25" customFormat="1" customHeight="1" s="5">
      <c r="A35" s="289" t="n"/>
      <c r="B35" s="293" t="n"/>
      <c r="C35" s="858" t="n"/>
      <c r="D35" s="858" t="n"/>
      <c r="E35" s="858" t="n"/>
      <c r="F35" s="858" t="n"/>
    </row>
    <row r="36" ht="21" customFormat="1" customHeight="1" s="28">
      <c r="A36" s="163" t="n"/>
      <c r="B36" s="23" t="inlineStr">
        <is>
          <t>GRAND TOTAL</t>
        </is>
      </c>
      <c r="C36" s="146">
        <f>SUM(C8:C35)</f>
        <v/>
      </c>
      <c r="D36" s="146">
        <f>SUM(D8:D35)</f>
        <v/>
      </c>
      <c r="E36" s="146">
        <f>SUM(E8:E35)</f>
        <v/>
      </c>
      <c r="F36" s="146">
        <f>SUM(F8:F35)</f>
        <v/>
      </c>
    </row>
    <row r="37" ht="27.75" customFormat="1" customHeight="1" s="20">
      <c r="A37" s="882" t="inlineStr">
        <is>
          <t>FINANCE OFFICER/DIRECTOR/PRINCIPAL</t>
        </is>
      </c>
      <c r="B37" s="1253" t="n"/>
      <c r="C37" s="1253" t="n"/>
      <c r="D37" s="1253" t="n"/>
      <c r="E37" s="1253" t="n"/>
      <c r="F37" s="1253" t="n"/>
    </row>
    <row r="38" ht="15.75" customFormat="1" customHeight="1" s="5">
      <c r="B38" s="5" t="inlineStr">
        <is>
          <t xml:space="preserve">## UNUTILISED AMOUNT SHOWN IN SCHEDULE 3 (A) ( UNUTILISED BALANCE CARRIED FORWARD) IS TO BE SHOWN  </t>
        </is>
      </c>
    </row>
  </sheetData>
  <mergeCells count="6">
    <mergeCell ref="A5:A6"/>
    <mergeCell ref="A2:F2"/>
    <mergeCell ref="A1:F1"/>
    <mergeCell ref="A37:F37"/>
    <mergeCell ref="A3:F3"/>
    <mergeCell ref="B5:B6"/>
  </mergeCells>
  <hyperlinks>
    <hyperlink ref="H8" location="BS!Print_Area" display="Balance Sheet"/>
    <hyperlink ref="I8" location="'S-4'!Print_Area" display="Schedule-4 (All)"/>
    <hyperlink ref="H9" location="RECEIPTS!Print_Titles" display="Receipt"/>
    <hyperlink ref="I9" location="'S-4 A'!A1" display="Sch-4A (SF)"/>
    <hyperlink ref="H10" location="PAYMENTS!Print_Titles" display="Payment"/>
    <hyperlink ref="I10" location="'s4-B'!A1" display="Sch-4B (Plan)"/>
    <hyperlink ref="H11" location="'ANNE-REC-SF-PROV '!Print_Area" display="SF-Rec-Prov-Annex"/>
    <hyperlink ref="I11" location="'s 4 c '!A1" display="Sch-4C (Specific Plan)"/>
    <hyperlink ref="H12" location="'ANNE-REC-VVN-PROV'!Print_Area" display="VVN-Rec-Prov-Annex"/>
    <hyperlink ref="I12" location="'s 4 D'!A1" display="Sch-4D (VVN)"/>
    <hyperlink ref="H13" location="'ANNE-PAYM-PROJCTSF-PROV'!Print_Area" display="Project-Rec-Prov-Annex"/>
    <hyperlink ref="I13" location="'s 4 E'!A1" display="Sch-4E (Project)"/>
    <hyperlink ref="H14" location="'ANNE-PAYM-SF-PROV'!Print_Area" display="SF-Paym-Prov-Annex"/>
    <hyperlink ref="I14" location="'S- 7'!A1" display="Schedule-7"/>
    <hyperlink ref="H15" location="'ANNE-PAYM-VVN-PROV'!Print_Area" display="VVN-Paym-Prov-Annex"/>
    <hyperlink ref="I15" location="'S  8'!Print_Area" display="Schedule-8"/>
    <hyperlink ref="H16" location="'ANNE-PAYM-PLAN-PROV'!Print_Area" display="Plan-Paym-Prov-Annex"/>
    <hyperlink ref="I16" location="'ANNE-S8-SF Civil'!A1" display="S8-Annex-SF"/>
    <hyperlink ref="H17" location="'I&amp;E'!Print_Area" display="Income &amp; Expenditure"/>
    <hyperlink ref="I17" location="'ANNE-S8-VVN All'!A1" display="S8-Annex-VVN"/>
    <hyperlink ref="H18" location="'S-1'!Print_Area" display="Schedule-1"/>
    <hyperlink ref="I18" location="'ANNE-S8-ProjectSF'!A1" display="S8-Annex-Project"/>
    <hyperlink ref="H19" location="'S-2'!Print_Area" display="Schedule-2"/>
    <hyperlink ref="I19" location="'ANNE-S8-PLAN'!A1" display="S8-Annex-Plan"/>
    <hyperlink ref="H20" location="'2A'!Print_Area" display="Schedule-2A"/>
    <hyperlink ref="I20" location="'ANNE-S8-SP.PLAN'!A1" display="S8-Annex-Sp. Plan"/>
    <hyperlink ref="H21" location="'S-3'!Print_Area" display="Schedule-3"/>
    <hyperlink ref="I21" location="'SCH-9 &amp; 10 '!Print_Area" display="S-9"/>
    <hyperlink ref="H22" location="'S- 3 A'!A1" display="Schedule-3A"/>
    <hyperlink ref="I22" location="'SCH-9 &amp; 10 '!Print_Area" display="S-10"/>
    <hyperlink ref="H23" location="'S-3B'!A1" display="Schedule-3B"/>
    <hyperlink ref="I23" location="'SCH 12 &amp;13 &amp; 14'!Print_Area" display="S-12"/>
    <hyperlink ref="H24" location="'ANN-S3-SF Civil'!Print_Area" display="S3-Annex-SF"/>
    <hyperlink ref="I24" location="'SCH 12 &amp;13 &amp; 14'!Print_Area" display="S-13"/>
    <hyperlink ref="H25" location="'ANN-S3-VVN-ALL'!Print_Area" display="S3-Annex-VVN"/>
    <hyperlink ref="I25" location="'SCH 12 &amp;13 &amp; 14'!Print_Area" display="S-14"/>
    <hyperlink ref="H26" location="'ANN-S3-PROJCT-SF'!Print_Area" display="S3-Annex-Project"/>
    <hyperlink ref="I26" location="'SC-15'!Print_Area" display="S-15"/>
    <hyperlink ref="H27" location="'ANN-S3-PLAN'!Print_Area" display="S3-Annex-Plan"/>
    <hyperlink ref="I27" location="'SCH- 16 &amp; 17'!Print_Area" display="S-16"/>
    <hyperlink ref="H28" location="'ANN-S3-SP.PLAN'!Print_Area" display="S3-Annex-Specific Plan"/>
    <hyperlink ref="I28" location="'SCH- 16 &amp; 17'!Print_Area" display="S-17"/>
    <hyperlink ref="I29" location="'sch - 18 &amp;19 &amp; 22'!Print_Area" display="S-18"/>
    <hyperlink ref="I30" location="'sch - 18 &amp;19 &amp; 22'!Print_Area" display="S-19"/>
    <hyperlink ref="I31" location="'S-4'!Print_Area" display="S-4"/>
    <hyperlink ref="I34" location="'sch - 18 &amp;19 &amp; 22'!Print_Area" display="S-22"/>
  </hyperlinks>
  <printOptions horizontalCentered="1" gridLines="1"/>
  <pageMargins left="0.7086614173228347" right="0.2362204724409449" top="0.3937007874015748" bottom="0.5905511811023623" header="0.2362204724409449" footer="0.3149606299212598"/>
  <pageSetup orientation="landscape" paperSize="9" scale="78" firstPageNumber="28" useFirstPageNumber="1" blackAndWhite="1"/>
</worksheet>
</file>

<file path=xl/worksheets/sheet22.xml><?xml version="1.0" encoding="utf-8"?>
<worksheet xmlns="http://schemas.openxmlformats.org/spreadsheetml/2006/main">
  <sheetPr>
    <tabColor rgb="FF7030A0"/>
    <outlinePr summaryBelow="1" summaryRight="1"/>
    <pageSetUpPr fitToPage="1"/>
  </sheetPr>
  <dimension ref="A1:H38"/>
  <sheetViews>
    <sheetView view="pageBreakPreview" topLeftCell="A16" zoomScaleSheetLayoutView="100" workbookViewId="0">
      <selection activeCell="E14" sqref="E14"/>
    </sheetView>
  </sheetViews>
  <sheetFormatPr baseColWidth="8" defaultColWidth="19.5703125" defaultRowHeight="12.75"/>
  <cols>
    <col width="4.7109375" customWidth="1" style="81" min="1" max="1"/>
    <col width="54.28515625" customWidth="1" style="81" min="2" max="2"/>
    <col width="19.5703125" customWidth="1" style="81" min="3" max="6"/>
    <col width="9.140625" customWidth="1" style="81" min="7" max="252"/>
    <col width="4.7109375" customWidth="1" style="81" min="253" max="253"/>
    <col width="54.28515625" customWidth="1" style="81" min="254" max="254"/>
    <col width="19.5703125" customWidth="1" style="81" min="255" max="16384"/>
  </cols>
  <sheetData>
    <row r="1" ht="19.5" customFormat="1" customHeight="1" s="79">
      <c r="A1" s="884">
        <f>COVER!A1</f>
        <v/>
      </c>
    </row>
    <row r="2" ht="16.5" customFormat="1" customHeight="1" s="79">
      <c r="A2" s="885" t="inlineStr">
        <is>
          <t>STATEMENT TO WORK OUT THE CLOSING BALANCE OF HEADS OF ACCOUNTS OF SCHEDULE-3 IN RESPECT OF SPECIFIC GRANT FUND</t>
        </is>
      </c>
    </row>
    <row r="3" ht="13.5" customFormat="1" customHeight="1" s="79">
      <c r="A3" s="886" t="inlineStr">
        <is>
          <t>ANNEXURE-S3-CURRENT LIABILITIES &amp; PROVISIONS- SPECIFIC GRANT FUND</t>
        </is>
      </c>
    </row>
    <row r="4" ht="10.5" customFormat="1" customHeight="1" s="79" thickBot="1">
      <c r="A4" s="80" t="n"/>
      <c r="B4" s="884" t="n"/>
      <c r="C4" s="884" t="n"/>
      <c r="D4" s="884" t="n"/>
      <c r="E4" s="884" t="n"/>
      <c r="F4" s="884" t="n"/>
    </row>
    <row r="5" ht="48.75" customHeight="1" thickBot="1">
      <c r="A5" s="888" t="inlineStr">
        <is>
          <t>SN</t>
        </is>
      </c>
      <c r="B5" s="890" t="inlineStr">
        <is>
          <t>PARTICULARS</t>
        </is>
      </c>
      <c r="C5" s="327" t="inlineStr">
        <is>
          <t>Opening Balance</t>
        </is>
      </c>
      <c r="D5" s="327" t="inlineStr">
        <is>
          <t>Variatiation Through R&amp;P Account (Receipt Minus Payment)</t>
        </is>
      </c>
      <c r="E5" s="327" t="inlineStr">
        <is>
          <t>Effects Of Journal Entries(*)</t>
        </is>
      </c>
      <c r="F5" s="327" t="inlineStr">
        <is>
          <t>NET</t>
        </is>
      </c>
    </row>
    <row r="6" ht="13.5" customHeight="1" thickBot="1">
      <c r="A6" s="1264" t="n"/>
      <c r="B6" s="1265" t="n"/>
      <c r="C6" s="327" t="n">
        <v>1</v>
      </c>
      <c r="D6" s="327" t="n">
        <v>2</v>
      </c>
      <c r="E6" s="327" t="n">
        <v>3</v>
      </c>
      <c r="F6" s="327" t="n">
        <v>4</v>
      </c>
    </row>
    <row r="7" ht="17.25" customFormat="1" customHeight="1" s="5">
      <c r="A7" s="60" t="inlineStr">
        <is>
          <t>A</t>
        </is>
      </c>
      <c r="B7" s="322" t="inlineStr">
        <is>
          <t>Current Liablities</t>
        </is>
      </c>
      <c r="C7" s="58" t="n"/>
      <c r="D7" s="58" t="n"/>
      <c r="E7" s="58" t="n"/>
      <c r="F7" s="58" t="n"/>
    </row>
    <row r="8" ht="17.25" customFormat="1" customHeight="1" s="5">
      <c r="A8" s="289" t="n">
        <v>1</v>
      </c>
      <c r="B8" s="292" t="inlineStr">
        <is>
          <t>Deposits from staff</t>
        </is>
      </c>
      <c r="C8" s="84" t="n"/>
      <c r="D8" s="87">
        <f>RECEIPTS!F82-PAYMENTS!H145</f>
        <v/>
      </c>
      <c r="E8" s="84" t="n"/>
      <c r="F8" s="87">
        <f>C8+D8+E8</f>
        <v/>
      </c>
    </row>
    <row r="9" ht="17.25" customFormat="1" customHeight="1" s="5">
      <c r="A9" s="289" t="n">
        <v>2</v>
      </c>
      <c r="B9" s="290" t="inlineStr">
        <is>
          <t>Deposits from students(Caution Deposit etc)</t>
        </is>
      </c>
      <c r="C9" s="84" t="n"/>
      <c r="D9" s="87">
        <f>RECEIPTS!F83-PAYMENTS!H146</f>
        <v/>
      </c>
      <c r="E9" s="84" t="n"/>
      <c r="F9" s="87">
        <f>C9+D9+E9</f>
        <v/>
      </c>
    </row>
    <row r="10" ht="17.25" customFormat="1" customHeight="1" s="5">
      <c r="A10" s="289" t="n">
        <v>3</v>
      </c>
      <c r="B10" s="293" t="inlineStr">
        <is>
          <t>Deposit from supplier(EMD etc)</t>
        </is>
      </c>
      <c r="C10" s="84" t="n"/>
      <c r="D10" s="87">
        <f>RECEIPTS!F84-PAYMENTS!H147</f>
        <v/>
      </c>
      <c r="E10" s="84" t="n"/>
      <c r="F10" s="87">
        <f>C10+D10+E10</f>
        <v/>
      </c>
    </row>
    <row r="11" ht="17.25" customFormat="1" customHeight="1" s="5">
      <c r="A11" s="289" t="n">
        <v>4</v>
      </c>
      <c r="B11" s="293" t="inlineStr">
        <is>
          <t>Liability towards sundry creditors</t>
        </is>
      </c>
      <c r="C11" s="704" t="n"/>
      <c r="D11" s="703" t="n"/>
      <c r="E11" s="704" t="n"/>
      <c r="F11" s="703" t="n"/>
    </row>
    <row r="12" ht="17.25" customFormat="1" customHeight="1" s="5">
      <c r="A12" s="289" t="n"/>
      <c r="B12" s="293" t="inlineStr">
        <is>
          <t>a) for Goods and services</t>
        </is>
      </c>
      <c r="C12" s="84" t="n"/>
      <c r="D12" s="87" t="n"/>
      <c r="E12" s="84" t="n"/>
      <c r="F12" s="87">
        <f>C12+D12+E12</f>
        <v/>
      </c>
    </row>
    <row r="13" ht="17.25" customFormat="1" customHeight="1" s="5">
      <c r="A13" s="289" t="n"/>
      <c r="B13" s="293" t="inlineStr">
        <is>
          <t>b) Others</t>
        </is>
      </c>
      <c r="C13" s="84" t="n"/>
      <c r="D13" s="87">
        <f>RECEIPTS!F85-PAYMENTS!H148</f>
        <v/>
      </c>
      <c r="E13" s="84" t="n"/>
      <c r="F13" s="87">
        <f>C13+D13+E13</f>
        <v/>
      </c>
    </row>
    <row r="14" ht="17.25" customFormat="1" customHeight="1" s="5">
      <c r="A14" s="289" t="n">
        <v>5</v>
      </c>
      <c r="B14" s="323" t="inlineStr">
        <is>
          <t>Statutory Liabilities (Professional tax, TDS, WC TAX, etc. )</t>
        </is>
      </c>
      <c r="C14" s="84" t="n"/>
      <c r="D14" s="87">
        <f>RECEIPTS!F86-PAYMENTS!H149</f>
        <v/>
      </c>
      <c r="E14" s="84" t="n"/>
      <c r="F14" s="87">
        <f>C14+D14+E14</f>
        <v/>
      </c>
    </row>
    <row r="15" ht="17.25" customFormat="1" customHeight="1" s="5">
      <c r="A15" s="289" t="n"/>
      <c r="B15" s="323" t="inlineStr">
        <is>
          <t>a) Overdue</t>
        </is>
      </c>
      <c r="C15" s="114" t="n"/>
      <c r="D15" s="83" t="n"/>
      <c r="E15" s="114" t="n"/>
      <c r="F15" s="83" t="n"/>
    </row>
    <row r="16" ht="17.25" customFormat="1" customHeight="1" s="5">
      <c r="A16" s="289" t="n"/>
      <c r="B16" s="323" t="inlineStr">
        <is>
          <t>b) Others</t>
        </is>
      </c>
      <c r="C16" s="114" t="n"/>
      <c r="D16" s="83" t="n"/>
      <c r="E16" s="114" t="n"/>
      <c r="F16" s="83" t="n"/>
    </row>
    <row r="17" ht="17.25" customFormat="1" customHeight="1" s="5">
      <c r="A17" s="289" t="n">
        <v>6</v>
      </c>
      <c r="B17" s="1266" t="inlineStr">
        <is>
          <t>CBSE Fees Payable</t>
        </is>
      </c>
      <c r="C17" s="84" t="n"/>
      <c r="D17" s="87">
        <f>RECEIPTS!F87-PAYMENTS!H150</f>
        <v/>
      </c>
      <c r="E17" s="84" t="n"/>
      <c r="F17" s="87">
        <f>C17+D17+E17</f>
        <v/>
      </c>
    </row>
    <row r="18" ht="17.25" customFormat="1" customHeight="1" s="5">
      <c r="A18" s="289" t="n">
        <v>7</v>
      </c>
      <c r="B18" s="1266" t="inlineStr">
        <is>
          <t>Scholarships/ Award Etc.</t>
        </is>
      </c>
      <c r="C18" s="84" t="n"/>
      <c r="D18" s="87">
        <f>RECEIPTS!F88-PAYMENTS!H151</f>
        <v/>
      </c>
      <c r="E18" s="84" t="n"/>
      <c r="F18" s="87">
        <f>C18+D18+E18</f>
        <v/>
      </c>
    </row>
    <row r="19" ht="17.25" customFormat="1" customHeight="1" s="5">
      <c r="A19" s="289" t="n">
        <v>8</v>
      </c>
      <c r="B19" s="1266" t="inlineStr">
        <is>
          <t>GPF Remittance-Project KVs</t>
        </is>
      </c>
      <c r="C19" s="84" t="n"/>
      <c r="D19" s="87">
        <f>RECEIPTS!F89-PAYMENTS!H152</f>
        <v/>
      </c>
      <c r="E19" s="84" t="n"/>
      <c r="F19" s="87">
        <f>C19+D19+E19</f>
        <v/>
      </c>
    </row>
    <row r="20" ht="17.25" customFormat="1" customHeight="1" s="5">
      <c r="A20" s="289" t="n">
        <v>9</v>
      </c>
      <c r="B20" s="1266" t="inlineStr">
        <is>
          <t>CPF Remittance-Project KVs</t>
        </is>
      </c>
      <c r="C20" s="84" t="n"/>
      <c r="D20" s="87">
        <f>RECEIPTS!F90-PAYMENTS!H153</f>
        <v/>
      </c>
      <c r="E20" s="84" t="n"/>
      <c r="F20" s="87">
        <f>C20+D20+E20</f>
        <v/>
      </c>
    </row>
    <row r="21" ht="17.25" customFormat="1" customHeight="1" s="5">
      <c r="A21" s="289" t="n">
        <v>10</v>
      </c>
      <c r="B21" s="1266" t="inlineStr">
        <is>
          <t>EWS Remittance-Project KVs</t>
        </is>
      </c>
      <c r="C21" s="84" t="n"/>
      <c r="D21" s="87">
        <f>RECEIPTS!F91-PAYMENTS!H154</f>
        <v/>
      </c>
      <c r="E21" s="84" t="n"/>
      <c r="F21" s="87">
        <f>C21+D21+E21</f>
        <v/>
      </c>
    </row>
    <row r="22" ht="17.25" customFormat="1" customHeight="1" s="5">
      <c r="A22" s="289" t="n">
        <v>11</v>
      </c>
      <c r="B22" s="1266" t="inlineStr">
        <is>
          <t>LSPC Remittance-Project KVs</t>
        </is>
      </c>
      <c r="C22" s="84" t="n"/>
      <c r="D22" s="87">
        <f>RECEIPTS!F92-PAYMENTS!H155</f>
        <v/>
      </c>
      <c r="E22" s="84" t="n"/>
      <c r="F22" s="87">
        <f>C22+D22+E22</f>
        <v/>
      </c>
    </row>
    <row r="23" ht="17.25" customFormat="1" customHeight="1" s="5">
      <c r="A23" s="289" t="n">
        <v>12</v>
      </c>
      <c r="B23" s="290" t="inlineStr">
        <is>
          <t>NPS Remittance</t>
        </is>
      </c>
      <c r="C23" s="84" t="n"/>
      <c r="D23" s="87">
        <f>RECEIPTS!F93-PAYMENTS!H156</f>
        <v/>
      </c>
      <c r="E23" s="115" t="n"/>
      <c r="F23" s="87">
        <f>C23+D23+E23</f>
        <v/>
      </c>
    </row>
    <row r="24" ht="17.25" customFormat="1" customHeight="1" s="5">
      <c r="A24" s="289" t="n">
        <v>13</v>
      </c>
      <c r="B24" s="1266" t="inlineStr">
        <is>
          <t>Liability towards Retirement Benefits (DCRG,Commutation etc.)</t>
        </is>
      </c>
      <c r="C24" s="84" t="n"/>
      <c r="D24" s="87">
        <f>RECEIPTS!F94-PAYMENTS!H157</f>
        <v/>
      </c>
      <c r="E24" s="84" t="n"/>
      <c r="F24" s="87">
        <f>C24+D24+E24</f>
        <v/>
      </c>
    </row>
    <row r="25" ht="17.25" customFormat="1" customHeight="1" s="5">
      <c r="A25" s="289" t="n">
        <v>14</v>
      </c>
      <c r="B25" s="1266" t="inlineStr">
        <is>
          <t>Liability towards other remittances</t>
        </is>
      </c>
      <c r="C25" s="84" t="n"/>
      <c r="D25" s="87">
        <f>RECEIPTS!F95-PAYMENTS!H158</f>
        <v/>
      </c>
      <c r="E25" s="84" t="n"/>
      <c r="F25" s="87">
        <f>C25+D25+E25</f>
        <v/>
      </c>
    </row>
    <row r="26" ht="17.25" customFormat="1" customHeight="1" s="5">
      <c r="A26" s="325" t="inlineStr">
        <is>
          <t>B</t>
        </is>
      </c>
      <c r="B26" s="326" t="inlineStr">
        <is>
          <t>Liabilities on Account of receipt in Advance</t>
        </is>
      </c>
      <c r="C26" s="87" t="n"/>
      <c r="D26" s="142" t="n"/>
      <c r="E26" s="87" t="n"/>
      <c r="F26" s="87" t="n"/>
    </row>
    <row r="27" ht="17.25" customFormat="1" customHeight="1" s="5">
      <c r="A27" s="289" t="n">
        <v>1</v>
      </c>
      <c r="B27" s="293" t="inlineStr">
        <is>
          <t xml:space="preserve">Fees &amp; Fines </t>
        </is>
      </c>
      <c r="C27" s="87" t="n"/>
      <c r="D27" s="858" t="n"/>
      <c r="E27" s="87" t="n"/>
      <c r="F27" s="87" t="n"/>
    </row>
    <row r="28" ht="17.25" customFormat="1" customHeight="1" s="5">
      <c r="A28" s="289" t="n">
        <v>2</v>
      </c>
      <c r="B28" s="293" t="inlineStr">
        <is>
          <t xml:space="preserve">Others </t>
        </is>
      </c>
      <c r="C28" s="87" t="n"/>
      <c r="D28" s="858" t="n"/>
      <c r="E28" s="87" t="n"/>
      <c r="F28" s="87" t="n"/>
    </row>
    <row r="29" ht="17.25" customFormat="1" customHeight="1" s="5">
      <c r="A29" s="325" t="inlineStr">
        <is>
          <t>C</t>
        </is>
      </c>
      <c r="B29" s="326" t="inlineStr">
        <is>
          <t>Other Current Liabilities / Provisions</t>
        </is>
      </c>
      <c r="C29" s="87" t="n"/>
      <c r="D29" s="87" t="n"/>
      <c r="E29" s="87" t="n"/>
      <c r="F29" s="87" t="n"/>
    </row>
    <row r="30" ht="17.25" customFormat="1" customHeight="1" s="5">
      <c r="A30" s="289" t="n">
        <v>1</v>
      </c>
      <c r="B30" s="293" t="inlineStr">
        <is>
          <t>ProvisionStaff Payments &amp; Benefits</t>
        </is>
      </c>
      <c r="C30" s="83" t="n"/>
      <c r="D30" s="83" t="n"/>
      <c r="E30" s="83" t="n"/>
      <c r="F30" s="83" t="n"/>
    </row>
    <row r="31" ht="17.25" customFormat="1" customHeight="1" s="5">
      <c r="A31" s="289" t="n">
        <v>2</v>
      </c>
      <c r="B31" s="293" t="inlineStr">
        <is>
          <t>Provision Academic Expenses</t>
        </is>
      </c>
      <c r="C31" s="83" t="n"/>
      <c r="D31" s="83" t="n"/>
      <c r="E31" s="83" t="n"/>
      <c r="F31" s="83" t="n"/>
      <c r="G31" s="5" t="inlineStr">
        <is>
          <t>from Sch-3A</t>
        </is>
      </c>
      <c r="H31" s="5">
        <f>F31-'S- 3 A'!D21</f>
        <v/>
      </c>
    </row>
    <row r="32" ht="17.25" customFormat="1" customHeight="1" s="5">
      <c r="A32" s="289" t="n">
        <v>3</v>
      </c>
      <c r="B32" s="293" t="inlineStr">
        <is>
          <t>Provision Admin General Expenses</t>
        </is>
      </c>
      <c r="C32" s="83" t="n"/>
      <c r="D32" s="83" t="n"/>
      <c r="E32" s="83" t="n"/>
      <c r="F32" s="83" t="n"/>
    </row>
    <row r="33" ht="17.25" customFormat="1" customHeight="1" s="5">
      <c r="A33" s="289" t="n">
        <v>4</v>
      </c>
      <c r="B33" s="293" t="inlineStr">
        <is>
          <t>Provision Repair &amp; Maintenances</t>
        </is>
      </c>
      <c r="C33" s="83" t="n"/>
      <c r="D33" s="83" t="n"/>
      <c r="E33" s="83" t="n"/>
      <c r="F33" s="83" t="n"/>
    </row>
    <row r="34" ht="17.25" customFormat="1" customHeight="1" s="5">
      <c r="A34" s="325" t="inlineStr">
        <is>
          <t>D</t>
        </is>
      </c>
      <c r="B34" s="333" t="inlineStr">
        <is>
          <t>Un-utilised Plan/Specific Plan Grants.##</t>
        </is>
      </c>
      <c r="C34" s="858">
        <f>'S- 3 A'!D6+'S- 3 A'!E6+'S- 3 A'!F6+'S- 3 A'!G6+'S- 3 A'!H6</f>
        <v/>
      </c>
      <c r="D34" s="858">
        <f>SUM('S- 3 A'!D21:H21)-SUM('S- 3 A'!D6:H6)</f>
        <v/>
      </c>
      <c r="E34" s="858" t="n"/>
      <c r="F34" s="858">
        <f>C34+D34+E34</f>
        <v/>
      </c>
    </row>
    <row r="35" ht="17.25" customFormat="1" customHeight="1" s="5">
      <c r="A35" s="289" t="n"/>
      <c r="B35" s="293" t="n"/>
      <c r="C35" s="858" t="n"/>
      <c r="D35" s="858" t="n"/>
      <c r="E35" s="858" t="n"/>
      <c r="F35" s="858" t="n"/>
    </row>
    <row r="36" ht="21" customFormat="1" customHeight="1" s="28">
      <c r="A36" s="163" t="n"/>
      <c r="B36" s="23" t="inlineStr">
        <is>
          <t>GRAND TOTAL</t>
        </is>
      </c>
      <c r="C36" s="146">
        <f>SUM(C8:C35)</f>
        <v/>
      </c>
      <c r="D36" s="146">
        <f>SUM(D8:D35)</f>
        <v/>
      </c>
      <c r="E36" s="146">
        <f>SUM(E8:E35)</f>
        <v/>
      </c>
      <c r="F36" s="146">
        <f>SUM(F8:F35)</f>
        <v/>
      </c>
    </row>
    <row r="37" ht="27.75" customFormat="1" customHeight="1" s="20">
      <c r="A37" s="882" t="inlineStr">
        <is>
          <t>FINANCE OFFICER/DIRECTOR/PRINCIPAL</t>
        </is>
      </c>
      <c r="B37" s="1253" t="n"/>
      <c r="C37" s="1253" t="n"/>
      <c r="D37" s="1253" t="n"/>
      <c r="E37" s="1253" t="n"/>
      <c r="F37" s="1253" t="n"/>
    </row>
    <row r="38" ht="15.75" customFormat="1" customHeight="1" s="5">
      <c r="B38" s="5" t="inlineStr">
        <is>
          <t xml:space="preserve">## UNUTILISED AMOUNT SHOWN IN SCHEDULE 3 (A) ( UNUTILISED BALANCE CARRIED FORWARD) IS TO BE SHOWN  </t>
        </is>
      </c>
    </row>
  </sheetData>
  <mergeCells count="6">
    <mergeCell ref="A5:A6"/>
    <mergeCell ref="A2:F2"/>
    <mergeCell ref="A1:F1"/>
    <mergeCell ref="A37:F37"/>
    <mergeCell ref="A3:F3"/>
    <mergeCell ref="B5:B6"/>
  </mergeCells>
  <printOptions horizontalCentered="1" gridLines="1"/>
  <pageMargins left="0.7086614173228347" right="0.2362204724409449" top="0.3937007874015748" bottom="0.5905511811023623" header="0.2362204724409449" footer="0.3149606299212598"/>
  <pageSetup orientation="landscape" paperSize="9" scale="78" firstPageNumber="28" useFirstPageNumber="1" blackAndWhite="1"/>
</worksheet>
</file>

<file path=xl/worksheets/sheet23.xml><?xml version="1.0" encoding="utf-8"?>
<worksheet xmlns="http://schemas.openxmlformats.org/spreadsheetml/2006/main">
  <sheetPr>
    <tabColor rgb="FF00B050"/>
    <outlinePr summaryBelow="1" summaryRight="1"/>
    <pageSetUpPr fitToPage="1"/>
  </sheetPr>
  <dimension ref="A1:L38"/>
  <sheetViews>
    <sheetView view="pageBreakPreview" topLeftCell="A10" zoomScaleSheetLayoutView="100" workbookViewId="0">
      <selection activeCell="D24" sqref="D24"/>
    </sheetView>
  </sheetViews>
  <sheetFormatPr baseColWidth="8" defaultRowHeight="11.25"/>
  <cols>
    <col width="4.7109375" customWidth="1" style="5" min="1" max="1"/>
    <col width="53.28515625" customWidth="1" style="5" min="2" max="2"/>
    <col width="13.5703125" customWidth="1" style="5" min="3" max="4"/>
    <col width="11.42578125" customWidth="1" style="5" min="5" max="6"/>
    <col width="13.5703125" customWidth="1" style="5" min="7" max="9"/>
    <col width="9.140625" customWidth="1" style="5" min="10" max="10"/>
    <col width="14.42578125" customWidth="1" style="5" min="11" max="11"/>
    <col width="17.28515625" customWidth="1" style="5" min="12" max="12"/>
    <col width="9.140625" customWidth="1" style="5" min="13" max="16384"/>
  </cols>
  <sheetData>
    <row r="1" ht="18" customFormat="1" customHeight="1" s="34">
      <c r="A1" s="1267">
        <f>COVER!A1</f>
        <v/>
      </c>
      <c r="B1" s="1253" t="n"/>
      <c r="C1" s="1253" t="n"/>
      <c r="D1" s="1253" t="n"/>
      <c r="E1" s="1253" t="n"/>
      <c r="F1" s="1253" t="n"/>
      <c r="G1" s="1253" t="n"/>
      <c r="H1" s="1253" t="n"/>
      <c r="I1" s="1254" t="n"/>
    </row>
    <row r="2" ht="18" customHeight="1">
      <c r="A2" s="1268" t="inlineStr">
        <is>
          <t>SCHEDULE 3 - CURRENT LIABILITIES &amp; PROVISIONS AS ON 31.03.2024</t>
        </is>
      </c>
      <c r="B2" s="1243" t="n"/>
      <c r="C2" s="1243" t="n"/>
      <c r="D2" s="1243" t="n"/>
      <c r="E2" s="1243" t="n"/>
      <c r="F2" s="1243" t="n"/>
      <c r="G2" s="1243" t="n"/>
      <c r="H2" s="1243" t="n"/>
      <c r="I2" s="1230" t="n"/>
    </row>
    <row r="3" ht="27" customHeight="1">
      <c r="A3" s="904" t="inlineStr">
        <is>
          <t>SN</t>
        </is>
      </c>
      <c r="B3" s="904" t="inlineStr">
        <is>
          <t>PARTICULARS</t>
        </is>
      </c>
      <c r="C3" s="328" t="inlineStr">
        <is>
          <t>Revenue</t>
        </is>
      </c>
      <c r="D3" s="329" t="inlineStr">
        <is>
          <t>DESI.FUND</t>
        </is>
      </c>
      <c r="E3" s="905" t="inlineStr">
        <is>
          <t>CCA</t>
        </is>
      </c>
      <c r="F3" s="905" t="inlineStr">
        <is>
          <t>Specific PLAN</t>
        </is>
      </c>
      <c r="G3" s="905" t="inlineStr">
        <is>
          <t>PROJECT KV</t>
        </is>
      </c>
      <c r="H3" s="894" t="inlineStr">
        <is>
          <t>TOTAL-CURRENT YEAR</t>
        </is>
      </c>
      <c r="I3" s="894" t="inlineStr">
        <is>
          <t>TOTAL-PREVIOUS YEAR</t>
        </is>
      </c>
    </row>
    <row r="4" ht="12" customHeight="1">
      <c r="A4" s="1116" t="n"/>
      <c r="B4" s="1116" t="n"/>
      <c r="C4" s="905" t="inlineStr">
        <is>
          <t>SF</t>
        </is>
      </c>
      <c r="D4" s="329" t="inlineStr">
        <is>
          <t>VVN</t>
        </is>
      </c>
      <c r="E4" s="1117" t="n"/>
      <c r="F4" s="1117" t="n"/>
      <c r="G4" s="1117" t="n"/>
      <c r="H4" s="1117" t="n"/>
      <c r="I4" s="1117" t="n"/>
    </row>
    <row r="5" ht="12" customHeight="1">
      <c r="A5" s="1117" t="n"/>
      <c r="B5" s="1117" t="n"/>
      <c r="C5" s="904" t="n">
        <v>1</v>
      </c>
      <c r="D5" s="904" t="n">
        <v>2</v>
      </c>
      <c r="E5" s="904" t="n">
        <v>3</v>
      </c>
      <c r="F5" s="904" t="n">
        <v>4</v>
      </c>
      <c r="G5" s="904" t="n">
        <v>5</v>
      </c>
      <c r="H5" s="904" t="n">
        <v>6</v>
      </c>
      <c r="I5" s="904" t="n">
        <v>7</v>
      </c>
    </row>
    <row r="6" ht="17.25" customHeight="1">
      <c r="A6" s="60" t="inlineStr">
        <is>
          <t>A</t>
        </is>
      </c>
      <c r="B6" s="322" t="inlineStr">
        <is>
          <t>Current Liablities</t>
        </is>
      </c>
      <c r="C6" s="60" t="n"/>
      <c r="D6" s="60" t="n"/>
      <c r="E6" s="60" t="n"/>
      <c r="F6" s="60" t="n"/>
      <c r="G6" s="60" t="n"/>
      <c r="H6" s="60" t="n"/>
      <c r="I6" s="333" t="n"/>
    </row>
    <row r="7" ht="15.75" customHeight="1">
      <c r="A7" s="289" t="n">
        <v>1</v>
      </c>
      <c r="B7" s="292" t="inlineStr">
        <is>
          <t>Deposits from staff</t>
        </is>
      </c>
      <c r="C7" s="931">
        <f>'S3-SF'!F8</f>
        <v/>
      </c>
      <c r="D7" s="931">
        <f>'S3-VVN'!F8</f>
        <v/>
      </c>
      <c r="E7" s="931">
        <f>'S3-CCA'!F8</f>
        <v/>
      </c>
      <c r="F7" s="931">
        <f>'S3-Sp.'!F8</f>
        <v/>
      </c>
      <c r="G7" s="931">
        <f>'S3-Pkv'!F8</f>
        <v/>
      </c>
      <c r="H7" s="931">
        <f>C7+D7+E7+F7+G7</f>
        <v/>
      </c>
      <c r="I7" s="926">
        <f>'S3-SF'!C8+'S3-VVN'!C8+'S3-Pkv'!C8+'S3-CCA'!C8+'S3-Sp.'!C8</f>
        <v/>
      </c>
      <c r="K7" s="225" t="inlineStr">
        <is>
          <t>Balance Sheet</t>
        </is>
      </c>
      <c r="L7" s="225" t="inlineStr">
        <is>
          <t>Schedule-4 (All)</t>
        </is>
      </c>
    </row>
    <row r="8" ht="15.75" customHeight="1">
      <c r="A8" s="289" t="n">
        <v>2</v>
      </c>
      <c r="B8" s="290" t="inlineStr">
        <is>
          <t>Deposits from students(Caution Deposit etc)</t>
        </is>
      </c>
      <c r="C8" s="931">
        <f>'S3-SF'!F9</f>
        <v/>
      </c>
      <c r="D8" s="931">
        <f>'S3-VVN'!F9</f>
        <v/>
      </c>
      <c r="E8" s="931">
        <f>'S3-CCA'!F9</f>
        <v/>
      </c>
      <c r="F8" s="931">
        <f>'S3-Sp.'!F9</f>
        <v/>
      </c>
      <c r="G8" s="931">
        <f>'S3-Pkv'!F9</f>
        <v/>
      </c>
      <c r="H8" s="931">
        <f>C8+D8+E8+F8+G8</f>
        <v/>
      </c>
      <c r="I8" s="926">
        <f>'S3-SF'!C9+'S3-VVN'!C9+'S3-Pkv'!C9+'S3-CCA'!C9+'S3-Sp.'!C9</f>
        <v/>
      </c>
      <c r="K8" s="225" t="inlineStr">
        <is>
          <t>Receipt</t>
        </is>
      </c>
      <c r="L8" s="225" t="inlineStr">
        <is>
          <t>Sch-4A (SF)</t>
        </is>
      </c>
    </row>
    <row r="9" ht="15.75" customHeight="1">
      <c r="A9" s="289" t="n">
        <v>3</v>
      </c>
      <c r="B9" s="293" t="inlineStr">
        <is>
          <t>Deposit from supplier(EMD etc)</t>
        </is>
      </c>
      <c r="C9" s="931">
        <f>'S3-SF'!F10</f>
        <v/>
      </c>
      <c r="D9" s="931">
        <f>'S3-VVN'!F10</f>
        <v/>
      </c>
      <c r="E9" s="931">
        <f>'S3-CCA'!F10</f>
        <v/>
      </c>
      <c r="F9" s="931">
        <f>'S3-Sp.'!F10</f>
        <v/>
      </c>
      <c r="G9" s="931">
        <f>'S3-Pkv'!F10</f>
        <v/>
      </c>
      <c r="H9" s="931">
        <f>C9+D9+E9+F9+G9</f>
        <v/>
      </c>
      <c r="I9" s="926">
        <f>'S3-SF'!C10+'S3-VVN'!C10+'S3-Pkv'!C10+'S3-CCA'!C10+'S3-Sp.'!C10</f>
        <v/>
      </c>
      <c r="K9" s="225" t="inlineStr">
        <is>
          <t>Payment</t>
        </is>
      </c>
      <c r="L9" s="225" t="inlineStr">
        <is>
          <t>Sch-4B (Plan)</t>
        </is>
      </c>
    </row>
    <row r="10" ht="15.75" customHeight="1">
      <c r="A10" s="289" t="n">
        <v>4</v>
      </c>
      <c r="B10" s="293" t="inlineStr">
        <is>
          <t>Liability towards sundry creditors</t>
        </is>
      </c>
      <c r="C10" s="931" t="n"/>
      <c r="D10" s="931" t="n"/>
      <c r="E10" s="931" t="n"/>
      <c r="F10" s="931" t="n"/>
      <c r="G10" s="931" t="n"/>
      <c r="H10" s="931" t="n"/>
      <c r="I10" s="926" t="n"/>
      <c r="K10" s="225" t="inlineStr">
        <is>
          <t>SF-Rec-Prov-Annex</t>
        </is>
      </c>
      <c r="L10" s="225" t="inlineStr">
        <is>
          <t>Sch-4C (Specific Plan)</t>
        </is>
      </c>
    </row>
    <row r="11" ht="15.75" customHeight="1">
      <c r="A11" s="289" t="n"/>
      <c r="B11" s="293" t="inlineStr">
        <is>
          <t>a) for Goods and services</t>
        </is>
      </c>
      <c r="C11" s="931">
        <f>'S3-SF'!F12</f>
        <v/>
      </c>
      <c r="D11" s="931">
        <f>'S3-VVN'!F12</f>
        <v/>
      </c>
      <c r="E11" s="931">
        <f>'S3-CCA'!F12</f>
        <v/>
      </c>
      <c r="F11" s="931">
        <f>'S3-Sp.'!F12</f>
        <v/>
      </c>
      <c r="G11" s="931">
        <f>'S3-Pkv'!F12</f>
        <v/>
      </c>
      <c r="H11" s="931">
        <f>C11+D11+E11+F11+G11</f>
        <v/>
      </c>
      <c r="I11" s="926">
        <f>'S3-SF'!C12+'S3-VVN'!C12+'S3-Pkv'!C12+'S3-CCA'!C12+'S3-Sp.'!C12</f>
        <v/>
      </c>
      <c r="J11" s="334" t="n"/>
      <c r="K11" s="225" t="inlineStr">
        <is>
          <t>VVN-Rec-Prov-Annex</t>
        </is>
      </c>
      <c r="L11" s="225" t="inlineStr">
        <is>
          <t>Sch-4D (VVN)</t>
        </is>
      </c>
    </row>
    <row r="12" ht="15.75" customHeight="1">
      <c r="A12" s="289" t="n"/>
      <c r="B12" s="293" t="inlineStr">
        <is>
          <t>b) Others</t>
        </is>
      </c>
      <c r="C12" s="931">
        <f>'S3-SF'!F13</f>
        <v/>
      </c>
      <c r="D12" s="931">
        <f>'S3-VVN'!F13</f>
        <v/>
      </c>
      <c r="E12" s="931">
        <f>'S3-CCA'!F13</f>
        <v/>
      </c>
      <c r="F12" s="931">
        <f>'S3-Sp.'!F13</f>
        <v/>
      </c>
      <c r="G12" s="931">
        <f>'S3-Pkv'!F13</f>
        <v/>
      </c>
      <c r="H12" s="931">
        <f>C12+D12+E12+F12+G12</f>
        <v/>
      </c>
      <c r="I12" s="926">
        <f>'S3-SF'!C13+'S3-VVN'!C13+'S3-Pkv'!C13+'S3-CCA'!C13+'S3-Sp.'!C13</f>
        <v/>
      </c>
      <c r="K12" s="225" t="inlineStr">
        <is>
          <t>Project-Rec-Prov-Annex</t>
        </is>
      </c>
      <c r="L12" s="225" t="inlineStr">
        <is>
          <t>Sch-4E (Project)</t>
        </is>
      </c>
    </row>
    <row r="13" ht="15.75" customHeight="1">
      <c r="A13" s="289" t="n">
        <v>5</v>
      </c>
      <c r="B13" s="323" t="inlineStr">
        <is>
          <t>Statutory Liabilities (Professional tax, TDS, WC TAX, etc. )</t>
        </is>
      </c>
      <c r="C13" s="931">
        <f>'S3-SF'!F14</f>
        <v/>
      </c>
      <c r="D13" s="931">
        <f>'S3-VVN'!F14</f>
        <v/>
      </c>
      <c r="E13" s="931">
        <f>'S3-CCA'!F14</f>
        <v/>
      </c>
      <c r="F13" s="931">
        <f>'S3-Sp.'!F14</f>
        <v/>
      </c>
      <c r="G13" s="931">
        <f>'S3-Pkv'!F14</f>
        <v/>
      </c>
      <c r="H13" s="931">
        <f>C13+D13+E13+F13+G13</f>
        <v/>
      </c>
      <c r="I13" s="926">
        <f>'S3-SF'!C14+'S3-VVN'!C14+'S3-Pkv'!C14+'S3-CCA'!C14+'S3-Sp.'!C14</f>
        <v/>
      </c>
      <c r="K13" s="225" t="inlineStr">
        <is>
          <t>SF-Paym-Prov-Annex</t>
        </is>
      </c>
      <c r="L13" s="225" t="inlineStr">
        <is>
          <t>Schedule-7</t>
        </is>
      </c>
    </row>
    <row r="14" ht="15.75" customHeight="1">
      <c r="A14" s="289" t="n"/>
      <c r="B14" s="323" t="inlineStr">
        <is>
          <t>a) Overdue</t>
        </is>
      </c>
      <c r="C14" s="931" t="n"/>
      <c r="D14" s="931" t="n"/>
      <c r="E14" s="931" t="n"/>
      <c r="F14" s="931" t="n"/>
      <c r="G14" s="931" t="n"/>
      <c r="H14" s="931" t="n"/>
      <c r="I14" s="926">
        <f>'S3-SF'!C15+'S3-VVN'!C15+'S3-Pkv'!C15+'S3-CCA'!C15+'S3-Sp.'!C15</f>
        <v/>
      </c>
      <c r="K14" s="225" t="inlineStr">
        <is>
          <t>VVN-Paym-Prov-Annex</t>
        </is>
      </c>
      <c r="L14" s="225" t="inlineStr">
        <is>
          <t>Schedule-8</t>
        </is>
      </c>
    </row>
    <row r="15" ht="15.75" customHeight="1">
      <c r="A15" s="289" t="n"/>
      <c r="B15" s="323" t="inlineStr">
        <is>
          <t>b) Others</t>
        </is>
      </c>
      <c r="C15" s="931" t="n"/>
      <c r="D15" s="931" t="n"/>
      <c r="E15" s="931" t="n"/>
      <c r="F15" s="931" t="n"/>
      <c r="G15" s="931" t="n"/>
      <c r="H15" s="931" t="n"/>
      <c r="I15" s="926">
        <f>'S3-SF'!C16+'S3-VVN'!C16+'S3-Pkv'!C16+'S3-CCA'!C16+'S3-Sp.'!C16</f>
        <v/>
      </c>
      <c r="K15" s="225" t="inlineStr">
        <is>
          <t>Plan-Paym-Prov-Annex</t>
        </is>
      </c>
      <c r="L15" s="225" t="inlineStr">
        <is>
          <t>S8-Annex-SF</t>
        </is>
      </c>
    </row>
    <row r="16" ht="15.75" customHeight="1">
      <c r="A16" s="289" t="n">
        <v>6</v>
      </c>
      <c r="B16" s="1266" t="inlineStr">
        <is>
          <t>CBSE Fees Payable</t>
        </is>
      </c>
      <c r="C16" s="931">
        <f>'S3-SF'!F17</f>
        <v/>
      </c>
      <c r="D16" s="931">
        <f>'S3-VVN'!F17</f>
        <v/>
      </c>
      <c r="E16" s="931">
        <f>'S3-CCA'!F17</f>
        <v/>
      </c>
      <c r="F16" s="931">
        <f>'S3-Sp.'!F17</f>
        <v/>
      </c>
      <c r="G16" s="931">
        <f>'S3-Pkv'!F17</f>
        <v/>
      </c>
      <c r="H16" s="931">
        <f>C16+D16+E16+F16+G16</f>
        <v/>
      </c>
      <c r="I16" s="926">
        <f>'S3-SF'!C17+'S3-VVN'!C17+'S3-Pkv'!C17+'S3-CCA'!C17+'S3-Sp.'!C17</f>
        <v/>
      </c>
      <c r="K16" s="225" t="inlineStr">
        <is>
          <t>Income &amp; Expenditure</t>
        </is>
      </c>
      <c r="L16" s="225" t="inlineStr">
        <is>
          <t>S8-Annex-VVN</t>
        </is>
      </c>
    </row>
    <row r="17" ht="15.75" customHeight="1">
      <c r="A17" s="289" t="n">
        <v>7</v>
      </c>
      <c r="B17" s="1266" t="inlineStr">
        <is>
          <t>Scholarships/ Award Etc.</t>
        </is>
      </c>
      <c r="C17" s="931">
        <f>'S3-SF'!F18</f>
        <v/>
      </c>
      <c r="D17" s="931">
        <f>'S3-VVN'!F18</f>
        <v/>
      </c>
      <c r="E17" s="931">
        <f>'S3-CCA'!F18</f>
        <v/>
      </c>
      <c r="F17" s="931">
        <f>'S3-Sp.'!F18</f>
        <v/>
      </c>
      <c r="G17" s="931">
        <f>'S3-Pkv'!F18</f>
        <v/>
      </c>
      <c r="H17" s="931">
        <f>C17+D17+E17+F17+G17</f>
        <v/>
      </c>
      <c r="I17" s="926">
        <f>'S3-SF'!C18+'S3-VVN'!C18+'S3-Pkv'!C18+'S3-CCA'!C18+'S3-Sp.'!C18</f>
        <v/>
      </c>
      <c r="K17" s="225" t="inlineStr">
        <is>
          <t>Schedule-1</t>
        </is>
      </c>
      <c r="L17" s="225" t="inlineStr">
        <is>
          <t>S8-Annex-Project</t>
        </is>
      </c>
    </row>
    <row r="18" ht="15.75" customHeight="1">
      <c r="A18" s="289" t="n">
        <v>8</v>
      </c>
      <c r="B18" s="1266" t="inlineStr">
        <is>
          <t>GPF Remittance-Project KVs</t>
        </is>
      </c>
      <c r="C18" s="931">
        <f>'S3-SF'!F19</f>
        <v/>
      </c>
      <c r="D18" s="931">
        <f>'S3-VVN'!F19</f>
        <v/>
      </c>
      <c r="E18" s="931">
        <f>'S3-CCA'!F19</f>
        <v/>
      </c>
      <c r="F18" s="931">
        <f>'S3-Sp.'!F19</f>
        <v/>
      </c>
      <c r="G18" s="931">
        <f>'S3-Pkv'!F19</f>
        <v/>
      </c>
      <c r="H18" s="931">
        <f>C18+D18+E18+F18+G18</f>
        <v/>
      </c>
      <c r="I18" s="926">
        <f>'S3-SF'!C19+'S3-VVN'!C19+'S3-Pkv'!C19+'S3-CCA'!C19+'S3-Sp.'!C19</f>
        <v/>
      </c>
      <c r="K18" s="225" t="inlineStr">
        <is>
          <t>Schedule-2</t>
        </is>
      </c>
      <c r="L18" s="225" t="inlineStr">
        <is>
          <t>S8-Annex-Plan</t>
        </is>
      </c>
    </row>
    <row r="19" ht="15.75" customHeight="1">
      <c r="A19" s="289" t="n">
        <v>9</v>
      </c>
      <c r="B19" s="1266" t="inlineStr">
        <is>
          <t>CPF Remittance-Project KVs</t>
        </is>
      </c>
      <c r="C19" s="931">
        <f>'S3-SF'!F20</f>
        <v/>
      </c>
      <c r="D19" s="931">
        <f>'S3-VVN'!F20</f>
        <v/>
      </c>
      <c r="E19" s="931">
        <f>'S3-CCA'!F20</f>
        <v/>
      </c>
      <c r="F19" s="931">
        <f>'S3-Sp.'!F20</f>
        <v/>
      </c>
      <c r="G19" s="931">
        <f>'S3-Pkv'!F20</f>
        <v/>
      </c>
      <c r="H19" s="931">
        <f>C19+D19+E19+F19+G19</f>
        <v/>
      </c>
      <c r="I19" s="926">
        <f>'S3-SF'!C20+'S3-VVN'!C20+'S3-Pkv'!C20+'S3-CCA'!C20+'S3-Sp.'!C20</f>
        <v/>
      </c>
      <c r="K19" s="225" t="inlineStr">
        <is>
          <t>Schedule-2A</t>
        </is>
      </c>
      <c r="L19" s="225" t="inlineStr">
        <is>
          <t>S8-Annex-Sp. Plan</t>
        </is>
      </c>
    </row>
    <row r="20" ht="15.75" customHeight="1">
      <c r="A20" s="289" t="n">
        <v>10</v>
      </c>
      <c r="B20" s="1266" t="inlineStr">
        <is>
          <t>EWS Remittance-Project KVs</t>
        </is>
      </c>
      <c r="C20" s="931">
        <f>'S3-SF'!F21</f>
        <v/>
      </c>
      <c r="D20" s="931">
        <f>'S3-VVN'!F21</f>
        <v/>
      </c>
      <c r="E20" s="931">
        <f>'S3-CCA'!F21</f>
        <v/>
      </c>
      <c r="F20" s="931">
        <f>'S3-Sp.'!F21</f>
        <v/>
      </c>
      <c r="G20" s="931">
        <f>'S3-Pkv'!F21</f>
        <v/>
      </c>
      <c r="H20" s="931">
        <f>C20+D20+E20+F20+G20</f>
        <v/>
      </c>
      <c r="I20" s="926">
        <f>'S3-SF'!C21+'S3-VVN'!C21+'S3-Pkv'!C21+'S3-CCA'!C21+'S3-Sp.'!C21</f>
        <v/>
      </c>
      <c r="K20" s="225" t="inlineStr">
        <is>
          <t>Schedule-3</t>
        </is>
      </c>
      <c r="L20" s="225" t="inlineStr">
        <is>
          <t>Schedule-9</t>
        </is>
      </c>
    </row>
    <row r="21" ht="15.75" customHeight="1">
      <c r="A21" s="289" t="n">
        <v>11</v>
      </c>
      <c r="B21" s="1266" t="inlineStr">
        <is>
          <t>LSPC Remittance-Project KVs</t>
        </is>
      </c>
      <c r="C21" s="931">
        <f>'S3-SF'!F22</f>
        <v/>
      </c>
      <c r="D21" s="931">
        <f>'S3-VVN'!F22</f>
        <v/>
      </c>
      <c r="E21" s="931">
        <f>'S3-CCA'!F22</f>
        <v/>
      </c>
      <c r="F21" s="931">
        <f>'S3-Sp.'!F22</f>
        <v/>
      </c>
      <c r="G21" s="931">
        <f>'S3-Pkv'!F22</f>
        <v/>
      </c>
      <c r="H21" s="931">
        <f>C21+D21+E21+F21+G21</f>
        <v/>
      </c>
      <c r="I21" s="926">
        <f>'S3-SF'!C22+'S3-VVN'!C22+'S3-Pkv'!C22+'S3-CCA'!C22+'S3-Sp.'!C22</f>
        <v/>
      </c>
      <c r="K21" s="225" t="inlineStr">
        <is>
          <t>Schedule-3A</t>
        </is>
      </c>
      <c r="L21" s="225" t="inlineStr">
        <is>
          <t>Schedule-10</t>
        </is>
      </c>
    </row>
    <row r="22" ht="15.75" customHeight="1">
      <c r="A22" s="289" t="n">
        <v>12</v>
      </c>
      <c r="B22" s="290" t="inlineStr">
        <is>
          <t>NPS Remittance</t>
        </is>
      </c>
      <c r="C22" s="931">
        <f>'S3-SF'!F23</f>
        <v/>
      </c>
      <c r="D22" s="931">
        <f>'S3-VVN'!F23</f>
        <v/>
      </c>
      <c r="E22" s="931">
        <f>'S3-CCA'!F23</f>
        <v/>
      </c>
      <c r="F22" s="931">
        <f>'S3-Sp.'!F23</f>
        <v/>
      </c>
      <c r="G22" s="931">
        <f>'S3-Pkv'!F23</f>
        <v/>
      </c>
      <c r="H22" s="931">
        <f>C22+D22+E22+F22+G22</f>
        <v/>
      </c>
      <c r="I22" s="926">
        <f>'S3-SF'!C23+'S3-VVN'!C23+'S3-Pkv'!C23+'S3-CCA'!C23+'S3-Sp.'!C23</f>
        <v/>
      </c>
      <c r="K22" s="225" t="inlineStr">
        <is>
          <t>Schedule-3B</t>
        </is>
      </c>
      <c r="L22" s="225" t="inlineStr">
        <is>
          <t>Schedule-12</t>
        </is>
      </c>
    </row>
    <row r="23" ht="16.5" customHeight="1">
      <c r="A23" s="289" t="n">
        <v>13</v>
      </c>
      <c r="B23" s="1266" t="inlineStr">
        <is>
          <t>Liability towards Retirement Benefits (DCRG,Commutation etc.)</t>
        </is>
      </c>
      <c r="C23" s="931">
        <f>'S3-SF'!F24</f>
        <v/>
      </c>
      <c r="D23" s="931">
        <f>'S3-VVN'!F24</f>
        <v/>
      </c>
      <c r="E23" s="931">
        <f>'S3-CCA'!F24</f>
        <v/>
      </c>
      <c r="F23" s="931">
        <f>'S3-Sp.'!F24</f>
        <v/>
      </c>
      <c r="G23" s="931">
        <f>'S3-Pkv'!F24</f>
        <v/>
      </c>
      <c r="H23" s="931">
        <f>C23+D23+E23+F23+G23</f>
        <v/>
      </c>
      <c r="I23" s="926">
        <f>'S3-SF'!C24+'S3-VVN'!C24+'S3-Pkv'!C24+'S3-CCA'!C24+'S3-Sp.'!C24</f>
        <v/>
      </c>
      <c r="K23" s="225" t="inlineStr">
        <is>
          <t>S3-Annex-SF</t>
        </is>
      </c>
      <c r="L23" s="225" t="inlineStr">
        <is>
          <t>Schedule-13</t>
        </is>
      </c>
    </row>
    <row r="24" ht="15.75" customHeight="1">
      <c r="A24" s="289" t="n">
        <v>14</v>
      </c>
      <c r="B24" s="1266" t="inlineStr">
        <is>
          <t>Liability towards other remittances</t>
        </is>
      </c>
      <c r="C24" s="931">
        <f>'S3-SF'!F25</f>
        <v/>
      </c>
      <c r="D24" s="931">
        <f>'S3-VVN'!F25</f>
        <v/>
      </c>
      <c r="E24" s="931">
        <f>'S3-CCA'!F25</f>
        <v/>
      </c>
      <c r="F24" s="931">
        <f>'S3-Sp.'!F25</f>
        <v/>
      </c>
      <c r="G24" s="931">
        <f>'S3-Pkv'!F25</f>
        <v/>
      </c>
      <c r="H24" s="931">
        <f>C24+D24+E24+F24+G24</f>
        <v/>
      </c>
      <c r="I24" s="926">
        <f>'S3-SF'!C25+'S3-VVN'!C25+'S3-Pkv'!C25+'S3-CCA'!C25+'S3-Sp.'!C25</f>
        <v/>
      </c>
      <c r="K24" s="225" t="inlineStr">
        <is>
          <t>S3-Annex-VVN</t>
        </is>
      </c>
      <c r="L24" s="225" t="inlineStr">
        <is>
          <t>Schedule-14</t>
        </is>
      </c>
    </row>
    <row r="25" ht="15.75" customHeight="1">
      <c r="A25" s="325" t="inlineStr">
        <is>
          <t>B</t>
        </is>
      </c>
      <c r="B25" s="326" t="inlineStr">
        <is>
          <t>Liabilities on Account of receipt in Advance</t>
        </is>
      </c>
      <c r="C25" s="931" t="n"/>
      <c r="D25" s="931" t="n"/>
      <c r="E25" s="931" t="n"/>
      <c r="F25" s="931" t="n"/>
      <c r="G25" s="931" t="n"/>
      <c r="H25" s="931" t="n"/>
      <c r="I25" s="926">
        <f>'S3-SF'!C26+'S3-VVN'!C26+'S3-Pkv'!C26+'S3-CCA'!C26+'S3-Sp.'!C26</f>
        <v/>
      </c>
      <c r="K25" s="225" t="inlineStr">
        <is>
          <t>S3-Annex-Project</t>
        </is>
      </c>
      <c r="L25" s="225" t="inlineStr">
        <is>
          <t>Schedule-15</t>
        </is>
      </c>
    </row>
    <row r="26" ht="15.75" customHeight="1">
      <c r="A26" s="289" t="n">
        <v>1</v>
      </c>
      <c r="B26" s="293" t="inlineStr">
        <is>
          <t xml:space="preserve">Fees &amp; Fines </t>
        </is>
      </c>
      <c r="C26" s="931">
        <f>'S3-SF'!F27</f>
        <v/>
      </c>
      <c r="D26" s="931">
        <f>'S3-VVN'!F27</f>
        <v/>
      </c>
      <c r="E26" s="931">
        <f>'S3-CCA'!F27</f>
        <v/>
      </c>
      <c r="F26" s="931">
        <f>'S3-Sp.'!F27</f>
        <v/>
      </c>
      <c r="G26" s="931">
        <f>'S3-Pkv'!F27</f>
        <v/>
      </c>
      <c r="H26" s="931">
        <f>C26+D26+E26+F26+G26</f>
        <v/>
      </c>
      <c r="I26" s="926">
        <f>'S3-SF'!C27+'S3-VVN'!C27+'S3-Pkv'!C27+'S3-CCA'!C27+'S3-Sp.'!C27</f>
        <v/>
      </c>
      <c r="K26" s="225" t="inlineStr">
        <is>
          <t>S3-Annex-Plan</t>
        </is>
      </c>
      <c r="L26" s="225" t="inlineStr">
        <is>
          <t>Schedule-16</t>
        </is>
      </c>
    </row>
    <row r="27" ht="15.75" customHeight="1">
      <c r="A27" s="289" t="n">
        <v>2</v>
      </c>
      <c r="B27" s="293" t="inlineStr">
        <is>
          <t xml:space="preserve">Others </t>
        </is>
      </c>
      <c r="C27" s="931">
        <f>'S3-SF'!F28</f>
        <v/>
      </c>
      <c r="D27" s="931">
        <f>'S3-VVN'!F28</f>
        <v/>
      </c>
      <c r="E27" s="931">
        <f>'S3-CCA'!F28</f>
        <v/>
      </c>
      <c r="F27" s="931">
        <f>'S3-Sp.'!F28</f>
        <v/>
      </c>
      <c r="G27" s="931">
        <f>'S3-Pkv'!F28</f>
        <v/>
      </c>
      <c r="H27" s="931">
        <f>C27+D27+E27+F27+G27</f>
        <v/>
      </c>
      <c r="I27" s="926">
        <f>'S3-SF'!C28+'S3-VVN'!C28+'S3-Pkv'!C28+'S3-CCA'!C28+'S3-Sp.'!C28</f>
        <v/>
      </c>
      <c r="K27" s="225" t="inlineStr">
        <is>
          <t>S3-Annex-Specific Plan</t>
        </is>
      </c>
      <c r="L27" s="225" t="inlineStr">
        <is>
          <t>Schedule-17</t>
        </is>
      </c>
    </row>
    <row r="28" ht="15.75" customHeight="1">
      <c r="A28" s="325" t="inlineStr">
        <is>
          <t>C</t>
        </is>
      </c>
      <c r="B28" s="326" t="inlineStr">
        <is>
          <t>Other Current Liabilities / Provisions</t>
        </is>
      </c>
      <c r="C28" s="931" t="n"/>
      <c r="D28" s="931" t="n"/>
      <c r="E28" s="931" t="n"/>
      <c r="F28" s="931" t="n"/>
      <c r="G28" s="931" t="n"/>
      <c r="H28" s="931" t="n"/>
      <c r="I28" s="926">
        <f>'S3-SF'!C29+'S3-VVN'!C29+'S3-Pkv'!C29+'S3-CCA'!C29+'S3-Sp.'!C29</f>
        <v/>
      </c>
      <c r="K28" s="109" t="n"/>
      <c r="L28" s="225" t="inlineStr">
        <is>
          <t>Schedule-18</t>
        </is>
      </c>
    </row>
    <row r="29" ht="15.75" customHeight="1">
      <c r="A29" s="289" t="n">
        <v>1</v>
      </c>
      <c r="B29" s="293" t="inlineStr">
        <is>
          <t>Provision Staff Payments &amp; Benefits</t>
        </is>
      </c>
      <c r="C29" s="931">
        <f>'S3-SF'!F30</f>
        <v/>
      </c>
      <c r="D29" s="931">
        <f>'S3-VVN'!F30</f>
        <v/>
      </c>
      <c r="E29" s="931">
        <f>'S3-CCA'!F30</f>
        <v/>
      </c>
      <c r="F29" s="931">
        <f>'S3-Sp.'!F30</f>
        <v/>
      </c>
      <c r="G29" s="931">
        <f>'S3-Pkv'!F30</f>
        <v/>
      </c>
      <c r="H29" s="931">
        <f>C29+D29+E29+F29+G29</f>
        <v/>
      </c>
      <c r="I29" s="926">
        <f>'S3-SF'!C30+'S3-VVN'!C30+'S3-Pkv'!C30+'S3-CCA'!C30+'S3-Sp.'!C30</f>
        <v/>
      </c>
      <c r="K29" s="109" t="n"/>
      <c r="L29" s="225" t="inlineStr">
        <is>
          <t>Schedule-19</t>
        </is>
      </c>
    </row>
    <row r="30" ht="15.75" customHeight="1">
      <c r="A30" s="289" t="n">
        <v>2</v>
      </c>
      <c r="B30" s="293" t="inlineStr">
        <is>
          <t>Provision Academic Expenses</t>
        </is>
      </c>
      <c r="C30" s="931">
        <f>'S3-SF'!F31</f>
        <v/>
      </c>
      <c r="D30" s="931">
        <f>'S3-VVN'!F31</f>
        <v/>
      </c>
      <c r="E30" s="931">
        <f>'S3-CCA'!F31</f>
        <v/>
      </c>
      <c r="F30" s="931">
        <f>'S3-Sp.'!F31</f>
        <v/>
      </c>
      <c r="G30" s="931">
        <f>'S3-Pkv'!F31</f>
        <v/>
      </c>
      <c r="H30" s="931">
        <f>C30+D30+E30+F30+G30</f>
        <v/>
      </c>
      <c r="I30" s="926">
        <f>'S3-SF'!C31+'S3-VVN'!C31+'S3-Pkv'!C31+'S3-CCA'!C31+'S3-Sp.'!C31</f>
        <v/>
      </c>
      <c r="K30" s="109" t="n"/>
      <c r="L30" s="225" t="n"/>
    </row>
    <row r="31" ht="15.75" customHeight="1">
      <c r="A31" s="289" t="n">
        <v>3</v>
      </c>
      <c r="B31" s="293" t="inlineStr">
        <is>
          <t>Provision Admin General Expenses</t>
        </is>
      </c>
      <c r="C31" s="931">
        <f>'S3-SF'!F32</f>
        <v/>
      </c>
      <c r="D31" s="931">
        <f>'S3-VVN'!F32</f>
        <v/>
      </c>
      <c r="E31" s="931">
        <f>'S3-CCA'!F32</f>
        <v/>
      </c>
      <c r="F31" s="931">
        <f>'S3-Sp.'!F32</f>
        <v/>
      </c>
      <c r="G31" s="931">
        <f>'S3-Pkv'!F32</f>
        <v/>
      </c>
      <c r="H31" s="931">
        <f>C31+D31+E31+F31+G31</f>
        <v/>
      </c>
      <c r="I31" s="926">
        <f>'S3-SF'!C32+'S3-VVN'!C32+'S3-Pkv'!C32+'S3-CCA'!C32+'S3-Sp.'!C32</f>
        <v/>
      </c>
      <c r="K31" s="109" t="n"/>
      <c r="L31" s="225" t="n"/>
    </row>
    <row r="32" ht="15.75" customHeight="1">
      <c r="A32" s="289" t="n">
        <v>4</v>
      </c>
      <c r="B32" s="293" t="inlineStr">
        <is>
          <t>Provision Repair &amp; Maintenances</t>
        </is>
      </c>
      <c r="C32" s="931">
        <f>'S3-SF'!F33</f>
        <v/>
      </c>
      <c r="D32" s="931">
        <f>'S3-VVN'!F33</f>
        <v/>
      </c>
      <c r="E32" s="931">
        <f>'S3-CCA'!F33</f>
        <v/>
      </c>
      <c r="F32" s="931">
        <f>'S3-Sp.'!F33</f>
        <v/>
      </c>
      <c r="G32" s="931">
        <f>'S3-Pkv'!F33</f>
        <v/>
      </c>
      <c r="H32" s="931">
        <f>C32+D32+E32+F32+G32</f>
        <v/>
      </c>
      <c r="I32" s="926">
        <f>'S3-SF'!C33+'S3-VVN'!C33+'S3-Pkv'!C33+'S3-CCA'!C33+'S3-Sp.'!C33</f>
        <v/>
      </c>
      <c r="K32" s="109" t="n"/>
      <c r="L32" s="225" t="n"/>
    </row>
    <row r="33" ht="15.75" customHeight="1">
      <c r="A33" s="289" t="inlineStr">
        <is>
          <t>D</t>
        </is>
      </c>
      <c r="B33" s="293" t="inlineStr">
        <is>
          <t>Un-utilised Plan/Specific Plan Grants.##</t>
        </is>
      </c>
      <c r="C33" s="931">
        <f>'S3-SF'!F34</f>
        <v/>
      </c>
      <c r="D33" s="931">
        <f>'S3-VVN'!F34</f>
        <v/>
      </c>
      <c r="E33" s="931">
        <f>'S3-CCA'!F34</f>
        <v/>
      </c>
      <c r="F33" s="931">
        <f>'S3-Sp.'!F34</f>
        <v/>
      </c>
      <c r="G33" s="931">
        <f>'S3-Pkv'!F34</f>
        <v/>
      </c>
      <c r="H33" s="931">
        <f>C33+D33+E33+F33+G33</f>
        <v/>
      </c>
      <c r="I33" s="926">
        <f>'S3-SF'!C34+'S3-VVN'!C34+'S3-Pkv'!C34+'S3-CCA'!C34+'S3-Sp.'!C34</f>
        <v/>
      </c>
      <c r="L33" s="225" t="inlineStr">
        <is>
          <t>Schedule-4</t>
        </is>
      </c>
    </row>
    <row r="34" ht="15.75" customHeight="1">
      <c r="A34" s="289" t="n"/>
      <c r="B34" s="293" t="n"/>
      <c r="C34" s="931" t="n"/>
      <c r="D34" s="931" t="n"/>
      <c r="E34" s="931" t="n"/>
      <c r="F34" s="931" t="n"/>
      <c r="G34" s="931" t="n"/>
      <c r="H34" s="931" t="n"/>
      <c r="I34" s="926" t="n"/>
      <c r="L34" s="225" t="inlineStr">
        <is>
          <t>Schedule-22</t>
        </is>
      </c>
    </row>
    <row r="35" ht="17.25" customHeight="1">
      <c r="A35" s="289" t="n"/>
      <c r="B35" s="293" t="n"/>
      <c r="C35" s="931" t="n"/>
      <c r="D35" s="931" t="n"/>
      <c r="E35" s="931" t="n"/>
      <c r="F35" s="931" t="n"/>
      <c r="G35" s="931" t="n"/>
      <c r="H35" s="931" t="n"/>
      <c r="I35" s="926" t="n"/>
    </row>
    <row r="36" ht="21" customFormat="1" customHeight="1" s="28">
      <c r="A36" s="163" t="n"/>
      <c r="B36" s="23" t="inlineStr">
        <is>
          <t>GRAND TOTAL</t>
        </is>
      </c>
      <c r="C36" s="335">
        <f>SUM(C7:C35)</f>
        <v/>
      </c>
      <c r="D36" s="335">
        <f>SUM(D7:D35)</f>
        <v/>
      </c>
      <c r="E36" s="335">
        <f>SUM(E7:E35)</f>
        <v/>
      </c>
      <c r="F36" s="335">
        <f>SUM(F7:F35)</f>
        <v/>
      </c>
      <c r="G36" s="335">
        <f>SUM(G7:G35)</f>
        <v/>
      </c>
      <c r="H36" s="335">
        <f>SUM(H7:H35)</f>
        <v/>
      </c>
      <c r="I36" s="335">
        <f>SUM(I7:I35)</f>
        <v/>
      </c>
    </row>
    <row r="37" ht="49.5" customFormat="1" customHeight="1" s="20">
      <c r="A37" s="426" t="inlineStr">
        <is>
          <t>FINANCE OFFICER / AUTH. SIGNATORY</t>
        </is>
      </c>
      <c r="B37" s="337" t="n"/>
      <c r="C37" s="337" t="n"/>
      <c r="D37" s="337" t="n"/>
      <c r="E37" s="337" t="n"/>
      <c r="F37" s="883" t="inlineStr">
        <is>
          <t>DEPUTY COMISSIONER/DIRECTOR/PRINCIPAL</t>
        </is>
      </c>
      <c r="G37" s="1253" t="n"/>
      <c r="H37" s="1253" t="n"/>
      <c r="I37" s="1253" t="n"/>
    </row>
    <row r="38" ht="15.75" customHeight="1">
      <c r="B38" s="5" t="inlineStr">
        <is>
          <t xml:space="preserve">## UNUTILISED AMOUNT SHOWN IN SCHEDULE 3 (A) ( UNUTILISED BALANCE CARRIED FORWARD) IS TO BE SHOWN  </t>
        </is>
      </c>
    </row>
  </sheetData>
  <mergeCells count="10">
    <mergeCell ref="A2:I2"/>
    <mergeCell ref="G3:G4"/>
    <mergeCell ref="E3:E4"/>
    <mergeCell ref="A3:A5"/>
    <mergeCell ref="I3:I4"/>
    <mergeCell ref="A1:I1"/>
    <mergeCell ref="F3:F4"/>
    <mergeCell ref="H3:H4"/>
    <mergeCell ref="F37:I37"/>
    <mergeCell ref="B3:B5"/>
  </mergeCells>
  <hyperlinks>
    <hyperlink ref="K7" location="BS!Print_Area" display="Balance Sheet"/>
    <hyperlink ref="L7" location="'S-4'!Print_Area" display="Schedule-4 (All)"/>
    <hyperlink ref="K8" location="RECEIPTS!Print_Titles" display="Receipt"/>
    <hyperlink ref="L8" location="'S-4 A'!A1" display="Sch-4A (SF)"/>
    <hyperlink ref="K9" location="PAYMENTS!Print_Titles" display="Payment"/>
    <hyperlink ref="L9" location="'s4-B'!A1" display="Sch-4B (Plan)"/>
    <hyperlink ref="K10" location="'ANNE-REC-SF-PROV '!Print_Area" display="SF-Rec-Prov-Annex"/>
    <hyperlink ref="L10" location="'s 4 c '!A1" display="Sch-4C (Specific Plan)"/>
    <hyperlink ref="K11" location="'ANNE-REC-VVN-PROV'!Print_Area" display="VVN-Rec-Prov-Annex"/>
    <hyperlink ref="L11" location="'s 4 D'!A1" display="Sch-4D (VVN)"/>
    <hyperlink ref="K12" location="'ANNE-PAYM-PROJCTSF-PROV'!Print_Area" display="Project-Rec-Prov-Annex"/>
    <hyperlink ref="L12" location="'s 4 E'!A1" display="Sch-4E (Project)"/>
    <hyperlink ref="K13" location="'ANNE-PAYM-SF-PROV'!Print_Area" display="SF-Paym-Prov-Annex"/>
    <hyperlink ref="L13" location="'S- 7'!A1" display="Schedule-7"/>
    <hyperlink ref="K14" location="'ANNE-PAYM-VVN-PROV'!Print_Area" display="VVN-Paym-Prov-Annex"/>
    <hyperlink ref="L14" location="'S  8'!Print_Area" display="Schedule-8"/>
    <hyperlink ref="K15" location="'ANNE-PAYM-PLAN-PROV'!Print_Area" display="Plan-Paym-Prov-Annex"/>
    <hyperlink ref="L15" location="'ANNE-S8-SF Civil'!A1" display="S8-Annex-SF"/>
    <hyperlink ref="K16" location="'I&amp;E'!Print_Area" display="Income &amp; Expenditure"/>
    <hyperlink ref="L16" location="'ANNE-S8-VVN All'!A1" display="S8-Annex-VVN"/>
    <hyperlink ref="K17" location="'S-1'!Print_Area" display="Schedule-1"/>
    <hyperlink ref="L17" location="'ANNE-S8-ProjectSF'!A1" display="S8-Annex-Project"/>
    <hyperlink ref="K18" location="'S-2'!Print_Area" display="Schedule-2"/>
    <hyperlink ref="L18" location="'ANNE-S8-PLAN'!A1" display="S8-Annex-Plan"/>
    <hyperlink ref="K19" location="'2A'!Print_Area" display="Schedule-2A"/>
    <hyperlink ref="L19" location="'ANNE-S8-SP.PLAN'!A1" display="S8-Annex-Sp. Plan"/>
    <hyperlink ref="K20" location="'S-3'!Print_Area" display="Schedule-3"/>
    <hyperlink ref="L20" location="'SCH-9 &amp; 10 '!Print_Area" display="S-9"/>
    <hyperlink ref="K21" location="'S- 3 A'!A1" display="Schedule-3A"/>
    <hyperlink ref="L21" location="'SCH-9 &amp; 10 '!Print_Area" display="S-10"/>
    <hyperlink ref="K22" location="'S-3B'!A1" display="Schedule-3B"/>
    <hyperlink ref="L22" location="'SCH 12 &amp;13 &amp; 14'!Print_Area" display="S-12"/>
    <hyperlink ref="K23" location="'ANN-S3-SF Civil'!Print_Area" display="S3-Annex-SF"/>
    <hyperlink ref="L23" location="'SCH 12 &amp;13 &amp; 14'!Print_Area" display="S-13"/>
    <hyperlink ref="K24" location="'ANN-S3-VVN-ALL'!Print_Area" display="S3-Annex-VVN"/>
    <hyperlink ref="L24" location="'SCH 12 &amp;13 &amp; 14'!Print_Area" display="S-14"/>
    <hyperlink ref="K25" location="'ANN-S3-PROJCT-SF'!Print_Area" display="S3-Annex-Project"/>
    <hyperlink ref="L25" location="'SC-15'!Print_Area" display="S-15"/>
    <hyperlink ref="K26" location="'ANN-S3-PLAN'!Print_Area" display="S3-Annex-Plan"/>
    <hyperlink ref="L26" location="'SCH- 16 &amp; 17'!Print_Area" display="S-16"/>
    <hyperlink ref="K27" location="'ANN-S3-SP.PLAN'!Print_Area" display="S3-Annex-Specific Plan"/>
    <hyperlink ref="L27" location="'SCH- 16 &amp; 17'!Print_Area" display="S-17"/>
    <hyperlink ref="L28" location="'sch - 18 &amp;19 &amp; 22'!Print_Area" display="S-18"/>
    <hyperlink ref="L29" location="'sch - 18 &amp;19 &amp; 22'!Print_Area" display="S-19"/>
    <hyperlink ref="L33" location="'S-4'!Print_Area" display="S-4"/>
    <hyperlink ref="L34" location="'sch - 18 &amp;19 &amp; 22'!Print_Area" display="S-22"/>
  </hyperlinks>
  <printOptions horizontalCentered="1"/>
  <pageMargins left="0.65" right="0.1574803149606299" top="0.3543307086614174" bottom="0.2755905511811024" header="0.2362204724409449" footer="0.1574803149606299"/>
  <pageSetup orientation="landscape" paperSize="9" scale="87" firstPageNumber="6" useFirstPageNumber="1" blackAndWhite="1"/>
</worksheet>
</file>

<file path=xl/worksheets/sheet24.xml><?xml version="1.0" encoding="utf-8"?>
<worksheet xmlns="http://schemas.openxmlformats.org/spreadsheetml/2006/main">
  <sheetPr>
    <tabColor rgb="FF00B050"/>
    <outlinePr summaryBelow="1" summaryRight="1"/>
    <pageSetUpPr fitToPage="1"/>
  </sheetPr>
  <dimension ref="A1:N30"/>
  <sheetViews>
    <sheetView view="pageBreakPreview" zoomScale="115" zoomScaleNormal="100" zoomScaleSheetLayoutView="115" workbookViewId="0">
      <selection activeCell="H18" sqref="H18:H19"/>
    </sheetView>
  </sheetViews>
  <sheetFormatPr baseColWidth="8" defaultRowHeight="11.25"/>
  <cols>
    <col width="4.42578125" customWidth="1" style="5" min="1" max="1"/>
    <col width="39.28515625" customWidth="1" style="5" min="2" max="2"/>
    <col width="12.85546875" customWidth="1" style="5" min="3" max="3"/>
    <col width="12" customWidth="1" style="5" min="4" max="4"/>
    <col width="12.85546875" customWidth="1" style="5" min="5" max="5"/>
    <col width="13.28515625" customWidth="1" style="5" min="6" max="6"/>
    <col width="12.85546875" customWidth="1" style="5" min="7" max="7"/>
    <col width="13.5703125" customWidth="1" style="5" min="8" max="8"/>
    <col width="15" customWidth="1" style="5" min="9" max="9"/>
    <col width="14.7109375" customWidth="1" style="5" min="10" max="10"/>
    <col width="9.140625" customWidth="1" style="5" min="11" max="11"/>
    <col width="20.85546875" customWidth="1" style="5" min="12" max="12"/>
    <col width="21" customWidth="1" style="5" min="13" max="13"/>
    <col width="9.140625" customWidth="1" style="5" min="14" max="16384"/>
  </cols>
  <sheetData>
    <row r="1" ht="21.75" customFormat="1" customHeight="1" s="34">
      <c r="A1" s="907">
        <f>COVER!A1</f>
        <v/>
      </c>
    </row>
    <row r="2" ht="18.75" customHeight="1">
      <c r="A2" s="907" t="inlineStr">
        <is>
          <t>SCHEDULE  3 (A) UNUTILISED GRANTS FROM GOVERNMENT OF INDIA AS ON 31.03.2024</t>
        </is>
      </c>
    </row>
    <row r="3" ht="18.75" customHeight="1">
      <c r="A3" s="909" t="inlineStr">
        <is>
          <t>SN</t>
        </is>
      </c>
      <c r="B3" s="909" t="inlineStr">
        <is>
          <t>PARTICULARS</t>
        </is>
      </c>
      <c r="C3" s="908" t="inlineStr">
        <is>
          <t>CCA</t>
        </is>
      </c>
      <c r="D3" s="908" t="inlineStr">
        <is>
          <t>Specific PLAN FUND</t>
        </is>
      </c>
      <c r="E3" s="1073" t="n"/>
      <c r="F3" s="1073" t="n"/>
      <c r="G3" s="1073" t="n"/>
      <c r="H3" s="1074" t="n"/>
      <c r="I3" s="907" t="n"/>
      <c r="J3" s="907" t="n"/>
    </row>
    <row r="4" ht="33.75" customHeight="1">
      <c r="A4" s="1117" t="n"/>
      <c r="B4" s="1117" t="n"/>
      <c r="C4" s="1117" t="n"/>
      <c r="D4" s="908" t="inlineStr">
        <is>
          <t>NAEP</t>
        </is>
      </c>
      <c r="E4" s="908" t="inlineStr">
        <is>
          <t>ATL</t>
        </is>
      </c>
      <c r="F4" s="908" t="inlineStr">
        <is>
          <t>Skill Hub</t>
        </is>
      </c>
      <c r="G4" s="908" t="inlineStr">
        <is>
          <t>PM SHRI</t>
        </is>
      </c>
      <c r="H4" s="908" t="n"/>
      <c r="I4" s="446" t="inlineStr">
        <is>
          <t>CURRENT YEAR</t>
        </is>
      </c>
      <c r="J4" s="971" t="inlineStr">
        <is>
          <t>PREVIOUS YEAR</t>
        </is>
      </c>
    </row>
    <row r="5" ht="15.75" customHeight="1">
      <c r="A5" s="444" t="n"/>
      <c r="B5" s="444" t="n"/>
      <c r="C5" s="961" t="n">
        <v>1</v>
      </c>
      <c r="D5" s="961" t="n">
        <v>2</v>
      </c>
      <c r="E5" s="961" t="n">
        <v>3</v>
      </c>
      <c r="F5" s="961" t="n">
        <v>4</v>
      </c>
      <c r="G5" s="961" t="n">
        <v>5</v>
      </c>
      <c r="H5" s="961" t="n">
        <v>6</v>
      </c>
      <c r="I5" s="434" t="n">
        <v>7</v>
      </c>
      <c r="J5" s="32" t="n">
        <v>8</v>
      </c>
    </row>
    <row r="6" ht="20.25" customHeight="1">
      <c r="A6" s="442" t="inlineStr">
        <is>
          <t>A</t>
        </is>
      </c>
      <c r="B6" s="440" t="inlineStr">
        <is>
          <t>Opening balance of the funds</t>
        </is>
      </c>
      <c r="C6" s="441" t="n"/>
      <c r="D6" s="441" t="n"/>
      <c r="E6" s="441" t="n"/>
      <c r="F6" s="441" t="n"/>
      <c r="G6" s="441" t="n"/>
      <c r="H6" s="441" t="n"/>
      <c r="I6" s="435">
        <f>SUM(C6:H6)</f>
        <v/>
      </c>
      <c r="J6" s="102" t="n"/>
      <c r="L6" s="225" t="inlineStr">
        <is>
          <t>Balance Sheet</t>
        </is>
      </c>
      <c r="M6" s="225" t="inlineStr">
        <is>
          <t>Schedule-4 (All)</t>
        </is>
      </c>
    </row>
    <row r="7" ht="20.25" customHeight="1">
      <c r="A7" s="373" t="inlineStr">
        <is>
          <t>i</t>
        </is>
      </c>
      <c r="B7" s="288" t="inlineStr">
        <is>
          <t>Additions to the Funds :</t>
        </is>
      </c>
      <c r="C7" s="95" t="n"/>
      <c r="D7" s="95" t="n"/>
      <c r="E7" s="95" t="n"/>
      <c r="F7" s="95" t="n"/>
      <c r="G7" s="95" t="n"/>
      <c r="H7" s="95" t="n"/>
      <c r="I7" s="435" t="n"/>
      <c r="J7" s="100" t="n"/>
      <c r="L7" s="225" t="inlineStr">
        <is>
          <t>Receipt</t>
        </is>
      </c>
      <c r="M7" s="225" t="inlineStr">
        <is>
          <t>Sch-4A (SF)</t>
        </is>
      </c>
    </row>
    <row r="8" ht="20.25" customHeight="1">
      <c r="A8" s="292" t="n">
        <v>1</v>
      </c>
      <c r="B8" s="293" t="inlineStr">
        <is>
          <t>Grants Received for construction Work</t>
        </is>
      </c>
      <c r="C8" s="956">
        <f>RECEIPTS!E23</f>
        <v/>
      </c>
      <c r="D8" s="956" t="n"/>
      <c r="E8" s="956" t="n"/>
      <c r="F8" s="956" t="n"/>
      <c r="G8" s="956" t="n"/>
      <c r="H8" s="956" t="n"/>
      <c r="I8" s="435">
        <f>SUM(C8:H8)</f>
        <v/>
      </c>
      <c r="J8" s="100" t="n"/>
      <c r="L8" s="225" t="inlineStr">
        <is>
          <t>Payment</t>
        </is>
      </c>
      <c r="M8" s="225" t="inlineStr">
        <is>
          <t>Sch-4B (Plan)</t>
        </is>
      </c>
      <c r="N8" s="906" t="n"/>
    </row>
    <row r="9" ht="20.25" customHeight="1">
      <c r="A9" s="292" t="n">
        <v>2</v>
      </c>
      <c r="B9" s="293" t="inlineStr">
        <is>
          <t>Grants Received for  Computerisation</t>
        </is>
      </c>
      <c r="C9" s="956">
        <f>RECEIPTS!E24</f>
        <v/>
      </c>
      <c r="D9" s="956" t="n"/>
      <c r="E9" s="956" t="n"/>
      <c r="F9" s="956" t="n"/>
      <c r="G9" s="956" t="n"/>
      <c r="H9" s="956" t="n"/>
      <c r="I9" s="435">
        <f>SUM(C9:H9)</f>
        <v/>
      </c>
      <c r="J9" s="100" t="n"/>
      <c r="L9" s="225" t="inlineStr">
        <is>
          <t>SF-Rec-Prov-Annex</t>
        </is>
      </c>
      <c r="M9" s="225" t="inlineStr">
        <is>
          <t>Sch-4C (Specific Plan)</t>
        </is>
      </c>
    </row>
    <row r="10" ht="20.25" customHeight="1">
      <c r="A10" s="292" t="n">
        <v>3</v>
      </c>
      <c r="B10" s="293" t="inlineStr">
        <is>
          <t xml:space="preserve">Other specific Grant(viz NAEP, ATL etc.) </t>
        </is>
      </c>
      <c r="C10" s="95">
        <f>RECEIPTS!E27</f>
        <v/>
      </c>
      <c r="D10" s="95">
        <f>'R&amp;P Specific'!C13</f>
        <v/>
      </c>
      <c r="E10" s="95">
        <f>'R&amp;P Specific'!D13</f>
        <v/>
      </c>
      <c r="F10" s="95">
        <f>'R&amp;P Specific'!E13</f>
        <v/>
      </c>
      <c r="G10" s="95">
        <f>'R&amp;P Specific'!F13</f>
        <v/>
      </c>
      <c r="H10" s="95">
        <f>'R&amp;P Specific'!G13</f>
        <v/>
      </c>
      <c r="I10" s="435">
        <f>SUM(C10:H10)</f>
        <v/>
      </c>
      <c r="J10" s="100" t="n"/>
      <c r="L10" s="225" t="inlineStr">
        <is>
          <t>VVN-Rec-Prov-Annex</t>
        </is>
      </c>
      <c r="M10" s="225" t="inlineStr">
        <is>
          <t>Sch-4D (VVN)</t>
        </is>
      </c>
    </row>
    <row r="11" ht="20.25" customHeight="1">
      <c r="A11" s="292" t="n">
        <v>4</v>
      </c>
      <c r="B11" s="292" t="inlineStr">
        <is>
          <t>Internal Receipts</t>
        </is>
      </c>
      <c r="C11" s="95">
        <f>RECEIPTS!E46+RECEIPTS!E55</f>
        <v/>
      </c>
      <c r="D11" s="95">
        <f>'R&amp;P Specific'!C18+'R&amp;P Specific'!C22</f>
        <v/>
      </c>
      <c r="E11" s="95">
        <f>'R&amp;P Specific'!D18+'R&amp;P Specific'!D22</f>
        <v/>
      </c>
      <c r="F11" s="95">
        <f>'R&amp;P Specific'!E18+'R&amp;P Specific'!E22</f>
        <v/>
      </c>
      <c r="G11" s="95">
        <f>'R&amp;P Specific'!F18+'R&amp;P Specific'!F22</f>
        <v/>
      </c>
      <c r="H11" s="95">
        <f>'R&amp;P Specific'!G18+'R&amp;P Specific'!G22</f>
        <v/>
      </c>
      <c r="I11" s="435">
        <f>SUM(C11:H11)</f>
        <v/>
      </c>
      <c r="J11" s="100" t="n"/>
      <c r="L11" s="225" t="inlineStr">
        <is>
          <t>Project-Rec-Prov-Annex</t>
        </is>
      </c>
      <c r="M11" s="225" t="inlineStr">
        <is>
          <t>Sch-4E (Project)</t>
        </is>
      </c>
    </row>
    <row r="12" ht="20.25" customHeight="1">
      <c r="A12" s="292" t="n">
        <v>5</v>
      </c>
      <c r="B12" s="292" t="inlineStr">
        <is>
          <t xml:space="preserve">Other additions /deduction/adjustment(specify nature) </t>
        </is>
      </c>
      <c r="C12" s="95" t="n"/>
      <c r="D12" s="95" t="n"/>
      <c r="E12" s="95" t="n"/>
      <c r="F12" s="95" t="n"/>
      <c r="G12" s="95" t="n"/>
      <c r="H12" s="95" t="n"/>
      <c r="I12" s="435">
        <f>SUM(C12:H12)</f>
        <v/>
      </c>
      <c r="J12" s="100" t="n"/>
      <c r="L12" s="225" t="inlineStr">
        <is>
          <t>SF-Paym-Prov-Annex</t>
        </is>
      </c>
      <c r="M12" s="225" t="inlineStr">
        <is>
          <t>Schedule-7</t>
        </is>
      </c>
    </row>
    <row r="13" ht="20.25" customHeight="1">
      <c r="A13" s="373" t="inlineStr">
        <is>
          <t>ii</t>
        </is>
      </c>
      <c r="B13" s="293" t="inlineStr">
        <is>
          <t>Less:- Grants refunded to Regional Office/Hq</t>
        </is>
      </c>
      <c r="C13" s="95">
        <f>-SUM(PAYMENTS!G161:G168)</f>
        <v/>
      </c>
      <c r="D13" s="95">
        <f>-'R&amp;P Specific'!C85</f>
        <v/>
      </c>
      <c r="E13" s="95">
        <f>-'R&amp;P Specific'!D85</f>
        <v/>
      </c>
      <c r="F13" s="95">
        <f>-'R&amp;P Specific'!E85</f>
        <v/>
      </c>
      <c r="G13" s="95">
        <f>-'R&amp;P Specific'!F85</f>
        <v/>
      </c>
      <c r="H13" s="95">
        <f>-'R&amp;P Specific'!G85</f>
        <v/>
      </c>
      <c r="I13" s="435">
        <f>SUM(C13:H13)</f>
        <v/>
      </c>
      <c r="J13" s="100" t="n"/>
      <c r="L13" s="225" t="inlineStr">
        <is>
          <t>VVN-Paym-Prov-Annex</t>
        </is>
      </c>
      <c r="M13" s="225" t="inlineStr">
        <is>
          <t>Schedule-8</t>
        </is>
      </c>
    </row>
    <row r="14" ht="20.25" customHeight="1">
      <c r="A14" s="443" t="n"/>
      <c r="B14" s="438" t="inlineStr">
        <is>
          <t>SUB TOTAL[A]</t>
        </is>
      </c>
      <c r="C14" s="439">
        <f>SUM(C6:C13)</f>
        <v/>
      </c>
      <c r="D14" s="439">
        <f>SUM(D6:D13)</f>
        <v/>
      </c>
      <c r="E14" s="439">
        <f>SUM(E6:E13)</f>
        <v/>
      </c>
      <c r="F14" s="439">
        <f>SUM(F6:F13)</f>
        <v/>
      </c>
      <c r="G14" s="439">
        <f>SUM(G6:G13)</f>
        <v/>
      </c>
      <c r="H14" s="439">
        <f>SUM(H6:H13)</f>
        <v/>
      </c>
      <c r="I14" s="435">
        <f>SUM(I6:I13)</f>
        <v/>
      </c>
      <c r="J14" s="223">
        <f>SUM(J6:J13)</f>
        <v/>
      </c>
      <c r="L14" s="225" t="inlineStr">
        <is>
          <t>Plan-Paym-Prov-Annex</t>
        </is>
      </c>
      <c r="M14" s="225" t="inlineStr">
        <is>
          <t>S8-Annex-SF</t>
        </is>
      </c>
    </row>
    <row r="15" ht="20.25" customHeight="1">
      <c r="A15" s="373" t="inlineStr">
        <is>
          <t>B</t>
        </is>
      </c>
      <c r="B15" s="288" t="inlineStr">
        <is>
          <t>Utilisation/Expenditure towards objectives of funds</t>
        </is>
      </c>
      <c r="C15" s="95" t="n"/>
      <c r="D15" s="95" t="n"/>
      <c r="E15" s="95" t="n"/>
      <c r="F15" s="95" t="n"/>
      <c r="G15" s="95" t="n"/>
      <c r="H15" s="95" t="n"/>
      <c r="I15" s="436" t="n"/>
      <c r="J15" s="336" t="n"/>
      <c r="L15" s="225" t="inlineStr">
        <is>
          <t>Income &amp; Expenditure</t>
        </is>
      </c>
      <c r="M15" s="225" t="inlineStr">
        <is>
          <t>S8-Annex-VVN</t>
        </is>
      </c>
    </row>
    <row r="16" ht="20.25" customHeight="1">
      <c r="A16" s="373" t="inlineStr">
        <is>
          <t>i</t>
        </is>
      </c>
      <c r="B16" s="288" t="inlineStr">
        <is>
          <t>Total Revenue Expenditure#</t>
        </is>
      </c>
      <c r="C16" s="95">
        <f>PAYMENTS!G77+PAYMENTS!G94+PAYMENTS!G103</f>
        <v/>
      </c>
      <c r="D16" s="95">
        <f>'R&amp;P Specific'!C44+'R&amp;P Specific'!C53</f>
        <v/>
      </c>
      <c r="E16" s="95">
        <f>'R&amp;P Specific'!D44+'R&amp;P Specific'!D53</f>
        <v/>
      </c>
      <c r="F16" s="95">
        <f>'R&amp;P Specific'!E44+'R&amp;P Specific'!E53</f>
        <v/>
      </c>
      <c r="G16" s="95">
        <f>'R&amp;P Specific'!F44+'R&amp;P Specific'!F53</f>
        <v/>
      </c>
      <c r="H16" s="95">
        <f>'R&amp;P Specific'!G44+'R&amp;P Specific'!G53</f>
        <v/>
      </c>
      <c r="I16" s="435">
        <f>C16+D16+E16</f>
        <v/>
      </c>
      <c r="J16" s="100" t="n"/>
      <c r="L16" s="225" t="inlineStr">
        <is>
          <t>Schedule-1</t>
        </is>
      </c>
      <c r="M16" s="225" t="inlineStr">
        <is>
          <t>S8-Annex-Project</t>
        </is>
      </c>
    </row>
    <row r="17" ht="20.25" customHeight="1">
      <c r="A17" s="373" t="inlineStr">
        <is>
          <t>ii</t>
        </is>
      </c>
      <c r="B17" s="288" t="inlineStr">
        <is>
          <t>Capital Expenditure</t>
        </is>
      </c>
      <c r="C17" s="95" t="n"/>
      <c r="D17" s="95" t="n"/>
      <c r="E17" s="95" t="n"/>
      <c r="F17" s="95" t="n"/>
      <c r="G17" s="95" t="n"/>
      <c r="H17" s="95" t="n"/>
      <c r="I17" s="436" t="n"/>
      <c r="J17" s="100" t="n"/>
      <c r="L17" s="225" t="inlineStr">
        <is>
          <t>Schedule-2</t>
        </is>
      </c>
      <c r="M17" s="225" t="inlineStr">
        <is>
          <t>S8-Annex-Plan</t>
        </is>
      </c>
    </row>
    <row r="18" ht="20.25" customHeight="1">
      <c r="A18" s="292" t="n">
        <v>1</v>
      </c>
      <c r="B18" s="293" t="inlineStr">
        <is>
          <t>Fixed Assets</t>
        </is>
      </c>
      <c r="C18" s="956">
        <f>PAYMENTS!G118</f>
        <v/>
      </c>
      <c r="D18" s="956">
        <f>'R&amp;P Specific'!C68</f>
        <v/>
      </c>
      <c r="E18" s="956">
        <f>'R&amp;P Specific'!D68</f>
        <v/>
      </c>
      <c r="F18" s="956">
        <f>'R&amp;P Specific'!E68</f>
        <v/>
      </c>
      <c r="G18" s="956">
        <f>'R&amp;P Specific'!F68</f>
        <v/>
      </c>
      <c r="H18" s="956">
        <f>'R&amp;P Specific'!G68</f>
        <v/>
      </c>
      <c r="I18" s="435">
        <f>C18+D18+E18</f>
        <v/>
      </c>
      <c r="J18" s="100" t="n"/>
      <c r="L18" s="225" t="inlineStr">
        <is>
          <t>Schedule-2A</t>
        </is>
      </c>
      <c r="M18" s="225" t="inlineStr">
        <is>
          <t>S8-Annex-Sp. Plan</t>
        </is>
      </c>
    </row>
    <row r="19" ht="20.25" customHeight="1">
      <c r="A19" s="292" t="n">
        <v>2</v>
      </c>
      <c r="B19" s="293" t="inlineStr">
        <is>
          <t>Deposit with Construction agency for Construction Work</t>
        </is>
      </c>
      <c r="C19" s="956">
        <f>'S8-CCA'!D21</f>
        <v/>
      </c>
      <c r="D19" s="956">
        <f>'R&amp;P Specific'!C70-'R&amp;P Specific'!C24</f>
        <v/>
      </c>
      <c r="E19" s="956">
        <f>'R&amp;P Specific'!D70-'R&amp;P Specific'!D24</f>
        <v/>
      </c>
      <c r="F19" s="956">
        <f>'R&amp;P Specific'!E70-'R&amp;P Specific'!E24</f>
        <v/>
      </c>
      <c r="G19" s="956">
        <f>'R&amp;P Specific'!F70-'R&amp;P Specific'!F24</f>
        <v/>
      </c>
      <c r="H19" s="956">
        <f>'R&amp;P Specific'!G70-'R&amp;P Specific'!G24</f>
        <v/>
      </c>
      <c r="I19" s="435">
        <f>C19+D19+E19</f>
        <v/>
      </c>
      <c r="J19" s="100" t="n"/>
      <c r="L19" s="225" t="inlineStr">
        <is>
          <t>Schedule-3</t>
        </is>
      </c>
      <c r="M19" s="225" t="inlineStr">
        <is>
          <t>Schedule-9</t>
        </is>
      </c>
    </row>
    <row r="20" ht="20.25" customHeight="1">
      <c r="A20" s="437" t="n"/>
      <c r="B20" s="438" t="inlineStr">
        <is>
          <t>SUB TOTAL [B]</t>
        </is>
      </c>
      <c r="C20" s="439">
        <f>C16+C18+C19</f>
        <v/>
      </c>
      <c r="D20" s="439">
        <f>D16+D18+D19</f>
        <v/>
      </c>
      <c r="E20" s="439">
        <f>E16+E18+E19</f>
        <v/>
      </c>
      <c r="F20" s="439">
        <f>F16+F18+F19</f>
        <v/>
      </c>
      <c r="G20" s="439">
        <f>G16+G18+G19</f>
        <v/>
      </c>
      <c r="H20" s="439">
        <f>H16+H18+H19</f>
        <v/>
      </c>
      <c r="I20" s="435">
        <f>I16+I18+I19</f>
        <v/>
      </c>
      <c r="J20" s="223">
        <f>J16+J18+J19</f>
        <v/>
      </c>
      <c r="L20" s="225" t="inlineStr">
        <is>
          <t>Schedule-3A</t>
        </is>
      </c>
      <c r="M20" s="225" t="inlineStr">
        <is>
          <t>Schedule-10</t>
        </is>
      </c>
    </row>
    <row r="21" ht="20.25" customHeight="1">
      <c r="A21" s="647" t="n"/>
      <c r="B21" s="648" t="inlineStr">
        <is>
          <t xml:space="preserve">UNUTILISED BALANCE CARRIED FORWARD   (A-B)  </t>
        </is>
      </c>
      <c r="C21" s="649">
        <f>C14-C20</f>
        <v/>
      </c>
      <c r="D21" s="649">
        <f>D14-D20</f>
        <v/>
      </c>
      <c r="E21" s="649">
        <f>E14-E20</f>
        <v/>
      </c>
      <c r="F21" s="649">
        <f>F14-F20</f>
        <v/>
      </c>
      <c r="G21" s="649">
        <f>G14-G20</f>
        <v/>
      </c>
      <c r="H21" s="649">
        <f>H14-H20</f>
        <v/>
      </c>
      <c r="I21" s="649">
        <f>I14-I20</f>
        <v/>
      </c>
      <c r="J21" s="650">
        <f>J14-J20</f>
        <v/>
      </c>
      <c r="L21" s="225" t="inlineStr">
        <is>
          <t>Schedule-3B</t>
        </is>
      </c>
      <c r="M21" s="225" t="inlineStr">
        <is>
          <t>Schedule-12</t>
        </is>
      </c>
    </row>
    <row r="22" ht="20.25" customHeight="1">
      <c r="L22" s="225" t="inlineStr">
        <is>
          <t>S3-Annex-SF</t>
        </is>
      </c>
      <c r="M22" s="225" t="inlineStr">
        <is>
          <t>Schedule-13</t>
        </is>
      </c>
    </row>
    <row r="23" ht="42" customHeight="1">
      <c r="A23" s="21" t="inlineStr">
        <is>
          <t>FINANCE OFFICER/AUTH. SIGNATORY</t>
        </is>
      </c>
      <c r="B23" s="21" t="n"/>
      <c r="C23" s="21" t="n"/>
      <c r="D23" s="21" t="n"/>
      <c r="E23" s="21" t="n"/>
      <c r="F23" s="21" t="n"/>
      <c r="H23" s="21" t="n"/>
      <c r="I23" s="21" t="n"/>
      <c r="J23" s="925" t="inlineStr">
        <is>
          <t>DEPUTY COMISSIONER/DIRECTOR/PRINCIPAL</t>
        </is>
      </c>
      <c r="K23" s="21" t="n"/>
      <c r="L23" s="225" t="inlineStr">
        <is>
          <t>S3-Annex-VVN</t>
        </is>
      </c>
      <c r="M23" s="225" t="inlineStr">
        <is>
          <t>Schedule-14</t>
        </is>
      </c>
    </row>
    <row r="24" ht="20.25" customHeight="1">
      <c r="L24" s="225" t="inlineStr">
        <is>
          <t>S3-Annex-Project</t>
        </is>
      </c>
      <c r="M24" s="225" t="inlineStr">
        <is>
          <t>Schedule-15</t>
        </is>
      </c>
    </row>
    <row r="25" ht="12.75" customHeight="1">
      <c r="L25" s="225" t="inlineStr">
        <is>
          <t>S3-Annex-Plan</t>
        </is>
      </c>
      <c r="M25" s="225" t="inlineStr">
        <is>
          <t>Schedule-16</t>
        </is>
      </c>
    </row>
    <row r="26" ht="12.75" customHeight="1">
      <c r="L26" s="225" t="inlineStr">
        <is>
          <t>S3-Annex-Specific Plan</t>
        </is>
      </c>
      <c r="M26" s="225" t="inlineStr">
        <is>
          <t>Schedule-17</t>
        </is>
      </c>
    </row>
    <row r="27" ht="12.75" customHeight="1">
      <c r="L27" s="109" t="n"/>
      <c r="M27" s="225" t="inlineStr">
        <is>
          <t>Schedule-18</t>
        </is>
      </c>
    </row>
    <row r="28" ht="12.75" customHeight="1">
      <c r="L28" s="109" t="n"/>
      <c r="M28" s="225" t="inlineStr">
        <is>
          <t>Schedule-19</t>
        </is>
      </c>
    </row>
    <row r="29" ht="12.75" customHeight="1">
      <c r="M29" s="225" t="inlineStr">
        <is>
          <t>Schedule-4</t>
        </is>
      </c>
    </row>
    <row r="30" ht="12.75" customHeight="1">
      <c r="M30" s="225" t="inlineStr">
        <is>
          <t>Schedule-22</t>
        </is>
      </c>
    </row>
  </sheetData>
  <mergeCells count="7">
    <mergeCell ref="A1:J1"/>
    <mergeCell ref="C3:C4"/>
    <mergeCell ref="B3:B4"/>
    <mergeCell ref="A3:A4"/>
    <mergeCell ref="N8:N11"/>
    <mergeCell ref="A2:J2"/>
    <mergeCell ref="D3:H3"/>
  </mergeCells>
  <hyperlinks>
    <hyperlink ref="L6" location="BS!Print_Area" display="Balance Sheet"/>
    <hyperlink ref="M6" location="'S-4'!Print_Area" display="Schedule-4 (All)"/>
    <hyperlink ref="L7" location="RECEIPTS!Print_Titles" display="Receipt"/>
    <hyperlink ref="M7" location="'S-4 A'!A1" display="Sch-4A (SF)"/>
    <hyperlink ref="L8" location="PAYMENTS!Print_Titles" display="Payment"/>
    <hyperlink ref="M8" location="'s4-B'!A1" display="Sch-4B (Plan)"/>
    <hyperlink ref="L9" location="'ANNE-REC-SF-PROV '!Print_Area" display="SF-Rec-Prov-Annex"/>
    <hyperlink ref="M9" location="'s 4 c '!A1" display="Sch-4C (Specific Plan)"/>
    <hyperlink ref="L10" location="'ANNE-REC-VVN-PROV'!Print_Area" display="VVN-Rec-Prov-Annex"/>
    <hyperlink ref="M10" location="'s 4 D'!A1" display="Sch-4D (VVN)"/>
    <hyperlink ref="L11" location="'ANNE-PAYM-PROJCTSF-PROV'!Print_Area" display="Project-Rec-Prov-Annex"/>
    <hyperlink ref="M11" location="'s 4 E'!A1" display="Sch-4E (Project)"/>
    <hyperlink ref="L12" location="'ANNE-PAYM-SF-PROV'!Print_Area" display="SF-Paym-Prov-Annex"/>
    <hyperlink ref="M12" location="'S- 7'!A1" display="Schedule-7"/>
    <hyperlink ref="L13" location="'ANNE-PAYM-VVN-PROV'!Print_Area" display="VVN-Paym-Prov-Annex"/>
    <hyperlink ref="M13" location="'S  8'!Print_Area" display="Schedule-8"/>
    <hyperlink ref="L14" location="'ANNE-PAYM-PLAN-PROV'!Print_Area" display="Plan-Paym-Prov-Annex"/>
    <hyperlink ref="M14" location="'ANNE-S8-SF Civil'!A1" display="S8-Annex-SF"/>
    <hyperlink ref="L15" location="'I&amp;E'!Print_Area" display="Income &amp; Expenditure"/>
    <hyperlink ref="M15" location="'ANNE-S8-VVN All'!A1" display="S8-Annex-VVN"/>
    <hyperlink ref="L16" location="'S-1'!Print_Area" display="Schedule-1"/>
    <hyperlink ref="M16" location="'ANNE-S8-ProjectSF'!A1" display="S8-Annex-Project"/>
    <hyperlink ref="L17" location="'S-2'!Print_Area" display="Schedule-2"/>
    <hyperlink ref="M17" location="'ANNE-S8-PLAN'!A1" display="S8-Annex-Plan"/>
    <hyperlink ref="L18" location="'2A'!Print_Area" display="Schedule-2A"/>
    <hyperlink ref="M18" location="'ANNE-S8-SP.PLAN'!A1" display="S8-Annex-Sp. Plan"/>
    <hyperlink ref="L19" location="'S-3'!Print_Area" display="Schedule-3"/>
    <hyperlink ref="M19" location="'SCH-9 &amp; 10 '!Print_Area" display="S-9"/>
    <hyperlink ref="L20" location="'S- 3 A'!A1" display="Schedule-3A"/>
    <hyperlink ref="M20" location="'SCH-9 &amp; 10 '!Print_Area" display="S-10"/>
    <hyperlink ref="L21" location="'S-3B'!A1" display="Schedule-3B"/>
    <hyperlink ref="M21" location="'SCH 12 &amp;13 &amp; 14'!Print_Area" display="S-12"/>
    <hyperlink ref="L22" location="'ANN-S3-SF Civil'!Print_Area" display="S3-Annex-SF"/>
    <hyperlink ref="M22" location="'SCH 12 &amp;13 &amp; 14'!Print_Area" display="S-13"/>
    <hyperlink ref="L23" location="'ANN-S3-VVN-ALL'!Print_Area" display="S3-Annex-VVN"/>
    <hyperlink ref="M23" location="'SCH 12 &amp;13 &amp; 14'!Print_Area" display="S-14"/>
    <hyperlink ref="L24" location="'ANN-S3-PROJCT-SF'!Print_Area" display="S3-Annex-Project"/>
    <hyperlink ref="M24" location="'SC-15'!Print_Area" display="S-15"/>
    <hyperlink ref="L25" location="'ANN-S3-PLAN'!Print_Area" display="S3-Annex-Plan"/>
    <hyperlink ref="M25" location="'SCH- 16 &amp; 17'!Print_Area" display="S-16"/>
    <hyperlink ref="L26" location="'ANN-S3-SP.PLAN'!Print_Area" display="S3-Annex-Specific Plan"/>
    <hyperlink ref="M26" location="'SCH- 16 &amp; 17'!Print_Area" display="S-17"/>
    <hyperlink ref="M27" location="'sch - 18 &amp;19 &amp; 22'!Print_Area" display="S-18"/>
    <hyperlink ref="M28" location="'sch - 18 &amp;19 &amp; 22'!Print_Area" display="S-19"/>
    <hyperlink ref="M29" location="'S-4'!Print_Area" display="S-4"/>
    <hyperlink ref="M30" location="'sch - 18 &amp;19 &amp; 22'!Print_Area" display="S-22"/>
  </hyperlinks>
  <printOptions horizontalCentered="1"/>
  <pageMargins left="0.5905511811023623" right="0.2362204724409449" top="0.3543307086614174" bottom="0.4724409448818898" header="0.2362204724409449" footer="0.3149606299212598"/>
  <pageSetup orientation="landscape" paperSize="9" scale="91" firstPageNumber="6" useFirstPageNumber="1" blackAndWhite="1"/>
</worksheet>
</file>

<file path=xl/worksheets/sheet25.xml><?xml version="1.0" encoding="utf-8"?>
<worksheet xmlns="http://schemas.openxmlformats.org/spreadsheetml/2006/main">
  <sheetPr>
    <tabColor rgb="FF00B050"/>
    <outlinePr summaryBelow="1" summaryRight="1"/>
    <pageSetUpPr fitToPage="1"/>
  </sheetPr>
  <dimension ref="A1:P50"/>
  <sheetViews>
    <sheetView view="pageBreakPreview" topLeftCell="A13" zoomScale="85" zoomScaleNormal="100" zoomScaleSheetLayoutView="85" workbookViewId="0">
      <selection activeCell="F31" sqref="F31:G31"/>
    </sheetView>
  </sheetViews>
  <sheetFormatPr baseColWidth="8" defaultRowHeight="11.25"/>
  <cols>
    <col width="4.5703125" customWidth="1" style="12" min="1" max="1"/>
    <col width="39.28515625" customWidth="1" style="5" min="2" max="2"/>
    <col width="19.140625" customWidth="1" style="5" min="3" max="3"/>
    <col width="17.42578125" customWidth="1" style="5" min="4" max="4"/>
    <col width="19.140625" customWidth="1" style="5" min="5" max="6"/>
    <col width="19.28515625" customWidth="1" style="5" min="7" max="7"/>
    <col width="19.85546875" customWidth="1" style="5" min="8" max="8"/>
    <col width="19.28515625" customWidth="1" style="5" min="9" max="9"/>
    <col width="19.85546875" customWidth="1" style="5" min="10" max="10"/>
    <col width="14.85546875" customWidth="1" style="5" min="11" max="11"/>
    <col width="14.28515625" customWidth="1" style="5" min="12" max="12"/>
    <col width="13" customWidth="1" style="5" min="13" max="13"/>
    <col width="13.28515625" customWidth="1" style="5" min="14" max="14"/>
    <col width="27.28515625" customWidth="1" style="5" min="15" max="15"/>
    <col width="9.140625" customWidth="1" style="5" min="16" max="16384"/>
  </cols>
  <sheetData>
    <row r="1" ht="20.25" customHeight="1">
      <c r="A1" s="954">
        <f>COVER!A1</f>
        <v/>
      </c>
      <c r="B1" s="1073" t="n"/>
      <c r="C1" s="1073" t="n"/>
      <c r="D1" s="1073" t="n"/>
      <c r="E1" s="1073" t="n"/>
      <c r="F1" s="1073" t="n"/>
      <c r="G1" s="1073" t="n"/>
      <c r="H1" s="1073" t="n"/>
      <c r="I1" s="1073" t="n"/>
      <c r="J1" s="1074" t="n"/>
    </row>
    <row r="2" ht="22.5" customHeight="1">
      <c r="A2" s="1269" t="inlineStr">
        <is>
          <t>SCHEDULE 4 - FIXED ASSETS AS ON 31.03.2024</t>
        </is>
      </c>
      <c r="B2" s="1073" t="n"/>
      <c r="C2" s="1073" t="n"/>
      <c r="D2" s="1073" t="n"/>
      <c r="E2" s="1073" t="n"/>
      <c r="F2" s="1073" t="n"/>
      <c r="G2" s="1073" t="n"/>
      <c r="H2" s="1073" t="n"/>
      <c r="I2" s="1073" t="n"/>
      <c r="J2" s="1074" t="n"/>
    </row>
    <row r="3" ht="21" customHeight="1">
      <c r="A3" s="1270" t="inlineStr">
        <is>
          <t>GROSS BLOCK</t>
        </is>
      </c>
      <c r="B3" s="1243" t="n"/>
      <c r="C3" s="1243" t="n"/>
      <c r="D3" s="1243" t="n"/>
      <c r="E3" s="1243" t="n"/>
      <c r="F3" s="1230" t="n"/>
      <c r="G3" s="601" t="n"/>
      <c r="H3" s="601" t="n"/>
      <c r="I3" s="605" t="n"/>
      <c r="J3" s="605" t="n"/>
    </row>
    <row r="4" ht="42.75" customHeight="1">
      <c r="A4" s="903" t="inlineStr">
        <is>
          <t>SN</t>
        </is>
      </c>
      <c r="B4" s="602" t="inlineStr">
        <is>
          <t>Assets Heads</t>
        </is>
      </c>
      <c r="C4" s="603" t="inlineStr">
        <is>
          <t>Cost / Valuation as at begning of the year</t>
        </is>
      </c>
      <c r="D4" s="603" t="inlineStr">
        <is>
          <t>Additions during the year</t>
        </is>
      </c>
      <c r="E4" s="603" t="inlineStr">
        <is>
          <t>Deduction/ Adjustment  during the year</t>
        </is>
      </c>
      <c r="F4" s="603" t="inlineStr">
        <is>
          <t>Closing  Balance  at the year end</t>
        </is>
      </c>
      <c r="G4" s="604" t="n"/>
      <c r="H4" s="910" t="inlineStr">
        <is>
          <t>Assets Written Off</t>
        </is>
      </c>
      <c r="I4" s="1073" t="n"/>
      <c r="J4" s="1074" t="n"/>
    </row>
    <row r="5" ht="49.5" customHeight="1">
      <c r="A5" s="1117" t="n"/>
      <c r="B5" s="600" t="n"/>
      <c r="C5" s="339" t="n">
        <v>1</v>
      </c>
      <c r="D5" s="339" t="n">
        <v>2</v>
      </c>
      <c r="E5" s="339" t="n">
        <v>3</v>
      </c>
      <c r="F5" s="339" t="inlineStr">
        <is>
          <t>4(1+2+3)</t>
        </is>
      </c>
      <c r="G5" s="422" t="inlineStr">
        <is>
          <t>Donation in kind of assets</t>
        </is>
      </c>
      <c r="H5" s="428" t="inlineStr">
        <is>
          <t>Deduction from gross block (100%)</t>
        </is>
      </c>
      <c r="I5" s="428" t="inlineStr">
        <is>
          <t>Deduction from Depreciation Block (upto max. 95%)</t>
        </is>
      </c>
      <c r="J5" s="428" t="inlineStr">
        <is>
          <t>Loss on disposal of fixed assets (min. 5%)</t>
        </is>
      </c>
      <c r="K5" s="15" t="inlineStr">
        <is>
          <t>Residual Value</t>
        </is>
      </c>
      <c r="L5" s="38" t="inlineStr">
        <is>
          <t>Sale Price as taken in 'Recovery of Capital Nature' in SF receipt</t>
        </is>
      </c>
      <c r="M5" s="15" t="inlineStr">
        <is>
          <t>Profit</t>
        </is>
      </c>
      <c r="N5" s="15" t="inlineStr">
        <is>
          <t>Loss</t>
        </is>
      </c>
      <c r="O5" s="39" t="n"/>
    </row>
    <row r="6" ht="18.75" customHeight="1">
      <c r="A6" s="862" t="inlineStr">
        <is>
          <t>A.</t>
        </is>
      </c>
      <c r="B6" s="606" t="inlineStr">
        <is>
          <t>FIXED ASSETS</t>
        </is>
      </c>
      <c r="C6" s="607" t="n"/>
      <c r="D6" s="607" t="n"/>
      <c r="E6" s="607" t="n"/>
      <c r="F6" s="607" t="n"/>
      <c r="G6" s="608" t="n"/>
      <c r="H6" s="608" t="n"/>
      <c r="K6" s="39" t="n"/>
      <c r="L6" s="39" t="n"/>
      <c r="M6" s="39" t="n"/>
      <c r="N6" s="39" t="n"/>
      <c r="O6" s="39" t="n"/>
    </row>
    <row r="7" ht="18.75" customHeight="1">
      <c r="A7" s="301" t="n">
        <v>1</v>
      </c>
      <c r="B7" s="609" t="inlineStr">
        <is>
          <t xml:space="preserve">Land </t>
        </is>
      </c>
      <c r="C7" s="610">
        <f>'S4-A'!C7+'S4-E'!C7+'S4-F'!C7+'S4-B'!C7</f>
        <v/>
      </c>
      <c r="D7" s="610">
        <f>'S4-A'!D7+'S4-E'!D7+'S4-F'!D7+'S4-B'!D7</f>
        <v/>
      </c>
      <c r="E7" s="610">
        <f>'S4-A'!E7+'S4-E'!E7+'S4-F'!E7+'S4-B'!E7</f>
        <v/>
      </c>
      <c r="F7" s="610">
        <f>SUM(C7:E7)</f>
        <v/>
      </c>
      <c r="G7" s="310">
        <f>'S4-A'!G7+'S4-E'!G7+'S4-F'!G7+'S4-B'!G7</f>
        <v/>
      </c>
      <c r="H7" s="310">
        <f>'S4-A'!H7+'S4-E'!H7+'S4-F'!H7+'S4-B'!H7</f>
        <v/>
      </c>
      <c r="I7" s="420">
        <f>'S4-A'!I7+'S4-E'!I7+'S4-F'!I7+'S4-B'!I7</f>
        <v/>
      </c>
      <c r="J7" s="420">
        <f>'S4-A'!J7+'S4-E'!J7+'S4-F'!J7+'S4-B'!J7</f>
        <v/>
      </c>
      <c r="K7" s="610">
        <f>'S4-A'!K7+'S4-E'!K7+'S4-F'!K7+'S4-B'!K7</f>
        <v/>
      </c>
      <c r="L7" s="610">
        <f>'S4-A'!L7+'S4-E'!L7+'S4-F'!L7+'S4-B'!L7</f>
        <v/>
      </c>
      <c r="M7" s="610">
        <f>'S4-A'!M7+'S4-E'!M7+'S4-F'!M7+'S4-B'!M7</f>
        <v/>
      </c>
      <c r="N7" s="610">
        <f>'S4-A'!N7+'S4-E'!N7+'S4-F'!N7+'S4-B'!N7</f>
        <v/>
      </c>
      <c r="O7" s="39" t="inlineStr">
        <is>
          <t xml:space="preserve">Land </t>
        </is>
      </c>
      <c r="P7" s="161" t="n"/>
    </row>
    <row r="8" ht="18.75" customHeight="1">
      <c r="A8" s="301" t="n">
        <v>2</v>
      </c>
      <c r="B8" s="609" t="inlineStr">
        <is>
          <t>Building</t>
        </is>
      </c>
      <c r="C8" s="610">
        <f>'S4-A'!C8+'S4-E'!C8+'S4-F'!C8+'S4-B'!C8</f>
        <v/>
      </c>
      <c r="D8" s="610">
        <f>'S4-A'!D8+'S4-E'!D8+'S4-F'!D8+'S4-B'!D8</f>
        <v/>
      </c>
      <c r="E8" s="610">
        <f>'S4-A'!E8+'S4-E'!E8+'S4-F'!E8+'S4-B'!E8</f>
        <v/>
      </c>
      <c r="F8" s="610">
        <f>SUM(C8:E8)</f>
        <v/>
      </c>
      <c r="G8" s="310">
        <f>'S4-A'!G8+'S4-E'!G8+'S4-F'!G8+'S4-B'!G8</f>
        <v/>
      </c>
      <c r="H8" s="310">
        <f>'S4-A'!H8+'S4-E'!H8+'S4-F'!H8+'S4-B'!H8</f>
        <v/>
      </c>
      <c r="I8" s="420">
        <f>'S4-A'!I8+'S4-E'!I8+'S4-F'!I8+'S4-B'!I8</f>
        <v/>
      </c>
      <c r="J8" s="420">
        <f>'S4-A'!J8+'S4-E'!J8+'S4-F'!J8+'S4-B'!J8</f>
        <v/>
      </c>
      <c r="K8" s="610">
        <f>'S4-A'!K8+'S4-E'!K8+'S4-F'!K8+'S4-B'!K8</f>
        <v/>
      </c>
      <c r="L8" s="610">
        <f>'S4-A'!L8+'S4-E'!L8+'S4-F'!L8+'S4-B'!L8</f>
        <v/>
      </c>
      <c r="M8" s="610">
        <f>'S4-A'!M8+'S4-E'!M8+'S4-F'!M8+'S4-B'!M8</f>
        <v/>
      </c>
      <c r="N8" s="610">
        <f>'S4-A'!N8+'S4-E'!N8+'S4-F'!N8+'S4-B'!N8</f>
        <v/>
      </c>
      <c r="O8" s="39" t="inlineStr">
        <is>
          <t>Building</t>
        </is>
      </c>
      <c r="P8" s="161" t="n"/>
    </row>
    <row r="9" ht="18.75" customHeight="1">
      <c r="A9" s="301" t="n">
        <v>3</v>
      </c>
      <c r="B9" s="609" t="inlineStr">
        <is>
          <t>Furniture,Fixtures</t>
        </is>
      </c>
      <c r="C9" s="610">
        <f>'S4-A'!C9+'S4-E'!C9+'S4-F'!C9+'S4-B'!C9</f>
        <v/>
      </c>
      <c r="D9" s="610">
        <f>'S4-A'!D9+'S4-E'!D9+'S4-F'!D9+'S4-B'!D9</f>
        <v/>
      </c>
      <c r="E9" s="610">
        <f>'S4-A'!E9+'S4-E'!E9+'S4-F'!E9+'S4-B'!E9</f>
        <v/>
      </c>
      <c r="F9" s="610">
        <f>SUM(C9:E9)</f>
        <v/>
      </c>
      <c r="G9" s="310">
        <f>'S4-A'!G9+'S4-E'!G9+'S4-F'!G9+'S4-B'!G9</f>
        <v/>
      </c>
      <c r="H9" s="310">
        <f>'S4-A'!H9+'S4-E'!H9+'S4-F'!H9+'S4-B'!H9</f>
        <v/>
      </c>
      <c r="I9" s="420">
        <f>'S4-A'!I9+'S4-E'!I9+'S4-F'!I9+'S4-B'!I9</f>
        <v/>
      </c>
      <c r="J9" s="420">
        <f>'S4-A'!J9+'S4-E'!J9+'S4-F'!J9+'S4-B'!J9</f>
        <v/>
      </c>
      <c r="K9" s="610">
        <f>'S4-A'!K9+'S4-E'!K9+'S4-F'!K9+'S4-B'!K9</f>
        <v/>
      </c>
      <c r="L9" s="610">
        <f>'S4-A'!L9+'S4-E'!L9+'S4-F'!L9+'S4-B'!L9</f>
        <v/>
      </c>
      <c r="M9" s="610">
        <f>'S4-A'!M9+'S4-E'!M9+'S4-F'!M9+'S4-B'!M9</f>
        <v/>
      </c>
      <c r="N9" s="610">
        <f>'S4-A'!N9+'S4-E'!N9+'S4-F'!N9+'S4-B'!N9</f>
        <v/>
      </c>
      <c r="O9" s="39" t="inlineStr">
        <is>
          <t>Furniture,Fixtures</t>
        </is>
      </c>
      <c r="P9" s="161" t="n"/>
    </row>
    <row r="10" ht="18.75" customHeight="1">
      <c r="A10" s="301" t="n">
        <v>4</v>
      </c>
      <c r="B10" s="609" t="inlineStr">
        <is>
          <t>Library Books</t>
        </is>
      </c>
      <c r="C10" s="610">
        <f>'S4-A'!C10+'S4-E'!C10+'S4-F'!C10+'S4-B'!C10</f>
        <v/>
      </c>
      <c r="D10" s="610">
        <f>'S4-A'!D10+'S4-E'!D10+'S4-F'!D10+'S4-B'!D10</f>
        <v/>
      </c>
      <c r="E10" s="610">
        <f>'S4-A'!E10+'S4-E'!E10+'S4-F'!E10+'S4-B'!E10</f>
        <v/>
      </c>
      <c r="F10" s="610">
        <f>SUM(C10:E10)</f>
        <v/>
      </c>
      <c r="G10" s="310">
        <f>'S4-A'!G10+'S4-E'!G10+'S4-F'!G10+'S4-B'!G10</f>
        <v/>
      </c>
      <c r="H10" s="310">
        <f>'S4-A'!H10+'S4-E'!H10+'S4-F'!H10+'S4-B'!H10</f>
        <v/>
      </c>
      <c r="I10" s="420">
        <f>'S4-A'!I10+'S4-E'!I10+'S4-F'!I10+'S4-B'!I10</f>
        <v/>
      </c>
      <c r="J10" s="420">
        <f>'S4-A'!J10+'S4-E'!J10+'S4-F'!J10+'S4-B'!J10</f>
        <v/>
      </c>
      <c r="K10" s="610">
        <f>'S4-A'!K10+'S4-E'!K10+'S4-F'!K10+'S4-B'!K10</f>
        <v/>
      </c>
      <c r="L10" s="610">
        <f>'S4-A'!L10+'S4-E'!L10+'S4-F'!L10+'S4-B'!L10</f>
        <v/>
      </c>
      <c r="M10" s="610">
        <f>'S4-A'!M10+'S4-E'!M10+'S4-F'!M10+'S4-B'!M10</f>
        <v/>
      </c>
      <c r="N10" s="610">
        <f>'S4-A'!N10+'S4-E'!N10+'S4-F'!N10+'S4-B'!N10</f>
        <v/>
      </c>
      <c r="O10" s="39" t="inlineStr">
        <is>
          <t>Library Books</t>
        </is>
      </c>
      <c r="P10" s="161" t="n"/>
    </row>
    <row r="11" ht="18.75" customHeight="1">
      <c r="A11" s="301" t="n">
        <v>5</v>
      </c>
      <c r="B11" s="609" t="inlineStr">
        <is>
          <t>Office Equipments</t>
        </is>
      </c>
      <c r="C11" s="610">
        <f>'S4-A'!C11+'S4-E'!C11+'S4-F'!C11+'S4-B'!C11</f>
        <v/>
      </c>
      <c r="D11" s="610">
        <f>'S4-A'!D11+'S4-E'!D11+'S4-F'!D11+'S4-B'!D11</f>
        <v/>
      </c>
      <c r="E11" s="610">
        <f>'S4-A'!E11+'S4-E'!E11+'S4-F'!E11+'S4-B'!E11</f>
        <v/>
      </c>
      <c r="F11" s="610">
        <f>SUM(C11:E11)</f>
        <v/>
      </c>
      <c r="G11" s="310">
        <f>'S4-A'!G11+'S4-E'!G11+'S4-F'!G11+'S4-B'!G11</f>
        <v/>
      </c>
      <c r="H11" s="310">
        <f>'S4-A'!H11+'S4-E'!H11+'S4-F'!H11+'S4-B'!H11</f>
        <v/>
      </c>
      <c r="I11" s="420">
        <f>'S4-A'!I11+'S4-E'!I11+'S4-F'!I11+'S4-B'!I11</f>
        <v/>
      </c>
      <c r="J11" s="420">
        <f>'S4-A'!J11+'S4-E'!J11+'S4-F'!J11+'S4-B'!J11</f>
        <v/>
      </c>
      <c r="K11" s="610">
        <f>'S4-A'!K11+'S4-E'!K11+'S4-F'!K11+'S4-B'!K11</f>
        <v/>
      </c>
      <c r="L11" s="610">
        <f>'S4-A'!L11+'S4-E'!L11+'S4-F'!L11+'S4-B'!L11</f>
        <v/>
      </c>
      <c r="M11" s="610">
        <f>'S4-A'!M11+'S4-E'!M11+'S4-F'!M11+'S4-B'!M11</f>
        <v/>
      </c>
      <c r="N11" s="610">
        <f>'S4-A'!N11+'S4-E'!N11+'S4-F'!N11+'S4-B'!N11</f>
        <v/>
      </c>
      <c r="O11" s="39" t="inlineStr">
        <is>
          <t>Office Equipments</t>
        </is>
      </c>
      <c r="P11" s="161" t="n"/>
    </row>
    <row r="12" ht="18.75" customHeight="1">
      <c r="A12" s="301" t="n">
        <v>6</v>
      </c>
      <c r="B12" s="609" t="inlineStr">
        <is>
          <t>Vehicles</t>
        </is>
      </c>
      <c r="C12" s="610">
        <f>'S4-A'!C12+'S4-E'!C12+'S4-F'!C12+'S4-B'!C12</f>
        <v/>
      </c>
      <c r="D12" s="610">
        <f>'S4-A'!D12+'S4-E'!D12+'S4-F'!D12+'S4-B'!D12</f>
        <v/>
      </c>
      <c r="E12" s="610">
        <f>'S4-A'!E12+'S4-E'!E12+'S4-F'!E12+'S4-B'!E12</f>
        <v/>
      </c>
      <c r="F12" s="610">
        <f>SUM(C12:E12)</f>
        <v/>
      </c>
      <c r="G12" s="310">
        <f>'S4-A'!G12+'S4-E'!G12+'S4-F'!G12+'S4-B'!G12</f>
        <v/>
      </c>
      <c r="H12" s="310">
        <f>'S4-A'!H12+'S4-E'!H12+'S4-F'!H12+'S4-B'!H12</f>
        <v/>
      </c>
      <c r="I12" s="420">
        <f>'S4-A'!I12+'S4-E'!I12+'S4-F'!I12+'S4-B'!I12</f>
        <v/>
      </c>
      <c r="J12" s="420">
        <f>'S4-A'!J12+'S4-E'!J12+'S4-F'!J12+'S4-B'!J12</f>
        <v/>
      </c>
      <c r="K12" s="610">
        <f>'S4-A'!K12+'S4-E'!K12+'S4-F'!K12+'S4-B'!K12</f>
        <v/>
      </c>
      <c r="L12" s="610">
        <f>'S4-A'!L12+'S4-E'!L12+'S4-F'!L12+'S4-B'!L12</f>
        <v/>
      </c>
      <c r="M12" s="610">
        <f>'S4-A'!M12+'S4-E'!M12+'S4-F'!M12+'S4-B'!M12</f>
        <v/>
      </c>
      <c r="N12" s="610">
        <f>'S4-A'!N12+'S4-E'!N12+'S4-F'!N12+'S4-B'!N12</f>
        <v/>
      </c>
      <c r="O12" s="39" t="inlineStr">
        <is>
          <t>Vehicles</t>
        </is>
      </c>
      <c r="P12" s="161" t="n"/>
    </row>
    <row r="13" ht="18.75" customHeight="1">
      <c r="A13" s="301" t="n">
        <v>7</v>
      </c>
      <c r="B13" s="609" t="inlineStr">
        <is>
          <t>Computer/Peripherals</t>
        </is>
      </c>
      <c r="C13" s="610">
        <f>'S4-A'!C13+'S4-E'!C13+'S4-F'!C13+'S4-B'!C13</f>
        <v/>
      </c>
      <c r="D13" s="610">
        <f>'S4-A'!D13+'S4-E'!D13+'S4-F'!D13+'S4-B'!D13</f>
        <v/>
      </c>
      <c r="E13" s="610">
        <f>'S4-A'!E13+'S4-E'!E13+'S4-F'!E13+'S4-B'!E13</f>
        <v/>
      </c>
      <c r="F13" s="610">
        <f>SUM(C13:E13)</f>
        <v/>
      </c>
      <c r="G13" s="310">
        <f>'S4-A'!G13+'S4-E'!G13+'S4-F'!G13+'S4-B'!G13</f>
        <v/>
      </c>
      <c r="H13" s="310">
        <f>'S4-A'!H13+'S4-E'!H13+'S4-F'!H13+'S4-B'!H13</f>
        <v/>
      </c>
      <c r="I13" s="420">
        <f>'S4-A'!I13+'S4-E'!I13+'S4-F'!I13+'S4-B'!I13</f>
        <v/>
      </c>
      <c r="J13" s="420">
        <f>'S4-A'!J13+'S4-E'!J13+'S4-F'!J13+'S4-B'!J13</f>
        <v/>
      </c>
      <c r="K13" s="610">
        <f>'S4-A'!K13+'S4-E'!K13+'S4-F'!K13+'S4-B'!K13</f>
        <v/>
      </c>
      <c r="L13" s="610">
        <f>'S4-A'!L13+'S4-E'!L13+'S4-F'!L13+'S4-B'!L13</f>
        <v/>
      </c>
      <c r="M13" s="610">
        <f>'S4-A'!M13+'S4-E'!M13+'S4-F'!M13+'S4-B'!M13</f>
        <v/>
      </c>
      <c r="N13" s="610">
        <f>'S4-A'!N13+'S4-E'!N13+'S4-F'!N13+'S4-B'!N13</f>
        <v/>
      </c>
      <c r="O13" s="39" t="inlineStr">
        <is>
          <t>Computer/Peripherals</t>
        </is>
      </c>
      <c r="P13" s="161" t="n"/>
    </row>
    <row r="14" ht="18.75" customHeight="1">
      <c r="A14" s="301" t="n">
        <v>8</v>
      </c>
      <c r="B14" s="609" t="inlineStr">
        <is>
          <t>Hostel Equipments</t>
        </is>
      </c>
      <c r="C14" s="610">
        <f>'S4-A'!C14+'S4-E'!C14+'S4-F'!C14+'S4-B'!C14</f>
        <v/>
      </c>
      <c r="D14" s="610">
        <f>'S4-A'!D14+'S4-E'!D14+'S4-F'!D14+'S4-B'!D14</f>
        <v/>
      </c>
      <c r="E14" s="610">
        <f>'S4-A'!E14+'S4-E'!E14+'S4-F'!E14+'S4-B'!E14</f>
        <v/>
      </c>
      <c r="F14" s="610">
        <f>SUM(C14:E14)</f>
        <v/>
      </c>
      <c r="G14" s="310">
        <f>'S4-A'!G14+'S4-E'!G14+'S4-F'!G14+'S4-B'!G14</f>
        <v/>
      </c>
      <c r="H14" s="310">
        <f>'S4-A'!H14+'S4-E'!H14+'S4-F'!H14+'S4-B'!H14</f>
        <v/>
      </c>
      <c r="I14" s="420">
        <f>'S4-A'!I14+'S4-E'!I14+'S4-F'!I14+'S4-B'!I14</f>
        <v/>
      </c>
      <c r="J14" s="420">
        <f>'S4-A'!J14+'S4-E'!J14+'S4-F'!J14+'S4-B'!J14</f>
        <v/>
      </c>
      <c r="K14" s="610">
        <f>'S4-A'!K14+'S4-E'!K14+'S4-F'!K14+'S4-B'!K14</f>
        <v/>
      </c>
      <c r="L14" s="610">
        <f>'S4-A'!L14+'S4-E'!L14+'S4-F'!L14+'S4-B'!L14</f>
        <v/>
      </c>
      <c r="M14" s="610">
        <f>'S4-A'!M14+'S4-E'!M14+'S4-F'!M14+'S4-B'!M14</f>
        <v/>
      </c>
      <c r="N14" s="610">
        <f>'S4-A'!N14+'S4-E'!N14+'S4-F'!N14+'S4-B'!N14</f>
        <v/>
      </c>
      <c r="O14" s="39" t="inlineStr">
        <is>
          <t>Hostel Equipments</t>
        </is>
      </c>
      <c r="P14" s="161" t="n"/>
    </row>
    <row r="15" ht="18.75" customHeight="1">
      <c r="A15" s="301" t="n">
        <v>9</v>
      </c>
      <c r="B15" s="609" t="inlineStr">
        <is>
          <t>Lab Equipments</t>
        </is>
      </c>
      <c r="C15" s="610">
        <f>'S4-A'!C15+'S4-E'!C15+'S4-F'!C15+'S4-B'!C15</f>
        <v/>
      </c>
      <c r="D15" s="610">
        <f>'S4-A'!D15+'S4-E'!D15+'S4-F'!D15+'S4-B'!D15</f>
        <v/>
      </c>
      <c r="E15" s="610">
        <f>'S4-A'!E15+'S4-E'!E15+'S4-F'!E15+'S4-B'!E15</f>
        <v/>
      </c>
      <c r="F15" s="610">
        <f>SUM(C15:E15)</f>
        <v/>
      </c>
      <c r="G15" s="310">
        <f>'S4-A'!G15+'S4-E'!G15+'S4-F'!G15+'S4-B'!G15</f>
        <v/>
      </c>
      <c r="H15" s="310">
        <f>'S4-A'!H15+'S4-E'!H15+'S4-F'!H15+'S4-B'!H15</f>
        <v/>
      </c>
      <c r="I15" s="420">
        <f>'S4-A'!I15+'S4-E'!I15+'S4-F'!I15+'S4-B'!I15</f>
        <v/>
      </c>
      <c r="J15" s="420">
        <f>'S4-A'!J15+'S4-E'!J15+'S4-F'!J15+'S4-B'!J15</f>
        <v/>
      </c>
      <c r="K15" s="610">
        <f>'S4-A'!K15+'S4-E'!K15+'S4-F'!K15+'S4-B'!K15</f>
        <v/>
      </c>
      <c r="L15" s="610">
        <f>'S4-A'!L15+'S4-E'!L15+'S4-F'!L15+'S4-B'!L15</f>
        <v/>
      </c>
      <c r="M15" s="610">
        <f>'S4-A'!M15+'S4-E'!M15+'S4-F'!M15+'S4-B'!M15</f>
        <v/>
      </c>
      <c r="N15" s="610">
        <f>'S4-A'!N15+'S4-E'!N15+'S4-F'!N15+'S4-B'!N15</f>
        <v/>
      </c>
      <c r="O15" s="39" t="inlineStr">
        <is>
          <t>Lab Equipments</t>
        </is>
      </c>
      <c r="P15" s="161" t="n"/>
    </row>
    <row r="16" ht="18.75" customHeight="1">
      <c r="A16" s="301" t="n">
        <v>10</v>
      </c>
      <c r="B16" s="609" t="inlineStr">
        <is>
          <t>Audio Visual &amp; Musical Instruments</t>
        </is>
      </c>
      <c r="C16" s="610">
        <f>'S4-A'!C16+'S4-E'!C16+'S4-F'!C16+'S4-B'!C16</f>
        <v/>
      </c>
      <c r="D16" s="610">
        <f>'S4-A'!D16+'S4-E'!D16+'S4-F'!D16+'S4-B'!D16</f>
        <v/>
      </c>
      <c r="E16" s="610">
        <f>'S4-A'!E16+'S4-E'!E16+'S4-F'!E16+'S4-B'!E16</f>
        <v/>
      </c>
      <c r="F16" s="610">
        <f>SUM(C16:E16)</f>
        <v/>
      </c>
      <c r="G16" s="310">
        <f>'S4-A'!G16+'S4-E'!G16+'S4-F'!G16+'S4-B'!G16</f>
        <v/>
      </c>
      <c r="H16" s="310">
        <f>'S4-A'!H16+'S4-E'!H16+'S4-F'!H16+'S4-B'!H16</f>
        <v/>
      </c>
      <c r="I16" s="420">
        <f>'S4-A'!I16+'S4-E'!I16+'S4-F'!I16+'S4-B'!I16</f>
        <v/>
      </c>
      <c r="J16" s="420">
        <f>'S4-A'!J16+'S4-E'!J16+'S4-F'!J16+'S4-B'!J16</f>
        <v/>
      </c>
      <c r="K16" s="610">
        <f>'S4-A'!K16+'S4-E'!K16+'S4-F'!K16+'S4-B'!K16</f>
        <v/>
      </c>
      <c r="L16" s="610">
        <f>'S4-A'!L16+'S4-E'!L16+'S4-F'!L16+'S4-B'!L16</f>
        <v/>
      </c>
      <c r="M16" s="610">
        <f>'S4-A'!M16+'S4-E'!M16+'S4-F'!M16+'S4-B'!M16</f>
        <v/>
      </c>
      <c r="N16" s="610">
        <f>'S4-A'!N16+'S4-E'!N16+'S4-F'!N16+'S4-B'!N16</f>
        <v/>
      </c>
      <c r="O16" s="39" t="inlineStr">
        <is>
          <t>Audio Visual &amp; Musical Instruments</t>
        </is>
      </c>
      <c r="P16" s="161" t="n"/>
    </row>
    <row r="17" ht="18.75" customHeight="1">
      <c r="A17" s="301" t="n">
        <v>11</v>
      </c>
      <c r="B17" s="609" t="inlineStr">
        <is>
          <t>Sports Equipment</t>
        </is>
      </c>
      <c r="C17" s="610">
        <f>'S4-A'!C17+'S4-E'!C17+'S4-F'!C17+'S4-B'!C17</f>
        <v/>
      </c>
      <c r="D17" s="610">
        <f>'S4-A'!D17+'S4-E'!D17+'S4-F'!D17+'S4-B'!D17</f>
        <v/>
      </c>
      <c r="E17" s="610">
        <f>'S4-A'!E17+'S4-E'!E17+'S4-F'!E17+'S4-B'!E17</f>
        <v/>
      </c>
      <c r="F17" s="610">
        <f>SUM(C17:E17)</f>
        <v/>
      </c>
      <c r="G17" s="310">
        <f>'S4-A'!G17+'S4-E'!G17+'S4-F'!G17+'S4-B'!G17</f>
        <v/>
      </c>
      <c r="H17" s="310">
        <f>'S4-A'!H17+'S4-E'!H17+'S4-F'!H17+'S4-B'!H17</f>
        <v/>
      </c>
      <c r="I17" s="420">
        <f>'S4-A'!I17+'S4-E'!I17+'S4-F'!I17+'S4-B'!I17</f>
        <v/>
      </c>
      <c r="J17" s="420">
        <f>'S4-A'!J17+'S4-E'!J17+'S4-F'!J17+'S4-B'!J17</f>
        <v/>
      </c>
      <c r="K17" s="610">
        <f>'S4-A'!K17+'S4-E'!K17+'S4-F'!K17+'S4-B'!K17</f>
        <v/>
      </c>
      <c r="L17" s="610">
        <f>'S4-A'!L17+'S4-E'!L17+'S4-F'!L17+'S4-B'!L17</f>
        <v/>
      </c>
      <c r="M17" s="610">
        <f>'S4-A'!M17+'S4-E'!M17+'S4-F'!M17+'S4-B'!M17</f>
        <v/>
      </c>
      <c r="N17" s="610">
        <f>'S4-A'!N17+'S4-E'!N17+'S4-F'!N17+'S4-B'!N17</f>
        <v/>
      </c>
      <c r="O17" s="39" t="inlineStr">
        <is>
          <t>Sports Equipment</t>
        </is>
      </c>
      <c r="P17" s="161" t="n"/>
    </row>
    <row r="18" ht="18.75" customHeight="1">
      <c r="A18" s="301" t="n">
        <v>12</v>
      </c>
      <c r="B18" s="609" t="inlineStr">
        <is>
          <t>Other Fixed Assets</t>
        </is>
      </c>
      <c r="C18" s="610">
        <f>'S4-A'!C18+'S4-E'!C18+'S4-F'!C18+'S4-B'!C18</f>
        <v/>
      </c>
      <c r="D18" s="610">
        <f>'S4-A'!D18+'S4-E'!D18+'S4-F'!D18+'S4-B'!D18</f>
        <v/>
      </c>
      <c r="E18" s="610">
        <f>'S4-A'!E18+'S4-E'!E18+'S4-F'!E18+'S4-B'!E18</f>
        <v/>
      </c>
      <c r="F18" s="610">
        <f>SUM(C18:E18)</f>
        <v/>
      </c>
      <c r="G18" s="310">
        <f>'S4-A'!G18+'S4-E'!G18+'S4-F'!G18+'S4-B'!G18</f>
        <v/>
      </c>
      <c r="H18" s="310">
        <f>'S4-A'!H18+'S4-E'!H18+'S4-F'!H18+'S4-B'!H18</f>
        <v/>
      </c>
      <c r="I18" s="420">
        <f>'S4-A'!I18+'S4-E'!I18+'S4-F'!I18+'S4-B'!I18</f>
        <v/>
      </c>
      <c r="J18" s="420">
        <f>'S4-A'!J18+'S4-E'!J18+'S4-F'!J18+'S4-B'!J18</f>
        <v/>
      </c>
      <c r="K18" s="610">
        <f>'S4-A'!K18+'S4-E'!K18+'S4-F'!K18+'S4-B'!K18</f>
        <v/>
      </c>
      <c r="L18" s="610">
        <f>'S4-A'!L18+'S4-E'!L18+'S4-F'!L18+'S4-B'!L18</f>
        <v/>
      </c>
      <c r="M18" s="610">
        <f>'S4-A'!M18+'S4-E'!M18+'S4-F'!M18+'S4-B'!M18</f>
        <v/>
      </c>
      <c r="N18" s="610">
        <f>'S4-A'!N18+'S4-E'!N18+'S4-F'!N18+'S4-B'!N18</f>
        <v/>
      </c>
      <c r="O18" s="39" t="inlineStr">
        <is>
          <t>Other Fixed Assets</t>
        </is>
      </c>
      <c r="P18" s="161" t="n"/>
    </row>
    <row r="19" ht="18.75" customHeight="1">
      <c r="A19" s="301" t="n"/>
      <c r="B19" s="611" t="inlineStr">
        <is>
          <t xml:space="preserve"> TOTAL (A)</t>
        </is>
      </c>
      <c r="C19" s="610">
        <f>'S4-A'!C19+'S4-E'!C19+'S4-F'!C19+'S4-B'!C19</f>
        <v/>
      </c>
      <c r="D19" s="610">
        <f>'S4-A'!D19+'S4-E'!D19+'S4-F'!D19+'S4-B'!D19</f>
        <v/>
      </c>
      <c r="E19" s="610">
        <f>'S4-A'!E19+'S4-E'!E19+'S4-F'!E19+'S4-B'!E19</f>
        <v/>
      </c>
      <c r="F19" s="610">
        <f>SUM(F7:F18)</f>
        <v/>
      </c>
      <c r="G19" s="612">
        <f>SUM(G7:G18)</f>
        <v/>
      </c>
      <c r="H19" s="612">
        <f>SUM(H7:H18)</f>
        <v/>
      </c>
      <c r="I19" s="432">
        <f>SUM(I7:I18)</f>
        <v/>
      </c>
      <c r="J19" s="432">
        <f>SUM(J7:J18)</f>
        <v/>
      </c>
      <c r="K19" s="610" t="n"/>
      <c r="L19" s="610" t="n"/>
      <c r="M19" s="610" t="n"/>
      <c r="N19" s="610" t="n"/>
      <c r="O19" s="39" t="n"/>
      <c r="P19" s="161" t="n"/>
    </row>
    <row r="20" ht="18.75" customHeight="1">
      <c r="A20" s="300" t="inlineStr">
        <is>
          <t>B</t>
        </is>
      </c>
      <c r="B20" s="609" t="inlineStr">
        <is>
          <t>Capital work in Progress</t>
        </is>
      </c>
      <c r="C20" s="310">
        <f>'S4-A'!C20+'S4-E'!C20+'S4-F'!C20+'S4-B'!C20</f>
        <v/>
      </c>
      <c r="D20" s="310">
        <f>'S4-A'!D20+'S4-E'!D20+'S4-F'!D20+'S4-B'!D20</f>
        <v/>
      </c>
      <c r="E20" s="310">
        <f>'S4-A'!E20+'S4-E'!E20+'S4-F'!E20+'S4-B'!E20</f>
        <v/>
      </c>
      <c r="F20" s="310">
        <f>C20+D20+E20</f>
        <v/>
      </c>
      <c r="G20" s="608" t="n"/>
      <c r="H20" s="608" t="n"/>
      <c r="K20" s="610" t="n"/>
      <c r="L20" s="610" t="n"/>
      <c r="M20" s="610" t="n"/>
      <c r="N20" s="610" t="n"/>
      <c r="O20" s="39" t="n"/>
      <c r="P20" s="161" t="n"/>
    </row>
    <row r="21" ht="18.75" customHeight="1">
      <c r="A21" s="301" t="n"/>
      <c r="B21" s="613" t="inlineStr">
        <is>
          <t>Intangilble Assets</t>
        </is>
      </c>
      <c r="C21" s="614" t="n"/>
      <c r="D21" s="614" t="n"/>
      <c r="E21" s="614" t="n"/>
      <c r="F21" s="614" t="n"/>
      <c r="G21" s="608" t="n"/>
      <c r="H21" s="608" t="n"/>
      <c r="K21" s="610" t="n"/>
      <c r="L21" s="610" t="n"/>
      <c r="M21" s="610" t="n"/>
      <c r="N21" s="610" t="n"/>
      <c r="O21" s="39" t="n"/>
      <c r="P21" s="161" t="n"/>
    </row>
    <row r="22" ht="18.75" customHeight="1">
      <c r="A22" s="300" t="inlineStr">
        <is>
          <t>C</t>
        </is>
      </c>
      <c r="B22" s="611" t="inlineStr">
        <is>
          <t>Computer Software etc.  (C )</t>
        </is>
      </c>
      <c r="C22" s="610">
        <f>'S4-A'!C22+'S4-E'!C22+'S4-F'!C22+'S4-B'!C22</f>
        <v/>
      </c>
      <c r="D22" s="610">
        <f>'S4-A'!D22+'S4-E'!D22+'S4-F'!D22+'S4-B'!D22</f>
        <v/>
      </c>
      <c r="E22" s="610">
        <f>'S4-A'!E22+'S4-E'!E22+'S4-F'!E22+'S4-B'!E22</f>
        <v/>
      </c>
      <c r="F22" s="610">
        <f>C22+D22+E22</f>
        <v/>
      </c>
      <c r="G22" s="310">
        <f>'S4-A'!G22+'S4-E'!G22+'S4-F'!G22+'S4-B'!G22</f>
        <v/>
      </c>
      <c r="H22" s="310">
        <f>'S4-A'!H22+'S4-E'!H22+'S4-F'!H22+'S4-B'!H22</f>
        <v/>
      </c>
      <c r="I22" s="144">
        <f>'S4-A'!I22+'S4-E'!I22+'S4-F'!I22+'S4-B'!I22</f>
        <v/>
      </c>
      <c r="J22" s="144">
        <f>'S4-A'!J22+'S4-E'!J22+'S4-F'!J22+'S4-B'!J22</f>
        <v/>
      </c>
      <c r="K22" s="610">
        <f>'S4-A'!K22+'S4-E'!K22+'S4-F'!K22+'S4-B'!K22</f>
        <v/>
      </c>
      <c r="L22" s="610">
        <f>'S4-A'!L22+'S4-E'!L22+'S4-F'!L22+'S4-B'!L22</f>
        <v/>
      </c>
      <c r="M22" s="610">
        <f>'S4-A'!M22+'S4-E'!M22+'S4-F'!M22+'S4-B'!M22</f>
        <v/>
      </c>
      <c r="N22" s="610">
        <f>'S4-A'!N22+'S4-E'!N22+'S4-F'!N22+'S4-B'!N22</f>
        <v/>
      </c>
      <c r="O22" s="39" t="inlineStr">
        <is>
          <t>Computer Software etc.  (C )</t>
        </is>
      </c>
      <c r="P22" s="161" t="n"/>
    </row>
    <row r="23" ht="18.75" customHeight="1">
      <c r="A23" s="301" t="n"/>
      <c r="B23" s="611" t="inlineStr">
        <is>
          <t>GRAND TOTAL (A+B+C)</t>
        </is>
      </c>
      <c r="C23" s="307">
        <f>C19+C20+C22</f>
        <v/>
      </c>
      <c r="D23" s="307">
        <f>D19+D20+D22</f>
        <v/>
      </c>
      <c r="E23" s="307">
        <f>E19+E20+E22</f>
        <v/>
      </c>
      <c r="F23" s="307">
        <f>F19+F20+F22</f>
        <v/>
      </c>
      <c r="G23" s="615">
        <f>G19+G20+G22</f>
        <v/>
      </c>
      <c r="H23" s="615">
        <f>H19+H20+H22</f>
        <v/>
      </c>
      <c r="I23" s="431">
        <f>I19+I20+I22</f>
        <v/>
      </c>
      <c r="J23" s="343">
        <f>J19+J20+J22</f>
        <v/>
      </c>
      <c r="K23" s="39">
        <f>SUM(K7:K22)</f>
        <v/>
      </c>
      <c r="L23" s="39">
        <f>SUM(L7:L22)</f>
        <v/>
      </c>
      <c r="M23" s="39">
        <f>SUM(M7:M22)</f>
        <v/>
      </c>
      <c r="N23" s="39">
        <f>SUM(N7:N22)</f>
        <v/>
      </c>
      <c r="O23" s="39" t="n"/>
      <c r="P23" s="161" t="n"/>
    </row>
    <row r="24" ht="27.75" customFormat="1" customHeight="1" s="34">
      <c r="A24" s="863">
        <f>COVER!A1</f>
        <v/>
      </c>
      <c r="B24" s="1073" t="n"/>
      <c r="C24" s="1073" t="n"/>
      <c r="D24" s="1073" t="n"/>
      <c r="E24" s="1073" t="n"/>
      <c r="F24" s="1073" t="n"/>
      <c r="G24" s="1073" t="n"/>
      <c r="H24" s="1074" t="n"/>
      <c r="K24" s="5" t="n"/>
      <c r="L24" s="39" t="inlineStr">
        <is>
          <t>Loss supposed to be booked</t>
        </is>
      </c>
      <c r="M24" s="39">
        <f>J23</f>
        <v/>
      </c>
      <c r="N24" s="5" t="n"/>
      <c r="O24" s="5" t="n"/>
      <c r="P24" s="161" t="n"/>
    </row>
    <row r="25" ht="21" customHeight="1">
      <c r="A25" s="863" t="inlineStr">
        <is>
          <t>SCHEDULE 4 - FIXED ASSETS AS ON 31.03.2023</t>
        </is>
      </c>
      <c r="B25" s="1073" t="n"/>
      <c r="C25" s="1073" t="n"/>
      <c r="D25" s="1073" t="n"/>
      <c r="E25" s="1073" t="n"/>
      <c r="F25" s="1073" t="n"/>
      <c r="G25" s="1073" t="n"/>
      <c r="H25" s="1074" t="n"/>
      <c r="L25" s="39" t="inlineStr">
        <is>
          <t>Actual loss booked</t>
        </is>
      </c>
      <c r="M25" s="39">
        <f>N23</f>
        <v/>
      </c>
      <c r="P25" s="161" t="n"/>
    </row>
    <row r="26" ht="21" customHeight="1">
      <c r="A26" s="862" t="inlineStr">
        <is>
          <t>DEPRECIATION BLOCK</t>
        </is>
      </c>
      <c r="B26" s="1073" t="n"/>
      <c r="C26" s="1073" t="n"/>
      <c r="D26" s="1073" t="n"/>
      <c r="E26" s="1073" t="n"/>
      <c r="F26" s="1074" t="n"/>
      <c r="G26" s="862" t="inlineStr">
        <is>
          <t>NET BLOCK</t>
        </is>
      </c>
      <c r="H26" s="1074" t="n"/>
      <c r="L26" s="39" t="inlineStr">
        <is>
          <t>Profit on less loss</t>
        </is>
      </c>
      <c r="M26" s="39">
        <f>M24-M25</f>
        <v/>
      </c>
      <c r="P26" s="161" t="n"/>
    </row>
    <row r="27" ht="30" customHeight="1">
      <c r="A27" s="862" t="inlineStr">
        <is>
          <t>SN</t>
        </is>
      </c>
      <c r="B27" s="862" t="inlineStr">
        <is>
          <t>PARTICULARS</t>
        </is>
      </c>
      <c r="C27" s="616" t="inlineStr">
        <is>
          <t>As at the beginning of the year</t>
        </is>
      </c>
      <c r="D27" s="616" t="inlineStr">
        <is>
          <t>Additions during the year</t>
        </is>
      </c>
      <c r="E27" s="616" t="inlineStr">
        <is>
          <t>Adjustment/Deduction during the year</t>
        </is>
      </c>
      <c r="F27" s="616" t="inlineStr">
        <is>
          <t>Total up to year end</t>
        </is>
      </c>
      <c r="G27" s="616" t="inlineStr">
        <is>
          <t>As at the current year end</t>
        </is>
      </c>
      <c r="H27" s="616" t="inlineStr">
        <is>
          <t>As at the previous year end</t>
        </is>
      </c>
      <c r="L27" s="39" t="inlineStr">
        <is>
          <t>Profit on sale</t>
        </is>
      </c>
      <c r="M27" s="39">
        <f>M23</f>
        <v/>
      </c>
      <c r="P27" s="161" t="n"/>
    </row>
    <row r="28" ht="15" customHeight="1">
      <c r="A28" s="1117" t="n"/>
      <c r="B28" s="1117" t="n"/>
      <c r="C28" s="607" t="n">
        <v>5</v>
      </c>
      <c r="D28" s="607" t="n">
        <v>6</v>
      </c>
      <c r="E28" s="607" t="n">
        <v>7</v>
      </c>
      <c r="F28" s="607" t="inlineStr">
        <is>
          <t>8(5+6+7)</t>
        </is>
      </c>
      <c r="G28" s="607" t="inlineStr">
        <is>
          <t>9(4-8)</t>
        </is>
      </c>
      <c r="H28" s="607" t="inlineStr">
        <is>
          <t>10(1-5)</t>
        </is>
      </c>
      <c r="O28" s="109" t="n"/>
      <c r="P28" s="161" t="n"/>
    </row>
    <row r="29" ht="19.5" customHeight="1">
      <c r="A29" s="862" t="inlineStr">
        <is>
          <t>A.</t>
        </is>
      </c>
      <c r="B29" s="617" t="inlineStr">
        <is>
          <t>FIXED ASSETS</t>
        </is>
      </c>
      <c r="C29" s="607" t="n"/>
      <c r="D29" s="607" t="n"/>
      <c r="E29" s="607" t="n"/>
      <c r="F29" s="607" t="n"/>
      <c r="G29" s="607" t="n"/>
      <c r="H29" s="607" t="n"/>
      <c r="O29" s="109" t="n"/>
      <c r="P29" s="161" t="n"/>
    </row>
    <row r="30" ht="19.5" customHeight="1">
      <c r="A30" s="301" t="n">
        <v>1</v>
      </c>
      <c r="B30" s="305" t="inlineStr">
        <is>
          <t xml:space="preserve">Land </t>
        </is>
      </c>
      <c r="C30" s="610">
        <f>'S4-A'!C28+'S4-E'!C28+'S4-F'!C28+'S4-B'!C28</f>
        <v/>
      </c>
      <c r="D30" s="610">
        <f>'S4-A'!D28+'S4-E'!D28+'S4-F'!D28+'S4-B'!D28</f>
        <v/>
      </c>
      <c r="E30" s="610">
        <f>'S4-A'!E28+'S4-E'!E28+'S4-F'!E28+'S4-B'!E28</f>
        <v/>
      </c>
      <c r="F30" s="610">
        <f>SUM(C30:E30)</f>
        <v/>
      </c>
      <c r="G30" s="610">
        <f>F7-F30</f>
        <v/>
      </c>
      <c r="H30" s="610">
        <f>C7-C30</f>
        <v/>
      </c>
      <c r="P30" s="161" t="n"/>
    </row>
    <row r="31" ht="19.5" customHeight="1">
      <c r="A31" s="301" t="n">
        <v>2</v>
      </c>
      <c r="B31" s="305" t="inlineStr">
        <is>
          <t>Building</t>
        </is>
      </c>
      <c r="C31" s="610">
        <f>'S4-A'!C29+'S4-E'!C29+'S4-F'!C29+'S4-B'!C29</f>
        <v/>
      </c>
      <c r="D31" s="610">
        <f>'S4-A'!D29+'S4-E'!D29+'S4-F'!D29+'S4-B'!D29</f>
        <v/>
      </c>
      <c r="E31" s="610">
        <f>'S4-A'!E29+'S4-E'!E29+'S4-F'!E29+'S4-B'!E29</f>
        <v/>
      </c>
      <c r="F31" s="610">
        <f>SUM(C31:E31)</f>
        <v/>
      </c>
      <c r="G31" s="610">
        <f>F8-F31</f>
        <v/>
      </c>
      <c r="H31" s="610">
        <f>C8-C31</f>
        <v/>
      </c>
      <c r="P31" s="161" t="n"/>
    </row>
    <row r="32" ht="19.5" customHeight="1">
      <c r="A32" s="301" t="n">
        <v>3</v>
      </c>
      <c r="B32" s="305" t="inlineStr">
        <is>
          <t>Furniture,Fixtures</t>
        </is>
      </c>
      <c r="C32" s="610">
        <f>'S4-A'!C30+'S4-E'!C30+'S4-F'!C30+'S4-B'!C30</f>
        <v/>
      </c>
      <c r="D32" s="610">
        <f>'S4-A'!D30+'S4-E'!D30+'S4-F'!D30+'S4-B'!D30</f>
        <v/>
      </c>
      <c r="E32" s="610">
        <f>'S4-A'!E30+'S4-E'!E30+'S4-F'!E30+'S4-B'!E30</f>
        <v/>
      </c>
      <c r="F32" s="610">
        <f>SUM(C32:E32)</f>
        <v/>
      </c>
      <c r="G32" s="610">
        <f>F9-F32</f>
        <v/>
      </c>
      <c r="H32" s="610">
        <f>C9-C32</f>
        <v/>
      </c>
    </row>
    <row r="33" ht="19.5" customHeight="1">
      <c r="A33" s="301" t="n">
        <v>4</v>
      </c>
      <c r="B33" s="305" t="inlineStr">
        <is>
          <t>Library Books</t>
        </is>
      </c>
      <c r="C33" s="610">
        <f>'S4-A'!C31+'S4-E'!C31+'S4-F'!C31+'S4-B'!C31</f>
        <v/>
      </c>
      <c r="D33" s="610">
        <f>'S4-A'!D31+'S4-E'!D31+'S4-F'!D31+'S4-B'!D31</f>
        <v/>
      </c>
      <c r="E33" s="610">
        <f>'S4-A'!E31+'S4-E'!E31+'S4-F'!E31+'S4-B'!E31</f>
        <v/>
      </c>
      <c r="F33" s="610">
        <f>SUM(C33:E33)</f>
        <v/>
      </c>
      <c r="G33" s="610">
        <f>F10-F33</f>
        <v/>
      </c>
      <c r="H33" s="610">
        <f>C10-C33</f>
        <v/>
      </c>
    </row>
    <row r="34" ht="19.5" customHeight="1">
      <c r="A34" s="301" t="n">
        <v>5</v>
      </c>
      <c r="B34" s="305" t="inlineStr">
        <is>
          <t>Office Equipments</t>
        </is>
      </c>
      <c r="C34" s="610">
        <f>'S4-A'!C32+'S4-E'!C32+'S4-F'!C32+'S4-B'!C32</f>
        <v/>
      </c>
      <c r="D34" s="610">
        <f>'S4-A'!D32+'S4-E'!D32+'S4-F'!D32+'S4-B'!D32</f>
        <v/>
      </c>
      <c r="E34" s="610">
        <f>'S4-A'!E32+'S4-E'!E32+'S4-F'!E32+'S4-B'!E32</f>
        <v/>
      </c>
      <c r="F34" s="610">
        <f>SUM(C34:E34)</f>
        <v/>
      </c>
      <c r="G34" s="610">
        <f>F11-F34</f>
        <v/>
      </c>
      <c r="H34" s="610">
        <f>C11-C34</f>
        <v/>
      </c>
    </row>
    <row r="35" ht="19.5" customHeight="1">
      <c r="A35" s="301" t="n">
        <v>6</v>
      </c>
      <c r="B35" s="305" t="inlineStr">
        <is>
          <t>Vehicles</t>
        </is>
      </c>
      <c r="C35" s="610">
        <f>'S4-A'!C33+'S4-E'!C33+'S4-F'!C33+'S4-B'!C33</f>
        <v/>
      </c>
      <c r="D35" s="610">
        <f>'S4-A'!D33+'S4-E'!D33+'S4-F'!D33+'S4-B'!D33</f>
        <v/>
      </c>
      <c r="E35" s="610">
        <f>'S4-A'!E33+'S4-E'!E33+'S4-F'!E33+'S4-B'!E33</f>
        <v/>
      </c>
      <c r="F35" s="610">
        <f>SUM(C35:E35)</f>
        <v/>
      </c>
      <c r="G35" s="610">
        <f>F12-F35</f>
        <v/>
      </c>
      <c r="H35" s="610">
        <f>C12-C35</f>
        <v/>
      </c>
    </row>
    <row r="36" ht="19.5" customHeight="1">
      <c r="A36" s="301" t="n">
        <v>7</v>
      </c>
      <c r="B36" s="305" t="inlineStr">
        <is>
          <t>Computer/Peripherals</t>
        </is>
      </c>
      <c r="C36" s="610">
        <f>'S4-A'!C34+'S4-E'!C34+'S4-F'!C34+'S4-B'!C34</f>
        <v/>
      </c>
      <c r="D36" s="610">
        <f>'S4-A'!D34+'S4-E'!D34+'S4-F'!D34+'S4-B'!D34</f>
        <v/>
      </c>
      <c r="E36" s="610">
        <f>'S4-A'!E34+'S4-E'!E34+'S4-F'!E34+'S4-B'!E34</f>
        <v/>
      </c>
      <c r="F36" s="610">
        <f>SUM(C36:E36)</f>
        <v/>
      </c>
      <c r="G36" s="610">
        <f>F13-F36</f>
        <v/>
      </c>
      <c r="H36" s="610">
        <f>C13-C36</f>
        <v/>
      </c>
    </row>
    <row r="37" ht="19.5" customHeight="1">
      <c r="A37" s="301" t="n">
        <v>8</v>
      </c>
      <c r="B37" s="305" t="inlineStr">
        <is>
          <t>Hostel Equipments</t>
        </is>
      </c>
      <c r="C37" s="610">
        <f>'S4-A'!C35+'S4-E'!C35+'S4-F'!C35+'S4-B'!C35</f>
        <v/>
      </c>
      <c r="D37" s="610">
        <f>'S4-A'!D35+'S4-E'!D35+'S4-F'!D35+'S4-B'!D35</f>
        <v/>
      </c>
      <c r="E37" s="610">
        <f>'S4-A'!E35+'S4-E'!E35+'S4-F'!E35+'S4-B'!E35</f>
        <v/>
      </c>
      <c r="F37" s="610">
        <f>SUM(C37:E37)</f>
        <v/>
      </c>
      <c r="G37" s="610">
        <f>F14-F37</f>
        <v/>
      </c>
      <c r="H37" s="610">
        <f>C14-C37</f>
        <v/>
      </c>
    </row>
    <row r="38" ht="19.5" customHeight="1">
      <c r="A38" s="301" t="n">
        <v>9</v>
      </c>
      <c r="B38" s="305" t="inlineStr">
        <is>
          <t>Lab Equipments</t>
        </is>
      </c>
      <c r="C38" s="610">
        <f>'S4-A'!C36+'S4-E'!C36+'S4-F'!C36+'S4-B'!C36</f>
        <v/>
      </c>
      <c r="D38" s="610">
        <f>'S4-A'!D36+'S4-E'!D36+'S4-F'!D36+'S4-B'!D36</f>
        <v/>
      </c>
      <c r="E38" s="610">
        <f>'S4-A'!E36+'S4-E'!E36+'S4-F'!E36+'S4-B'!E36</f>
        <v/>
      </c>
      <c r="F38" s="610">
        <f>SUM(C38:E38)</f>
        <v/>
      </c>
      <c r="G38" s="610">
        <f>F15-F38</f>
        <v/>
      </c>
      <c r="H38" s="610">
        <f>C15-C38</f>
        <v/>
      </c>
    </row>
    <row r="39" ht="19.5" customHeight="1">
      <c r="A39" s="301" t="n">
        <v>10</v>
      </c>
      <c r="B39" s="305" t="inlineStr">
        <is>
          <t>Audio Visual &amp; Musical Instruments</t>
        </is>
      </c>
      <c r="C39" s="610">
        <f>'S4-A'!C37+'S4-E'!C37+'S4-F'!C37+'S4-B'!C37</f>
        <v/>
      </c>
      <c r="D39" s="610">
        <f>'S4-A'!D37+'S4-E'!D37+'S4-F'!D37+'S4-B'!D37</f>
        <v/>
      </c>
      <c r="E39" s="610">
        <f>'S4-A'!E37+'S4-E'!E37+'S4-F'!E37+'S4-B'!E37</f>
        <v/>
      </c>
      <c r="F39" s="610">
        <f>SUM(C39:E39)</f>
        <v/>
      </c>
      <c r="G39" s="610">
        <f>F16-F39</f>
        <v/>
      </c>
      <c r="H39" s="610">
        <f>C16-C39</f>
        <v/>
      </c>
    </row>
    <row r="40" ht="19.5" customHeight="1">
      <c r="A40" s="301" t="n">
        <v>11</v>
      </c>
      <c r="B40" s="305" t="inlineStr">
        <is>
          <t>Sports Equipment</t>
        </is>
      </c>
      <c r="C40" s="610">
        <f>'S4-A'!C38+'S4-E'!C38+'S4-F'!C38+'S4-B'!C38</f>
        <v/>
      </c>
      <c r="D40" s="610">
        <f>'S4-A'!D38+'S4-E'!D38+'S4-F'!D38+'S4-B'!D38</f>
        <v/>
      </c>
      <c r="E40" s="610">
        <f>'S4-A'!E38+'S4-E'!E38+'S4-F'!E38+'S4-B'!E38</f>
        <v/>
      </c>
      <c r="F40" s="610">
        <f>SUM(C40:E40)</f>
        <v/>
      </c>
      <c r="G40" s="610">
        <f>F17-F40</f>
        <v/>
      </c>
      <c r="H40" s="610">
        <f>C17-C40</f>
        <v/>
      </c>
    </row>
    <row r="41" ht="19.5" customHeight="1">
      <c r="A41" s="301" t="n">
        <v>12</v>
      </c>
      <c r="B41" s="305" t="inlineStr">
        <is>
          <t>Other Fixed Assets</t>
        </is>
      </c>
      <c r="C41" s="610">
        <f>'S4-A'!C39+'S4-E'!C39+'S4-F'!C39+'S4-B'!C39</f>
        <v/>
      </c>
      <c r="D41" s="610">
        <f>'S4-A'!D39+'S4-E'!D39+'S4-F'!D39+'S4-B'!D39</f>
        <v/>
      </c>
      <c r="E41" s="610">
        <f>'S4-A'!E39+'S4-E'!E39+'S4-F'!E39+'S4-B'!E39</f>
        <v/>
      </c>
      <c r="F41" s="610">
        <f>SUM(C41:E41)</f>
        <v/>
      </c>
      <c r="G41" s="610">
        <f>F18-F41</f>
        <v/>
      </c>
      <c r="H41" s="610">
        <f>C18-C41</f>
        <v/>
      </c>
    </row>
    <row r="42" ht="19.5" customHeight="1">
      <c r="A42" s="301" t="n"/>
      <c r="B42" s="618" t="inlineStr">
        <is>
          <t xml:space="preserve"> TOTAL (A)</t>
        </is>
      </c>
      <c r="C42" s="610">
        <f>SUM(C30:C41)</f>
        <v/>
      </c>
      <c r="D42" s="610">
        <f>SUM(D30:D41)</f>
        <v/>
      </c>
      <c r="E42" s="610">
        <f>SUM(E30:E41)</f>
        <v/>
      </c>
      <c r="F42" s="610">
        <f>SUM(F30:F41)</f>
        <v/>
      </c>
      <c r="G42" s="610">
        <f>SUM(G30:G41)</f>
        <v/>
      </c>
      <c r="H42" s="610">
        <f>SUM(H30:H41)</f>
        <v/>
      </c>
    </row>
    <row r="43" ht="19.5" customHeight="1">
      <c r="A43" s="300" t="inlineStr">
        <is>
          <t>B</t>
        </is>
      </c>
      <c r="B43" s="305" t="inlineStr">
        <is>
          <t>Capital work in Progress</t>
        </is>
      </c>
      <c r="C43" s="619" t="n"/>
      <c r="D43" s="620" t="n"/>
      <c r="E43" s="620" t="n"/>
      <c r="F43" s="620" t="n"/>
      <c r="G43" s="307">
        <f>'S4-A'!G41+'S4-E'!G41+'S4-F'!G41+'S4-B'!G41+'S4-x'!G41</f>
        <v/>
      </c>
      <c r="H43" s="307">
        <f>'S4-A'!H41+'S4-E'!H41+'S4-F'!H41+'S4-B'!H41+'S4-x'!H41</f>
        <v/>
      </c>
    </row>
    <row r="44" ht="19.5" customHeight="1">
      <c r="A44" s="301" t="n"/>
      <c r="B44" s="621" t="inlineStr">
        <is>
          <t>Intangilble Assets</t>
        </is>
      </c>
      <c r="C44" s="614" t="n"/>
      <c r="D44" s="614" t="n"/>
      <c r="E44" s="614" t="n"/>
      <c r="F44" s="614" t="n"/>
      <c r="G44" s="622" t="n"/>
      <c r="H44" s="622" t="n"/>
    </row>
    <row r="45" ht="19.5" customHeight="1">
      <c r="A45" s="300" t="inlineStr">
        <is>
          <t>C</t>
        </is>
      </c>
      <c r="B45" s="297" t="inlineStr">
        <is>
          <t>Computer Software etc.  (C )</t>
        </is>
      </c>
      <c r="C45" s="610">
        <f>'S4-A'!C43+'S4-E'!C43+'S4-F'!C43+'S4-B'!C43</f>
        <v/>
      </c>
      <c r="D45" s="610">
        <f>'S4-A'!D43+'S4-E'!D43+'S4-F'!D43+'S4-B'!D43</f>
        <v/>
      </c>
      <c r="E45" s="610">
        <f>'S4-A'!E43+'S4-E'!E43+'S4-F'!E43+'S4-B'!E43</f>
        <v/>
      </c>
      <c r="F45" s="610">
        <f>SUM(C45:E45)</f>
        <v/>
      </c>
      <c r="G45" s="610">
        <f>F22-F45</f>
        <v/>
      </c>
      <c r="H45" s="610">
        <f>C22-C45</f>
        <v/>
      </c>
    </row>
    <row r="46" ht="19.5" customHeight="1">
      <c r="A46" s="301" t="n"/>
      <c r="B46" s="618" t="inlineStr">
        <is>
          <t>GRAND TOTAL (A+B+C)</t>
        </is>
      </c>
      <c r="C46" s="307">
        <f>C42+C43+C45</f>
        <v/>
      </c>
      <c r="D46" s="307">
        <f>D42+D43+D45</f>
        <v/>
      </c>
      <c r="E46" s="307">
        <f>E42+E43+E45</f>
        <v/>
      </c>
      <c r="F46" s="307">
        <f>F42+F43+F45</f>
        <v/>
      </c>
      <c r="G46" s="307">
        <f>G42+G43+G45</f>
        <v/>
      </c>
      <c r="H46" s="307">
        <f>H42+H43+H45</f>
        <v/>
      </c>
    </row>
    <row r="47" ht="50.25" customFormat="1" customHeight="1" s="20">
      <c r="A47" s="924" t="inlineStr">
        <is>
          <t>FINANCE OFFICER/DIRECTOR/PRINCIPAL</t>
        </is>
      </c>
    </row>
    <row r="49" ht="32.25" customHeight="1">
      <c r="A49" s="45" t="inlineStr">
        <is>
          <t>Note:-</t>
        </is>
      </c>
      <c r="B49" s="923" t="inlineStr">
        <is>
          <t xml:space="preserve"> The figure in Column "Deductions' under Gross Block against the head Capital Work in Progress represents the transfer from Work in Progress to Assets during the year:</t>
        </is>
      </c>
    </row>
    <row r="50" ht="31.5" customHeight="1">
      <c r="B50" s="923" t="inlineStr">
        <is>
          <t>The figures in column 'Additions during the year under Gross Block against Assets 1 to t4 include transfer from Work in Progress during the yeer, as well as further acquisitions during the year.</t>
        </is>
      </c>
    </row>
  </sheetData>
  <mergeCells count="14">
    <mergeCell ref="A47:J47"/>
    <mergeCell ref="A1:J1"/>
    <mergeCell ref="B27:B28"/>
    <mergeCell ref="A27:A28"/>
    <mergeCell ref="B50:H50"/>
    <mergeCell ref="A25:H25"/>
    <mergeCell ref="B49:H49"/>
    <mergeCell ref="A24:H24"/>
    <mergeCell ref="A4:A5"/>
    <mergeCell ref="H4:J4"/>
    <mergeCell ref="A26:F26"/>
    <mergeCell ref="A2:J2"/>
    <mergeCell ref="A3:F3"/>
    <mergeCell ref="G26:H26"/>
  </mergeCells>
  <printOptions horizontalCentered="1"/>
  <pageMargins left="0.7086614173228347" right="0.2362204724409449" top="0.2755905511811024" bottom="0.17" header="0.2362204724409449" footer="0.17"/>
  <pageSetup orientation="landscape" paperSize="9" scale="57" firstPageNumber="6" useFirstPageNumber="1" blackAndWhite="1"/>
</worksheet>
</file>

<file path=xl/worksheets/sheet26.xml><?xml version="1.0" encoding="utf-8"?>
<worksheet xmlns="http://schemas.openxmlformats.org/spreadsheetml/2006/main">
  <sheetPr>
    <tabColor rgb="FF00B050"/>
    <outlinePr summaryBelow="1" summaryRight="1"/>
    <pageSetUpPr fitToPage="1"/>
  </sheetPr>
  <dimension ref="A1:O51"/>
  <sheetViews>
    <sheetView view="pageBreakPreview" topLeftCell="A19" zoomScaleNormal="100" zoomScaleSheetLayoutView="100" workbookViewId="0">
      <selection activeCell="C40" sqref="C40"/>
    </sheetView>
  </sheetViews>
  <sheetFormatPr baseColWidth="8" defaultRowHeight="11.25"/>
  <cols>
    <col width="5.28515625" customWidth="1" style="12" min="1" max="1"/>
    <col width="29.42578125" customWidth="1" style="5" min="2" max="2"/>
    <col width="14.140625" customWidth="1" style="5" min="3" max="3"/>
    <col width="13.85546875" customWidth="1" style="5" min="4" max="4"/>
    <col width="15.140625" customWidth="1" style="5" min="5" max="5"/>
    <col width="16.140625" customWidth="1" style="5" min="6" max="6"/>
    <col width="15.28515625" customWidth="1" style="5" min="7" max="7"/>
    <col width="16.28515625" customWidth="1" style="5" min="8" max="8"/>
    <col width="13.7109375" customWidth="1" style="5" min="9" max="9"/>
    <col width="15.28515625" customWidth="1" style="5" min="10" max="10"/>
    <col width="11" customWidth="1" style="5" min="11" max="11"/>
    <col width="14.5703125" customWidth="1" style="5" min="12" max="12"/>
    <col width="11.28515625" customWidth="1" style="5" min="13" max="13"/>
    <col width="10.42578125" customWidth="1" style="5" min="14" max="14"/>
    <col width="17.7109375" customWidth="1" style="5" min="15" max="15"/>
    <col width="9.140625" customWidth="1" style="5" min="16" max="16384"/>
  </cols>
  <sheetData>
    <row r="1" ht="15" customHeight="1">
      <c r="A1" s="926">
        <f>COVER!A1</f>
        <v/>
      </c>
      <c r="B1" s="1073" t="n"/>
      <c r="C1" s="1073" t="n"/>
      <c r="D1" s="1073" t="n"/>
      <c r="E1" s="1073" t="n"/>
      <c r="F1" s="1073" t="n"/>
      <c r="G1" s="1073" t="n"/>
      <c r="H1" s="1073" t="n"/>
      <c r="I1" s="1073" t="n"/>
      <c r="J1" s="1074" t="n"/>
    </row>
    <row r="2" ht="14.25" customHeight="1">
      <c r="A2" s="931" t="inlineStr">
        <is>
          <t>SCHEDULE 4(A)  - FIXED ASSETS--- Revenue / SF</t>
        </is>
      </c>
      <c r="B2" s="1073" t="n"/>
      <c r="C2" s="1073" t="n"/>
      <c r="D2" s="1073" t="n"/>
      <c r="E2" s="1073" t="n"/>
      <c r="F2" s="1073" t="n"/>
      <c r="G2" s="1073" t="n"/>
      <c r="H2" s="1073" t="n"/>
      <c r="I2" s="1073" t="n"/>
      <c r="J2" s="1074" t="n"/>
    </row>
    <row r="3" ht="11.25" customHeight="1">
      <c r="A3" s="931" t="inlineStr">
        <is>
          <t>GROSS BLOCK</t>
        </is>
      </c>
      <c r="B3" s="1073" t="n"/>
      <c r="C3" s="1073" t="n"/>
      <c r="D3" s="1073" t="n"/>
      <c r="E3" s="1073" t="n"/>
      <c r="F3" s="1074" t="n"/>
      <c r="G3" s="932" t="n"/>
    </row>
    <row r="4" ht="41.25" customHeight="1">
      <c r="A4" s="904" t="inlineStr">
        <is>
          <t>SN</t>
        </is>
      </c>
      <c r="B4" s="600" t="inlineStr">
        <is>
          <t>Assets Heads</t>
        </is>
      </c>
      <c r="C4" s="339" t="inlineStr">
        <is>
          <t>Cost / Valuation as at begning of the year</t>
        </is>
      </c>
      <c r="D4" s="339" t="inlineStr">
        <is>
          <t>Additions during the year</t>
        </is>
      </c>
      <c r="E4" s="339" t="inlineStr">
        <is>
          <t>Deduction/ Adjustment  during the year</t>
        </is>
      </c>
      <c r="F4" s="339" t="inlineStr">
        <is>
          <t>Closing  Balance  at the year end</t>
        </is>
      </c>
      <c r="G4" s="39" t="n"/>
      <c r="H4" s="930" t="inlineStr">
        <is>
          <t>Assets Written Off (SF)</t>
        </is>
      </c>
      <c r="I4" s="1073" t="n"/>
      <c r="J4" s="1074" t="n"/>
    </row>
    <row r="5" ht="56.25" customHeight="1">
      <c r="A5" s="1117" t="n"/>
      <c r="B5" s="600" t="n"/>
      <c r="C5" s="339" t="n">
        <v>1</v>
      </c>
      <c r="D5" s="339" t="n">
        <v>2</v>
      </c>
      <c r="E5" s="339" t="n">
        <v>3</v>
      </c>
      <c r="F5" s="339" t="inlineStr">
        <is>
          <t>4(1+2+3)</t>
        </is>
      </c>
      <c r="G5" s="339" t="n"/>
      <c r="H5" s="428" t="inlineStr">
        <is>
          <t>Deduction from gross block (100%)</t>
        </is>
      </c>
      <c r="I5" s="428" t="inlineStr">
        <is>
          <t>Deduction from Depreciation Block (upto max. 95%)</t>
        </is>
      </c>
      <c r="J5" s="428" t="inlineStr">
        <is>
          <t>Loss on disposal of fixed assets (min. 5%)</t>
        </is>
      </c>
      <c r="K5" s="38" t="inlineStr">
        <is>
          <t>Residual Value</t>
        </is>
      </c>
      <c r="L5" s="38" t="inlineStr">
        <is>
          <t>Sale Price as taken in 'Recovery of Capital Nature' in SF receipt</t>
        </is>
      </c>
      <c r="M5" s="38" t="inlineStr">
        <is>
          <t>Profit</t>
        </is>
      </c>
      <c r="N5" s="38" t="inlineStr">
        <is>
          <t>Loss</t>
        </is>
      </c>
      <c r="O5" s="39" t="n"/>
    </row>
    <row r="6" ht="12" customHeight="1">
      <c r="A6" s="352" t="inlineStr">
        <is>
          <t>A.</t>
        </is>
      </c>
      <c r="B6" s="623" t="inlineStr">
        <is>
          <t>FIXED ASSETS</t>
        </is>
      </c>
      <c r="C6" s="353" t="n"/>
      <c r="D6" s="353" t="n"/>
      <c r="E6" s="353" t="n"/>
      <c r="F6" s="353" t="n"/>
      <c r="G6" s="429" t="n"/>
      <c r="K6" s="39" t="n"/>
      <c r="L6" s="39" t="n"/>
      <c r="M6" s="39" t="n"/>
      <c r="N6" s="39" t="n"/>
      <c r="O6" s="39" t="n"/>
    </row>
    <row r="7" ht="12" customHeight="1">
      <c r="A7" s="289" t="n">
        <v>1</v>
      </c>
      <c r="B7" s="293" t="inlineStr">
        <is>
          <t xml:space="preserve">Land </t>
        </is>
      </c>
      <c r="C7" s="345" t="n"/>
      <c r="D7" s="343">
        <f>'P-SF-Pro'!H110</f>
        <v/>
      </c>
      <c r="E7" s="345" t="n"/>
      <c r="F7" s="343">
        <f>C7+D7+E7</f>
        <v/>
      </c>
      <c r="G7" s="931" t="n"/>
      <c r="H7" s="141" t="n"/>
      <c r="I7" s="141" t="n"/>
      <c r="J7" s="143">
        <f>H7-I7</f>
        <v/>
      </c>
      <c r="K7" s="39">
        <f>J7</f>
        <v/>
      </c>
      <c r="L7" s="39" t="n">
        <v>0</v>
      </c>
      <c r="M7" s="39">
        <f>IF(L7&gt;K7,L7-K7,0)</f>
        <v/>
      </c>
      <c r="N7" s="39">
        <f>IF(L7&lt;K7,K7-L7,0)</f>
        <v/>
      </c>
      <c r="O7" s="39" t="inlineStr">
        <is>
          <t xml:space="preserve">Land </t>
        </is>
      </c>
    </row>
    <row r="8" ht="12" customHeight="1">
      <c r="A8" s="289" t="n">
        <v>2</v>
      </c>
      <c r="B8" s="293" t="inlineStr">
        <is>
          <t>Building</t>
        </is>
      </c>
      <c r="C8" s="345" t="n"/>
      <c r="D8" s="343">
        <f>'P-SF-Pro'!H111</f>
        <v/>
      </c>
      <c r="E8" s="345">
        <f>-E20</f>
        <v/>
      </c>
      <c r="F8" s="343">
        <f>C8+D8+E8</f>
        <v/>
      </c>
      <c r="G8" s="931" t="n"/>
      <c r="H8" s="141" t="n"/>
      <c r="I8" s="141" t="n"/>
      <c r="J8" s="143">
        <f>H8-I8</f>
        <v/>
      </c>
      <c r="K8" s="39">
        <f>J8</f>
        <v/>
      </c>
      <c r="L8" s="39" t="n">
        <v>0</v>
      </c>
      <c r="M8" s="39">
        <f>IF(L8&gt;K8,L8-K8,0)</f>
        <v/>
      </c>
      <c r="N8" s="39">
        <f>IF(L8&lt;K8,K8-L8,0)</f>
        <v/>
      </c>
      <c r="O8" s="39" t="inlineStr">
        <is>
          <t>Building</t>
        </is>
      </c>
    </row>
    <row r="9" ht="12" customHeight="1">
      <c r="A9" s="289" t="n">
        <v>3</v>
      </c>
      <c r="B9" s="293" t="inlineStr">
        <is>
          <t>Furniture,Fixtures</t>
        </is>
      </c>
      <c r="C9" s="345" t="n">
        <v>2129563</v>
      </c>
      <c r="D9" s="343">
        <f>'P-SF-Pro'!H112</f>
        <v/>
      </c>
      <c r="E9" s="345">
        <f>-H9</f>
        <v/>
      </c>
      <c r="F9" s="343">
        <f>C9+D9+E9</f>
        <v/>
      </c>
      <c r="G9" s="931" t="n"/>
      <c r="H9" s="141" t="n"/>
      <c r="I9" s="141" t="n"/>
      <c r="J9" s="143">
        <f>H9-I9</f>
        <v/>
      </c>
      <c r="K9" s="39">
        <f>J9</f>
        <v/>
      </c>
      <c r="L9" s="39" t="n">
        <v>0</v>
      </c>
      <c r="M9" s="39">
        <f>IF(L9&gt;K9,L9-K9,0)</f>
        <v/>
      </c>
      <c r="N9" s="39">
        <f>IF(L9&lt;K9,K9-L9,0)</f>
        <v/>
      </c>
      <c r="O9" s="39" t="inlineStr">
        <is>
          <t>Furniture,Fixtures</t>
        </is>
      </c>
    </row>
    <row r="10" ht="12" customHeight="1">
      <c r="A10" s="289" t="n">
        <v>4</v>
      </c>
      <c r="B10" s="293" t="inlineStr">
        <is>
          <t>Library Books</t>
        </is>
      </c>
      <c r="C10" s="345" t="n">
        <v>703740</v>
      </c>
      <c r="D10" s="343">
        <f>'P-SF-Pro'!H113</f>
        <v/>
      </c>
      <c r="E10" s="345">
        <f>-H10</f>
        <v/>
      </c>
      <c r="F10" s="343">
        <f>C10+D10+E10</f>
        <v/>
      </c>
      <c r="G10" s="931" t="n"/>
      <c r="H10" s="141" t="n"/>
      <c r="I10" s="141" t="n"/>
      <c r="J10" s="143">
        <f>H10-I10</f>
        <v/>
      </c>
      <c r="K10" s="39">
        <f>J10</f>
        <v/>
      </c>
      <c r="L10" s="39" t="n">
        <v>0</v>
      </c>
      <c r="M10" s="39">
        <f>IF(L10&gt;K10,L10-K10,0)</f>
        <v/>
      </c>
      <c r="N10" s="39">
        <f>IF(L10&lt;K10,K10-L10,0)</f>
        <v/>
      </c>
      <c r="O10" s="39" t="inlineStr">
        <is>
          <t>Library Books</t>
        </is>
      </c>
    </row>
    <row r="11" ht="12" customHeight="1">
      <c r="A11" s="289" t="n">
        <v>5</v>
      </c>
      <c r="B11" s="293" t="inlineStr">
        <is>
          <t>Office Equipments</t>
        </is>
      </c>
      <c r="C11" s="345" t="n">
        <v>15958</v>
      </c>
      <c r="D11" s="343">
        <f>'P-SF-Pro'!H114</f>
        <v/>
      </c>
      <c r="E11" s="345">
        <f>-H11</f>
        <v/>
      </c>
      <c r="F11" s="343">
        <f>C11+D11+E11</f>
        <v/>
      </c>
      <c r="G11" s="931" t="n"/>
      <c r="H11" s="141" t="n"/>
      <c r="I11" s="141" t="n"/>
      <c r="J11" s="143">
        <f>H11-I11</f>
        <v/>
      </c>
      <c r="K11" s="39">
        <f>J11</f>
        <v/>
      </c>
      <c r="L11" s="39" t="n">
        <v>0</v>
      </c>
      <c r="M11" s="39">
        <f>IF(L11&gt;K11,L11-K11,0)</f>
        <v/>
      </c>
      <c r="N11" s="39">
        <f>IF(L11&lt;K11,K11-L11,0)</f>
        <v/>
      </c>
      <c r="O11" s="39" t="inlineStr">
        <is>
          <t>Office Equipments</t>
        </is>
      </c>
    </row>
    <row r="12" ht="12" customHeight="1">
      <c r="A12" s="289" t="n">
        <v>6</v>
      </c>
      <c r="B12" s="293" t="inlineStr">
        <is>
          <t>Vehicles</t>
        </is>
      </c>
      <c r="C12" s="345" t="n">
        <v>0</v>
      </c>
      <c r="D12" s="343">
        <f>'P-SF-Pro'!H115</f>
        <v/>
      </c>
      <c r="E12" s="345">
        <f>-H12</f>
        <v/>
      </c>
      <c r="F12" s="343">
        <f>C12+D12+E12</f>
        <v/>
      </c>
      <c r="G12" s="931" t="n"/>
      <c r="H12" s="141" t="n"/>
      <c r="I12" s="141" t="n"/>
      <c r="J12" s="143">
        <f>H12-I12</f>
        <v/>
      </c>
      <c r="K12" s="39">
        <f>J12</f>
        <v/>
      </c>
      <c r="L12" s="39" t="n">
        <v>0</v>
      </c>
      <c r="M12" s="39">
        <f>IF(L12&gt;K12,L12-K12,0)</f>
        <v/>
      </c>
      <c r="N12" s="39">
        <f>IF(L12&lt;K12,K12-L12,0)</f>
        <v/>
      </c>
      <c r="O12" s="39" t="inlineStr">
        <is>
          <t>Vehicles</t>
        </is>
      </c>
    </row>
    <row r="13" ht="12" customHeight="1">
      <c r="A13" s="289" t="n">
        <v>7</v>
      </c>
      <c r="B13" s="293" t="inlineStr">
        <is>
          <t>Computer/Peripherals</t>
        </is>
      </c>
      <c r="C13" s="345" t="n">
        <v>0</v>
      </c>
      <c r="D13" s="343">
        <f>'P-SF-Pro'!H116</f>
        <v/>
      </c>
      <c r="E13" s="345">
        <f>-H13</f>
        <v/>
      </c>
      <c r="F13" s="343">
        <f>C13+D13+E13</f>
        <v/>
      </c>
      <c r="G13" s="931" t="n"/>
      <c r="H13" s="141" t="n"/>
      <c r="I13" s="141" t="n"/>
      <c r="J13" s="143">
        <f>H13-I13</f>
        <v/>
      </c>
      <c r="K13" s="39">
        <f>J13</f>
        <v/>
      </c>
      <c r="L13" s="39" t="n">
        <v>0</v>
      </c>
      <c r="M13" s="39">
        <f>IF(L13&gt;K13,L13-K13,0)</f>
        <v/>
      </c>
      <c r="N13" s="39">
        <f>IF(L13&lt;K13,K13-L13,0)</f>
        <v/>
      </c>
      <c r="O13" s="39" t="inlineStr">
        <is>
          <t>Computer/Peripherals</t>
        </is>
      </c>
    </row>
    <row r="14" ht="12" customHeight="1">
      <c r="A14" s="289" t="n">
        <v>8</v>
      </c>
      <c r="B14" s="293" t="inlineStr">
        <is>
          <t>Hostel Equipments</t>
        </is>
      </c>
      <c r="C14" s="345" t="n">
        <v>0</v>
      </c>
      <c r="D14" s="343">
        <f>'P-SF-Pro'!H118</f>
        <v/>
      </c>
      <c r="E14" s="345">
        <f>-H14</f>
        <v/>
      </c>
      <c r="F14" s="343">
        <f>C14+D14+E14</f>
        <v/>
      </c>
      <c r="G14" s="931" t="n"/>
      <c r="H14" s="141" t="n"/>
      <c r="I14" s="141" t="n"/>
      <c r="J14" s="143">
        <f>H14-I14</f>
        <v/>
      </c>
      <c r="K14" s="39">
        <f>J14</f>
        <v/>
      </c>
      <c r="L14" s="39" t="n">
        <v>0</v>
      </c>
      <c r="M14" s="39">
        <f>IF(L14&gt;K14,L14-K14,0)</f>
        <v/>
      </c>
      <c r="N14" s="39">
        <f>IF(L14&lt;K14,K14-L14,0)</f>
        <v/>
      </c>
      <c r="O14" s="39" t="inlineStr">
        <is>
          <t>Hostel Equipments</t>
        </is>
      </c>
    </row>
    <row r="15" ht="12" customHeight="1">
      <c r="A15" s="289" t="n">
        <v>9</v>
      </c>
      <c r="B15" s="293" t="inlineStr">
        <is>
          <t>Lab Equipments</t>
        </is>
      </c>
      <c r="C15" s="345" t="n">
        <v>6765</v>
      </c>
      <c r="D15" s="343">
        <f>'P-SF-Pro'!H119</f>
        <v/>
      </c>
      <c r="E15" s="345">
        <f>-H15</f>
        <v/>
      </c>
      <c r="F15" s="343">
        <f>C15+D15+E15</f>
        <v/>
      </c>
      <c r="G15" s="931" t="n"/>
      <c r="H15" s="141" t="n"/>
      <c r="I15" s="141" t="n"/>
      <c r="J15" s="143">
        <f>H15-I15</f>
        <v/>
      </c>
      <c r="K15" s="39">
        <f>J15</f>
        <v/>
      </c>
      <c r="L15" s="39" t="n">
        <v>0</v>
      </c>
      <c r="M15" s="39">
        <f>IF(L15&gt;K15,L15-K15,0)</f>
        <v/>
      </c>
      <c r="N15" s="39">
        <f>IF(L15&lt;K15,K15-L15,0)</f>
        <v/>
      </c>
      <c r="O15" s="39" t="inlineStr">
        <is>
          <t>Lab Equipments</t>
        </is>
      </c>
    </row>
    <row r="16" ht="12" customHeight="1">
      <c r="A16" s="289" t="n">
        <v>10</v>
      </c>
      <c r="B16" s="293" t="inlineStr">
        <is>
          <t>Audio Visual &amp; Musical Instruments</t>
        </is>
      </c>
      <c r="C16" s="345" t="n">
        <v>13200</v>
      </c>
      <c r="D16" s="343">
        <f>'P-SF-Pro'!H120</f>
        <v/>
      </c>
      <c r="E16" s="345">
        <f>-H16</f>
        <v/>
      </c>
      <c r="F16" s="343">
        <f>C16+D16+E16</f>
        <v/>
      </c>
      <c r="G16" s="931" t="n"/>
      <c r="H16" s="141" t="n"/>
      <c r="I16" s="141" t="n"/>
      <c r="J16" s="143">
        <f>H16-I16</f>
        <v/>
      </c>
      <c r="K16" s="39">
        <f>J16</f>
        <v/>
      </c>
      <c r="L16" s="39" t="n">
        <v>0</v>
      </c>
      <c r="M16" s="39">
        <f>IF(L16&gt;K16,L16-K16,0)</f>
        <v/>
      </c>
      <c r="N16" s="39">
        <f>IF(L16&lt;K16,K16-L16,0)</f>
        <v/>
      </c>
      <c r="O16" s="39" t="inlineStr">
        <is>
          <t>Audio Visual &amp; Musical Instruments</t>
        </is>
      </c>
    </row>
    <row r="17" ht="12" customHeight="1">
      <c r="A17" s="289" t="n">
        <v>11</v>
      </c>
      <c r="B17" s="293" t="inlineStr">
        <is>
          <t>Sports Equipment</t>
        </is>
      </c>
      <c r="C17" s="345" t="n">
        <v>0</v>
      </c>
      <c r="D17" s="343">
        <f>'P-SF-Pro'!H121</f>
        <v/>
      </c>
      <c r="E17" s="345">
        <f>-H17</f>
        <v/>
      </c>
      <c r="F17" s="343">
        <f>C17+D17+E17</f>
        <v/>
      </c>
      <c r="G17" s="931" t="n"/>
      <c r="H17" s="141" t="n"/>
      <c r="I17" s="141" t="n"/>
      <c r="J17" s="143">
        <f>H17-I17</f>
        <v/>
      </c>
      <c r="K17" s="39">
        <f>J17</f>
        <v/>
      </c>
      <c r="L17" s="39" t="n">
        <v>0</v>
      </c>
      <c r="M17" s="39">
        <f>IF(L17&gt;K17,L17-K17,0)</f>
        <v/>
      </c>
      <c r="N17" s="39">
        <f>IF(L17&lt;K17,K17-L17,0)</f>
        <v/>
      </c>
      <c r="O17" s="39" t="inlineStr">
        <is>
          <t>Sports Equipment</t>
        </is>
      </c>
    </row>
    <row r="18" ht="12" customHeight="1">
      <c r="A18" s="289" t="n">
        <v>12</v>
      </c>
      <c r="B18" s="293" t="inlineStr">
        <is>
          <t>Other Fixed Assets</t>
        </is>
      </c>
      <c r="C18" s="345" t="n">
        <v>2145258</v>
      </c>
      <c r="D18" s="343">
        <f>'P-SF-Pro'!H122</f>
        <v/>
      </c>
      <c r="E18" s="345">
        <f>-H18</f>
        <v/>
      </c>
      <c r="F18" s="343">
        <f>C18+D18+E18</f>
        <v/>
      </c>
      <c r="G18" s="931" t="n"/>
      <c r="H18" s="141" t="n"/>
      <c r="I18" s="141" t="n"/>
      <c r="J18" s="143">
        <f>H18-I18</f>
        <v/>
      </c>
      <c r="K18" s="39">
        <f>J18</f>
        <v/>
      </c>
      <c r="L18" s="39" t="n">
        <v>0</v>
      </c>
      <c r="M18" s="39">
        <f>IF(L18&gt;K18,L18-K18,0)</f>
        <v/>
      </c>
      <c r="N18" s="39">
        <f>IF(L18&lt;K18,K18-L18,0)</f>
        <v/>
      </c>
      <c r="O18" s="39" t="inlineStr">
        <is>
          <t>Other Fixed Assets</t>
        </is>
      </c>
    </row>
    <row r="19" ht="12" customHeight="1">
      <c r="A19" s="325" t="n"/>
      <c r="B19" s="326" t="inlineStr">
        <is>
          <t xml:space="preserve"> TOTAL (A)</t>
        </is>
      </c>
      <c r="C19" s="343">
        <f>SUM(C7:C18)</f>
        <v/>
      </c>
      <c r="D19" s="343">
        <f>SUM(D7:D18)</f>
        <v/>
      </c>
      <c r="E19" s="343">
        <f>SUM(E7:E18)</f>
        <v/>
      </c>
      <c r="F19" s="343">
        <f>SUM(F7:F18)</f>
        <v/>
      </c>
      <c r="G19" s="931" t="n"/>
      <c r="H19" s="141" t="n"/>
      <c r="I19" s="141" t="n"/>
      <c r="J19" s="143" t="n"/>
      <c r="K19" s="39" t="n"/>
      <c r="L19" s="39" t="n"/>
      <c r="M19" s="39" t="n"/>
      <c r="N19" s="39" t="n"/>
      <c r="O19" s="39" t="n"/>
    </row>
    <row r="20" ht="12" customHeight="1">
      <c r="A20" s="315" t="inlineStr">
        <is>
          <t>B</t>
        </is>
      </c>
      <c r="B20" s="293" t="inlineStr">
        <is>
          <t>Capital work in Progress</t>
        </is>
      </c>
      <c r="C20" s="345" t="n">
        <v>3190455</v>
      </c>
      <c r="D20" s="343">
        <f>-'S8-SF'!E21</f>
        <v/>
      </c>
      <c r="E20" s="345" t="n"/>
      <c r="F20" s="343">
        <f>C20+D20+E20</f>
        <v/>
      </c>
      <c r="G20" s="931" t="n"/>
      <c r="H20" s="141" t="n"/>
      <c r="I20" s="141" t="n"/>
      <c r="J20" s="143" t="n"/>
      <c r="K20" s="39" t="n"/>
      <c r="L20" s="39" t="n"/>
      <c r="M20" s="39" t="n"/>
      <c r="N20" s="39" t="n"/>
      <c r="O20" s="39" t="n"/>
    </row>
    <row r="21" ht="12" customHeight="1">
      <c r="A21" s="346" t="n"/>
      <c r="B21" s="927" t="inlineStr">
        <is>
          <t>Intangilble Assets</t>
        </is>
      </c>
      <c r="C21" s="344" t="n"/>
      <c r="D21" s="344" t="n"/>
      <c r="E21" s="344" t="n"/>
      <c r="F21" s="344" t="n"/>
      <c r="G21" s="931" t="n"/>
      <c r="H21" s="141" t="n"/>
      <c r="I21" s="141" t="n"/>
      <c r="J21" s="143" t="n"/>
      <c r="K21" s="39" t="n"/>
      <c r="L21" s="39" t="n"/>
      <c r="M21" s="39" t="n"/>
      <c r="N21" s="39" t="n"/>
      <c r="O21" s="39" t="n"/>
    </row>
    <row r="22" ht="12" customHeight="1">
      <c r="A22" s="315" t="inlineStr">
        <is>
          <t>C</t>
        </is>
      </c>
      <c r="B22" s="288" t="inlineStr">
        <is>
          <t>Computer Software etc.  (C )</t>
        </is>
      </c>
      <c r="C22" s="345" t="n"/>
      <c r="D22" s="332">
        <f>'P-SF-Pro'!H117</f>
        <v/>
      </c>
      <c r="E22" s="332" t="n"/>
      <c r="F22" s="343">
        <f>C22+D22+E22</f>
        <v/>
      </c>
      <c r="G22" s="931" t="n"/>
      <c r="H22" s="141" t="n"/>
      <c r="I22" s="141" t="n"/>
      <c r="J22" s="143">
        <f>H22-I22</f>
        <v/>
      </c>
      <c r="K22" s="39">
        <f>J22</f>
        <v/>
      </c>
      <c r="L22" s="39" t="n">
        <v>0</v>
      </c>
      <c r="M22" s="39">
        <f>IF(L22&gt;K22,L22-K22,0)</f>
        <v/>
      </c>
      <c r="N22" s="39">
        <f>IF(L22&lt;K22,K22-L22,0)</f>
        <v/>
      </c>
      <c r="O22" s="39" t="inlineStr">
        <is>
          <t>Computer Software etc.  (C )</t>
        </is>
      </c>
    </row>
    <row r="23" ht="12" customHeight="1">
      <c r="A23" s="289" t="n"/>
      <c r="B23" s="326" t="inlineStr">
        <is>
          <t>GRAND TOTAL (A+B+C)</t>
        </is>
      </c>
      <c r="C23" s="343">
        <f>C19+C20+C22</f>
        <v/>
      </c>
      <c r="D23" s="343">
        <f>D19+D20+D22</f>
        <v/>
      </c>
      <c r="E23" s="343">
        <f>E19+E20+E22</f>
        <v/>
      </c>
      <c r="F23" s="343">
        <f>F19+F20+F22</f>
        <v/>
      </c>
      <c r="G23" s="931" t="n"/>
      <c r="H23" s="138">
        <f>SUM(H7:H22)</f>
        <v/>
      </c>
      <c r="I23" s="138">
        <f>SUM(I7:I22)</f>
        <v/>
      </c>
      <c r="J23" s="138">
        <f>SUM(J7:J22)</f>
        <v/>
      </c>
      <c r="K23" s="39">
        <f>SUM(K7:K22)</f>
        <v/>
      </c>
      <c r="L23" s="39">
        <f>SUM(L7:L22)</f>
        <v/>
      </c>
      <c r="M23" s="39">
        <f>SUM(M7:M22)</f>
        <v/>
      </c>
      <c r="N23" s="39">
        <f>SUM(N7:N22)</f>
        <v/>
      </c>
      <c r="O23" s="39" t="n"/>
    </row>
    <row r="24" ht="12.75" customHeight="1">
      <c r="A24" s="928" t="inlineStr">
        <is>
          <t>DEPRECIATION BLOCK</t>
        </is>
      </c>
      <c r="B24" s="1253" t="n"/>
      <c r="C24" s="1253" t="n"/>
      <c r="D24" s="1253" t="n"/>
      <c r="E24" s="1253" t="n"/>
      <c r="F24" s="1254" t="n"/>
      <c r="G24" s="928" t="inlineStr">
        <is>
          <t>NET BLOCK</t>
        </is>
      </c>
      <c r="H24" s="1254" t="n"/>
      <c r="L24" s="39" t="inlineStr">
        <is>
          <t>Loss supposed to be booked</t>
        </is>
      </c>
      <c r="M24" s="39">
        <f>J23</f>
        <v/>
      </c>
    </row>
    <row r="25" ht="35.25" customHeight="1">
      <c r="A25" s="904" t="inlineStr">
        <is>
          <t>SN</t>
        </is>
      </c>
      <c r="B25" s="904" t="inlineStr">
        <is>
          <t>PARTICULARS</t>
        </is>
      </c>
      <c r="C25" s="338" t="inlineStr">
        <is>
          <t>As at the beginning of the year</t>
        </is>
      </c>
      <c r="D25" s="338" t="inlineStr">
        <is>
          <t>Additions during the year</t>
        </is>
      </c>
      <c r="E25" s="338" t="inlineStr">
        <is>
          <t>Adjustment/Deduction during the year</t>
        </is>
      </c>
      <c r="F25" s="338" t="inlineStr">
        <is>
          <t>Total up to year end</t>
        </is>
      </c>
      <c r="G25" s="338" t="inlineStr">
        <is>
          <t>As at the current year end</t>
        </is>
      </c>
      <c r="H25" s="338" t="inlineStr">
        <is>
          <t>As at the previous year end</t>
        </is>
      </c>
      <c r="L25" s="39" t="inlineStr">
        <is>
          <t>Actual loss booked</t>
        </is>
      </c>
      <c r="M25" s="39">
        <f>N23</f>
        <v/>
      </c>
    </row>
    <row r="26" ht="12" customHeight="1">
      <c r="A26" s="1117" t="n"/>
      <c r="B26" s="1117" t="n"/>
      <c r="C26" s="339" t="n">
        <v>5</v>
      </c>
      <c r="D26" s="339" t="n">
        <v>6</v>
      </c>
      <c r="E26" s="339" t="n">
        <v>7</v>
      </c>
      <c r="F26" s="339" t="inlineStr">
        <is>
          <t>8(5+6+7)</t>
        </is>
      </c>
      <c r="G26" s="339" t="inlineStr">
        <is>
          <t>9(4-8)</t>
        </is>
      </c>
      <c r="H26" s="339" t="inlineStr">
        <is>
          <t>10(1-5)</t>
        </is>
      </c>
      <c r="L26" s="39" t="inlineStr">
        <is>
          <t>Profit on less loss</t>
        </is>
      </c>
      <c r="M26" s="39">
        <f>M24-M25</f>
        <v/>
      </c>
    </row>
    <row r="27" ht="12" customHeight="1">
      <c r="A27" s="352" t="inlineStr">
        <is>
          <t>A.</t>
        </is>
      </c>
      <c r="B27" s="354" t="inlineStr">
        <is>
          <t>FIXED ASSETS</t>
        </is>
      </c>
      <c r="C27" s="353" t="n"/>
      <c r="D27" s="353" t="n"/>
      <c r="E27" s="353" t="n"/>
      <c r="F27" s="353" t="n"/>
      <c r="G27" s="353" t="n"/>
      <c r="H27" s="353" t="n"/>
      <c r="L27" s="39" t="inlineStr">
        <is>
          <t>Profit on sale</t>
        </is>
      </c>
      <c r="M27" s="39">
        <f>M23</f>
        <v/>
      </c>
    </row>
    <row r="28" ht="12" customHeight="1">
      <c r="A28" s="289" t="n">
        <v>1</v>
      </c>
      <c r="B28" s="293" t="inlineStr">
        <is>
          <t xml:space="preserve">Land </t>
        </is>
      </c>
      <c r="C28" s="345" t="n"/>
      <c r="D28" s="341" t="n"/>
      <c r="E28" s="345" t="n"/>
      <c r="F28" s="341">
        <f>C28+D28+E28</f>
        <v/>
      </c>
      <c r="G28" s="341">
        <f>F7-F28</f>
        <v/>
      </c>
      <c r="H28" s="341">
        <f>C7-C28</f>
        <v/>
      </c>
    </row>
    <row r="29" ht="12" customHeight="1">
      <c r="A29" s="289" t="n">
        <v>2</v>
      </c>
      <c r="B29" s="293" t="inlineStr">
        <is>
          <t>Building</t>
        </is>
      </c>
      <c r="C29" s="345" t="n"/>
      <c r="D29" s="401">
        <f>IF((C29+(ROUND((H29+D8)*10%,0)))&lt;(C8+D8)*95%, ROUND((H29+D8)*10%,0), ROUND((C8+D8)*95%-C29,0))+E8*10%</f>
        <v/>
      </c>
      <c r="E29" s="345" t="n"/>
      <c r="F29" s="341">
        <f>C29+D29+E29</f>
        <v/>
      </c>
      <c r="G29" s="341">
        <f>F8-F29</f>
        <v/>
      </c>
      <c r="H29" s="341">
        <f>C8-C29</f>
        <v/>
      </c>
    </row>
    <row r="30" ht="12" customHeight="1">
      <c r="A30" s="289" t="n">
        <v>3</v>
      </c>
      <c r="B30" s="293" t="inlineStr">
        <is>
          <t>Furniture,Fixtures</t>
        </is>
      </c>
      <c r="C30" s="345" t="n">
        <v>2006671</v>
      </c>
      <c r="D30" s="401">
        <f>IF((C30+(ROUND((H30+D9)*10%,0)))&lt;(C9+D9)*95%, ROUND((H30+D9)*10%,0), ROUND((C9+D9)*95%-C30,0))</f>
        <v/>
      </c>
      <c r="E30" s="345">
        <f>-I9</f>
        <v/>
      </c>
      <c r="F30" s="341">
        <f>C30+D30+E30</f>
        <v/>
      </c>
      <c r="G30" s="341">
        <f>F9-F30</f>
        <v/>
      </c>
      <c r="H30" s="341">
        <f>C9-C30</f>
        <v/>
      </c>
    </row>
    <row r="31" ht="12" customHeight="1">
      <c r="A31" s="289" t="n">
        <v>4</v>
      </c>
      <c r="B31" s="293" t="inlineStr">
        <is>
          <t>Library Books</t>
        </is>
      </c>
      <c r="C31" s="345" t="n">
        <v>517343</v>
      </c>
      <c r="D31" s="401">
        <f>IF((C31+(ROUND((H31+D10)*10%,0)))&lt;(C10+D10)*95%, ROUND((H31+D10)*10%,0), ROUND((C10+D10)*95%-C31,0))</f>
        <v/>
      </c>
      <c r="E31" s="345">
        <f>-I10</f>
        <v/>
      </c>
      <c r="F31" s="341">
        <f>C31+D31+E31</f>
        <v/>
      </c>
      <c r="G31" s="341">
        <f>F10-F31</f>
        <v/>
      </c>
      <c r="H31" s="341">
        <f>C10-C31</f>
        <v/>
      </c>
    </row>
    <row r="32" ht="12" customHeight="1">
      <c r="A32" s="289" t="n">
        <v>5</v>
      </c>
      <c r="B32" s="293" t="inlineStr">
        <is>
          <t>Office Equipments</t>
        </is>
      </c>
      <c r="C32" s="345" t="n">
        <v>14239</v>
      </c>
      <c r="D32" s="401">
        <f>IF((C32+(ROUND((H32+D11)*15%,0)))&lt;(C11+D11)*95%, ROUND((H32+D11)*15%,0), ROUND((C11+D11)*95%-C32,0))</f>
        <v/>
      </c>
      <c r="E32" s="345">
        <f>-I11</f>
        <v/>
      </c>
      <c r="F32" s="341">
        <f>C32+D32+E32</f>
        <v/>
      </c>
      <c r="G32" s="341">
        <f>F11-F32</f>
        <v/>
      </c>
      <c r="H32" s="341">
        <f>C11-C32</f>
        <v/>
      </c>
    </row>
    <row r="33" ht="12" customHeight="1">
      <c r="A33" s="289" t="n">
        <v>6</v>
      </c>
      <c r="B33" s="293" t="inlineStr">
        <is>
          <t>Vehicles</t>
        </is>
      </c>
      <c r="C33" s="345" t="n">
        <v>0</v>
      </c>
      <c r="D33" s="401">
        <f>IF((C33+(ROUND((H33+D12)*15%,0)))&lt;(C12+D12)*95%, ROUND((H33+D12)*15%,0), ROUND((C12+D12)*95%-C33,0))</f>
        <v/>
      </c>
      <c r="E33" s="345">
        <f>-I12</f>
        <v/>
      </c>
      <c r="F33" s="341">
        <f>C33+D33+E33</f>
        <v/>
      </c>
      <c r="G33" s="341">
        <f>F12-F33</f>
        <v/>
      </c>
      <c r="H33" s="341">
        <f>C12-C33</f>
        <v/>
      </c>
    </row>
    <row r="34" ht="12" customHeight="1">
      <c r="A34" s="289" t="n">
        <v>7</v>
      </c>
      <c r="B34" s="293" t="inlineStr">
        <is>
          <t>Computer/Peripherals</t>
        </is>
      </c>
      <c r="C34" s="345" t="n">
        <v>0</v>
      </c>
      <c r="D34" s="401">
        <f>IF((C34+(ROUND((H34+D13)*20%,0)))&lt;(C13+D13)*95%, ROUND((H34+D13)*20%,0), ROUND((C13+D13)*95%-C34,0))</f>
        <v/>
      </c>
      <c r="E34" s="345">
        <f>-I13</f>
        <v/>
      </c>
      <c r="F34" s="341">
        <f>C34+D34+E34</f>
        <v/>
      </c>
      <c r="G34" s="341">
        <f>F13-F34</f>
        <v/>
      </c>
      <c r="H34" s="341">
        <f>C13-C34</f>
        <v/>
      </c>
    </row>
    <row r="35" ht="12" customHeight="1">
      <c r="A35" s="289" t="n">
        <v>8</v>
      </c>
      <c r="B35" s="293" t="inlineStr">
        <is>
          <t>Hostel Equipments</t>
        </is>
      </c>
      <c r="C35" s="345" t="n">
        <v>0</v>
      </c>
      <c r="D35" s="401">
        <f>IF((C35+(ROUND((H35+D14)*10%,0)))&lt;(C14+D14)*95%, ROUND((H35+D14)*10%,0), ROUND((C14+D14)*95%-C35,0))</f>
        <v/>
      </c>
      <c r="E35" s="345">
        <f>-I14</f>
        <v/>
      </c>
      <c r="F35" s="341">
        <f>C35+D35+E35</f>
        <v/>
      </c>
      <c r="G35" s="341">
        <f>F14-F35</f>
        <v/>
      </c>
      <c r="H35" s="341">
        <f>C14-C35</f>
        <v/>
      </c>
    </row>
    <row r="36" ht="12" customHeight="1">
      <c r="A36" s="289" t="n">
        <v>9</v>
      </c>
      <c r="B36" s="293" t="inlineStr">
        <is>
          <t>Lab Equipments</t>
        </is>
      </c>
      <c r="C36" s="345" t="n">
        <v>3521</v>
      </c>
      <c r="D36" s="401">
        <f>IF((C36+(ROUND((H36+D15)*10%,0)))&lt;(C15+D15)*95%, ROUND((H36+D15)*10%,0), ROUND((C15+D15)*95%-C36,0))</f>
        <v/>
      </c>
      <c r="E36" s="345">
        <f>-I15</f>
        <v/>
      </c>
      <c r="F36" s="341">
        <f>C36+D36+E36</f>
        <v/>
      </c>
      <c r="G36" s="341">
        <f>F15-F36</f>
        <v/>
      </c>
      <c r="H36" s="341">
        <f>C15-C36</f>
        <v/>
      </c>
    </row>
    <row r="37" ht="12" customHeight="1">
      <c r="A37" s="289" t="n">
        <v>10</v>
      </c>
      <c r="B37" s="293" t="inlineStr">
        <is>
          <t>Audio Visual &amp; Musical Instruments</t>
        </is>
      </c>
      <c r="C37" s="345" t="n">
        <v>6474</v>
      </c>
      <c r="D37" s="401">
        <f>IF((C37+(ROUND((H37+D16)*10%,0)))&lt;(C16+D16)*95%, ROUND((H37+D16)*10%,0), ROUND((C16+D16)*95%-C37,0))</f>
        <v/>
      </c>
      <c r="E37" s="345">
        <f>-I16</f>
        <v/>
      </c>
      <c r="F37" s="341">
        <f>C37+D37+E37</f>
        <v/>
      </c>
      <c r="G37" s="341">
        <f>F16-F37</f>
        <v/>
      </c>
      <c r="H37" s="341">
        <f>C16-C37</f>
        <v/>
      </c>
    </row>
    <row r="38" ht="12" customHeight="1">
      <c r="A38" s="289" t="n">
        <v>11</v>
      </c>
      <c r="B38" s="293" t="inlineStr">
        <is>
          <t>Sports Equipment</t>
        </is>
      </c>
      <c r="C38" s="345" t="n">
        <v>0</v>
      </c>
      <c r="D38" s="401">
        <f>IF((C38+(ROUND((H38+D17)*10%,0)))&lt;(C17+D17)*95%, ROUND((H38+D17)*10%,0), ROUND((C17+D17)*95%-C38,0))</f>
        <v/>
      </c>
      <c r="E38" s="345">
        <f>-I17</f>
        <v/>
      </c>
      <c r="F38" s="341">
        <f>C38+D38+E38</f>
        <v/>
      </c>
      <c r="G38" s="341">
        <f>F17-F38</f>
        <v/>
      </c>
      <c r="H38" s="341">
        <f>C17-C38</f>
        <v/>
      </c>
    </row>
    <row r="39" ht="12" customHeight="1">
      <c r="A39" s="289" t="n">
        <v>12</v>
      </c>
      <c r="B39" s="293" t="inlineStr">
        <is>
          <t>Other Fixed Assets</t>
        </is>
      </c>
      <c r="C39" s="345" t="n">
        <v>1641473</v>
      </c>
      <c r="D39" s="401">
        <f>IF((C39+(ROUND((H39+D18)*10%,0)))&lt;(C18+D18)*95%, ROUND((H39+D18)*10%,0), ROUND((C18+D18)*95%-C39,0))</f>
        <v/>
      </c>
      <c r="E39" s="345">
        <f>-I18</f>
        <v/>
      </c>
      <c r="F39" s="341">
        <f>C39+D39+E39</f>
        <v/>
      </c>
      <c r="G39" s="341">
        <f>F18-F39</f>
        <v/>
      </c>
      <c r="H39" s="341">
        <f>C18-C39</f>
        <v/>
      </c>
    </row>
    <row r="40" ht="12" customHeight="1">
      <c r="A40" s="325" t="n"/>
      <c r="B40" s="326" t="inlineStr">
        <is>
          <t xml:space="preserve"> TOTAL (A)</t>
        </is>
      </c>
      <c r="C40" s="341">
        <f>SUM(C28:C39)</f>
        <v/>
      </c>
      <c r="D40" s="341">
        <f>SUM(D28:D39)</f>
        <v/>
      </c>
      <c r="E40" s="341">
        <f>SUM(E28:E39)</f>
        <v/>
      </c>
      <c r="F40" s="341">
        <f>SUM(F28:F39)</f>
        <v/>
      </c>
      <c r="G40" s="341">
        <f>SUM(G28:G39)</f>
        <v/>
      </c>
      <c r="H40" s="341">
        <f>SUM(H28:H39)</f>
        <v/>
      </c>
    </row>
    <row r="41" ht="12" customHeight="1">
      <c r="A41" s="347" t="inlineStr">
        <is>
          <t>B</t>
        </is>
      </c>
      <c r="B41" s="348" t="inlineStr">
        <is>
          <t>Capital work in Progress</t>
        </is>
      </c>
      <c r="C41" s="342" t="n"/>
      <c r="D41" s="342" t="n"/>
      <c r="E41" s="342" t="n"/>
      <c r="F41" s="342" t="n"/>
      <c r="G41" s="343">
        <f>F20</f>
        <v/>
      </c>
      <c r="H41" s="343">
        <f>C20</f>
        <v/>
      </c>
    </row>
    <row r="42" ht="12" customHeight="1">
      <c r="A42" s="349" t="n"/>
      <c r="B42" s="927" t="inlineStr">
        <is>
          <t>Intangilble Assets</t>
        </is>
      </c>
      <c r="C42" s="1073" t="n"/>
      <c r="D42" s="1073" t="n"/>
      <c r="E42" s="344" t="n"/>
      <c r="F42" s="344" t="n"/>
      <c r="G42" s="344" t="n"/>
      <c r="H42" s="344" t="n"/>
    </row>
    <row r="43" ht="12" customHeight="1">
      <c r="A43" s="315" t="inlineStr">
        <is>
          <t>C</t>
        </is>
      </c>
      <c r="B43" s="350" t="inlineStr">
        <is>
          <t>Computer Software etc.  (C )</t>
        </is>
      </c>
      <c r="C43" s="345" t="n"/>
      <c r="D43" s="401">
        <f>IF((C43+(ROUND((H43+D22)*20%,0)))&lt;(C22+D22)*95%, ROUND((H43+D22)*20%,0), ROUND((C22+D22)*95%-C43,0))</f>
        <v/>
      </c>
      <c r="E43" s="345" t="n"/>
      <c r="F43" s="341">
        <f>C43+D43+E43</f>
        <v/>
      </c>
      <c r="G43" s="341">
        <f>F22-F43</f>
        <v/>
      </c>
      <c r="H43" s="341">
        <f>C22-C43</f>
        <v/>
      </c>
    </row>
    <row r="44" ht="12" customHeight="1">
      <c r="A44" s="351" t="n"/>
      <c r="B44" s="355" t="inlineStr">
        <is>
          <t>GRAND TOTAL (A+B+C)</t>
        </is>
      </c>
      <c r="C44" s="343">
        <f>C40+C41+C43</f>
        <v/>
      </c>
      <c r="D44" s="343">
        <f>D40+D41+D43</f>
        <v/>
      </c>
      <c r="E44" s="343">
        <f>E40+E41+E43</f>
        <v/>
      </c>
      <c r="F44" s="343">
        <f>F40+F41+F43</f>
        <v/>
      </c>
      <c r="G44" s="343">
        <f>G40+G41+G43</f>
        <v/>
      </c>
      <c r="H44" s="343">
        <f>H40+H41+H43</f>
        <v/>
      </c>
    </row>
    <row r="45" ht="41.25" customFormat="1" customHeight="1" s="20">
      <c r="A45" s="924" t="inlineStr">
        <is>
          <t>FINANCE OFFICER/DIRECTOR/PRINCIPAL</t>
        </is>
      </c>
    </row>
    <row r="51" ht="15" customHeight="1">
      <c r="A51" s="5" t="n"/>
      <c r="B51" s="51" t="n"/>
    </row>
  </sheetData>
  <mergeCells count="12">
    <mergeCell ref="A24:F24"/>
    <mergeCell ref="B42:D42"/>
    <mergeCell ref="A45:J45"/>
    <mergeCell ref="A1:J1"/>
    <mergeCell ref="G3:J3"/>
    <mergeCell ref="G24:H24"/>
    <mergeCell ref="A4:A5"/>
    <mergeCell ref="A25:A26"/>
    <mergeCell ref="H4:J4"/>
    <mergeCell ref="B25:B26"/>
    <mergeCell ref="A2:J2"/>
    <mergeCell ref="A3:F3"/>
  </mergeCells>
  <printOptions horizontalCentered="1"/>
  <pageMargins left="0.7086614173228347" right="0.2362204724409449" top="0.2362204724409449" bottom="0.2362204724409449" header="0.1968503937007874" footer="0.1574803149606299"/>
  <pageSetup orientation="landscape" paperSize="9" scale="86" firstPageNumber="6" useFirstPageNumber="1" blackAndWhite="1"/>
</worksheet>
</file>

<file path=xl/worksheets/sheet27.xml><?xml version="1.0" encoding="utf-8"?>
<worksheet xmlns="http://schemas.openxmlformats.org/spreadsheetml/2006/main">
  <sheetPr>
    <tabColor rgb="FF00B050"/>
    <outlinePr summaryBelow="1" summaryRight="1"/>
    <pageSetUpPr fitToPage="1"/>
  </sheetPr>
  <dimension ref="A1:O51"/>
  <sheetViews>
    <sheetView view="pageBreakPreview" topLeftCell="A13" zoomScaleNormal="100" zoomScaleSheetLayoutView="100" workbookViewId="0">
      <selection activeCell="I9" sqref="I9"/>
    </sheetView>
  </sheetViews>
  <sheetFormatPr baseColWidth="8" defaultRowHeight="11.25"/>
  <cols>
    <col width="5.28515625" customWidth="1" style="12" min="1" max="1"/>
    <col width="28.85546875" customWidth="1" style="5" min="2" max="2"/>
    <col width="14.140625" customWidth="1" style="5" min="3" max="3"/>
    <col width="13.140625" customWidth="1" style="5" min="4" max="4"/>
    <col width="13.42578125" customWidth="1" style="5" min="5" max="5"/>
    <col width="13.85546875" customWidth="1" style="5" min="6" max="6"/>
    <col width="13.7109375" customWidth="1" style="5" min="7" max="7"/>
    <col width="14.140625" customWidth="1" style="5" min="8" max="8"/>
    <col width="12.85546875" customWidth="1" style="5" min="9" max="9"/>
    <col width="13" customWidth="1" style="5" min="10" max="10"/>
    <col width="11" customWidth="1" style="5" min="11" max="11"/>
    <col width="13.42578125" customWidth="1" style="5" min="12" max="12"/>
    <col width="10.7109375" customWidth="1" style="5" min="13" max="14"/>
    <col width="25.140625" customWidth="1" style="5" min="15" max="15"/>
    <col width="9.140625" customWidth="1" style="5" min="16" max="16384"/>
  </cols>
  <sheetData>
    <row r="1" ht="12" customHeight="1">
      <c r="A1" s="926">
        <f>COVER!A1</f>
        <v/>
      </c>
      <c r="B1" s="1073" t="n"/>
      <c r="C1" s="1073" t="n"/>
      <c r="D1" s="1073" t="n"/>
      <c r="E1" s="1073" t="n"/>
      <c r="F1" s="1073" t="n"/>
      <c r="G1" s="1073" t="n"/>
      <c r="H1" s="1073" t="n"/>
      <c r="I1" s="1073" t="n"/>
      <c r="J1" s="1074" t="n"/>
    </row>
    <row r="2" ht="14.25" customHeight="1">
      <c r="A2" s="931" t="inlineStr">
        <is>
          <t xml:space="preserve"> SCHEDULE 4(B )  - FIXED ASSETS--- DESIGNATED FUND (VVN)</t>
        </is>
      </c>
      <c r="B2" s="1073" t="n"/>
      <c r="C2" s="1073" t="n"/>
      <c r="D2" s="1073" t="n"/>
      <c r="E2" s="1073" t="n"/>
      <c r="F2" s="1073" t="n"/>
      <c r="G2" s="1073" t="n"/>
      <c r="H2" s="1073" t="n"/>
      <c r="I2" s="1073" t="n"/>
      <c r="J2" s="1074" t="n"/>
    </row>
    <row r="3" ht="12" customHeight="1">
      <c r="A3" s="931" t="inlineStr">
        <is>
          <t>GROSS BLOCK</t>
        </is>
      </c>
      <c r="B3" s="1073" t="n"/>
      <c r="C3" s="1073" t="n"/>
      <c r="D3" s="1073" t="n"/>
      <c r="E3" s="1073" t="n"/>
      <c r="F3" s="1074" t="n"/>
      <c r="G3" s="931" t="n"/>
      <c r="H3" s="1073" t="n"/>
      <c r="I3" s="1073" t="n"/>
      <c r="J3" s="1074" t="n"/>
    </row>
    <row r="4" ht="36" customHeight="1">
      <c r="A4" s="904" t="inlineStr">
        <is>
          <t>SN</t>
        </is>
      </c>
      <c r="B4" s="600" t="inlineStr">
        <is>
          <t>Assets Heads</t>
        </is>
      </c>
      <c r="C4" s="338" t="inlineStr">
        <is>
          <t>Cost / Valuation as at begning of the year</t>
        </is>
      </c>
      <c r="D4" s="338" t="inlineStr">
        <is>
          <t>Additions during the year</t>
        </is>
      </c>
      <c r="E4" s="338" t="inlineStr">
        <is>
          <t>Deduction/ Adjustment  during the year</t>
        </is>
      </c>
      <c r="F4" s="338" t="inlineStr">
        <is>
          <t>Closing  Balance  at the year end</t>
        </is>
      </c>
      <c r="G4" s="338" t="n"/>
      <c r="H4" s="910" t="inlineStr">
        <is>
          <t>Assets Written Off (VVN)</t>
        </is>
      </c>
      <c r="I4" s="1073" t="n"/>
      <c r="J4" s="1074" t="n"/>
    </row>
    <row r="5" ht="59.25" customHeight="1">
      <c r="A5" s="1117" t="n"/>
      <c r="B5" s="600" t="n"/>
      <c r="C5" s="339" t="n">
        <v>1</v>
      </c>
      <c r="D5" s="339" t="n">
        <v>2</v>
      </c>
      <c r="E5" s="339" t="n">
        <v>3</v>
      </c>
      <c r="F5" s="339" t="inlineStr">
        <is>
          <t>4(1+2+3)</t>
        </is>
      </c>
      <c r="G5" s="422" t="inlineStr">
        <is>
          <t>Donation in kind of assets</t>
        </is>
      </c>
      <c r="H5" s="428" t="inlineStr">
        <is>
          <t>Deduction from gross block (100%)</t>
        </is>
      </c>
      <c r="I5" s="652" t="inlineStr">
        <is>
          <t>Deduction from Depreciation Block (upto max. 95%)</t>
        </is>
      </c>
      <c r="J5" s="428" t="inlineStr">
        <is>
          <t>Loss on disposal of fixed assets (min. 5%)</t>
        </is>
      </c>
      <c r="K5" s="38" t="inlineStr">
        <is>
          <t>Residual Value</t>
        </is>
      </c>
      <c r="L5" s="38" t="inlineStr">
        <is>
          <t>Sale Price as taken in 'Recovery of Capital Nature' in SF receipt</t>
        </is>
      </c>
      <c r="M5" s="38" t="inlineStr">
        <is>
          <t>Profit</t>
        </is>
      </c>
      <c r="N5" s="38" t="inlineStr">
        <is>
          <t>Loss</t>
        </is>
      </c>
      <c r="O5" s="39" t="n"/>
    </row>
    <row r="6" ht="12" customHeight="1">
      <c r="A6" s="352" t="inlineStr">
        <is>
          <t>A.</t>
        </is>
      </c>
      <c r="B6" s="623" t="inlineStr">
        <is>
          <t>FIXED ASSETS</t>
        </is>
      </c>
      <c r="C6" s="353" t="n"/>
      <c r="D6" s="353" t="n"/>
      <c r="E6" s="353" t="n"/>
      <c r="F6" s="353" t="n"/>
      <c r="G6" s="39" t="n"/>
      <c r="H6" s="39" t="n"/>
      <c r="J6" s="39" t="n"/>
      <c r="K6" s="39" t="n"/>
      <c r="L6" s="39" t="n"/>
      <c r="M6" s="39" t="n"/>
      <c r="N6" s="39" t="n"/>
      <c r="O6" s="39" t="n"/>
    </row>
    <row r="7" ht="12" customHeight="1">
      <c r="A7" s="289" t="n">
        <v>1</v>
      </c>
      <c r="B7" s="293" t="inlineStr">
        <is>
          <t xml:space="preserve">Land </t>
        </is>
      </c>
      <c r="C7" s="345" t="n"/>
      <c r="D7" s="343">
        <f>'P-VVN-Pro'!H77</f>
        <v/>
      </c>
      <c r="E7" s="345" t="n"/>
      <c r="F7" s="343">
        <f>C7+D7+E7</f>
        <v/>
      </c>
      <c r="G7" s="39" t="n"/>
      <c r="H7" s="141" t="n"/>
      <c r="I7" s="655" t="n"/>
      <c r="J7" s="144">
        <f>H7-I7</f>
        <v/>
      </c>
      <c r="K7" s="39">
        <f>J7</f>
        <v/>
      </c>
      <c r="L7" s="39" t="n">
        <v>0</v>
      </c>
      <c r="M7" s="39">
        <f>IF(L7&gt;K7,L7-K7,0)</f>
        <v/>
      </c>
      <c r="N7" s="39">
        <f>IF(L7&lt;K7,K7-L7,0)</f>
        <v/>
      </c>
      <c r="O7" s="39" t="inlineStr">
        <is>
          <t xml:space="preserve">Land </t>
        </is>
      </c>
    </row>
    <row r="8" ht="12" customHeight="1">
      <c r="A8" s="289" t="n">
        <v>2</v>
      </c>
      <c r="B8" s="293" t="inlineStr">
        <is>
          <t>Building</t>
        </is>
      </c>
      <c r="C8" s="345" t="n"/>
      <c r="D8" s="343">
        <f>'P-VVN-Pro'!H78</f>
        <v/>
      </c>
      <c r="E8" s="345">
        <f>-E20+G8</f>
        <v/>
      </c>
      <c r="F8" s="343">
        <f>C8+D8+E8</f>
        <v/>
      </c>
      <c r="G8" s="930" t="n"/>
      <c r="H8" s="141" t="n"/>
      <c r="I8" s="655" t="n"/>
      <c r="J8" s="144">
        <f>H8-I8</f>
        <v/>
      </c>
      <c r="K8" s="39">
        <f>J8</f>
        <v/>
      </c>
      <c r="L8" s="39" t="n">
        <v>0</v>
      </c>
      <c r="M8" s="39">
        <f>IF(L8&gt;K8,L8-K8,0)</f>
        <v/>
      </c>
      <c r="N8" s="39">
        <f>IF(L8&lt;K8,K8-L8,0)</f>
        <v/>
      </c>
      <c r="O8" s="39" t="inlineStr">
        <is>
          <t>Building</t>
        </is>
      </c>
    </row>
    <row r="9" ht="12" customHeight="1">
      <c r="A9" s="289" t="n">
        <v>3</v>
      </c>
      <c r="B9" s="293" t="inlineStr">
        <is>
          <t>Furniture,Fixtures</t>
        </is>
      </c>
      <c r="C9" s="345" t="n">
        <v>268299</v>
      </c>
      <c r="D9" s="343">
        <f>'P-VVN-Pro'!H79</f>
        <v/>
      </c>
      <c r="E9" s="345">
        <f>-H9+G9</f>
        <v/>
      </c>
      <c r="F9" s="343">
        <f>C9+D9+E9</f>
        <v/>
      </c>
      <c r="G9" s="930" t="n"/>
      <c r="H9" s="141" t="n"/>
      <c r="I9" s="655" t="n">
        <v>219244.8</v>
      </c>
      <c r="J9" s="144">
        <f>H9-I9</f>
        <v/>
      </c>
      <c r="K9" s="39">
        <f>J9</f>
        <v/>
      </c>
      <c r="L9" s="39" t="n">
        <v>0</v>
      </c>
      <c r="M9" s="39">
        <f>IF(L9&gt;K9,L9-K9,0)</f>
        <v/>
      </c>
      <c r="N9" s="39">
        <f>IF(L9&lt;K9,K9-L9,0)</f>
        <v/>
      </c>
      <c r="O9" s="39" t="inlineStr">
        <is>
          <t>Furniture,Fixtures</t>
        </is>
      </c>
    </row>
    <row r="10" ht="12" customHeight="1">
      <c r="A10" s="289" t="n">
        <v>4</v>
      </c>
      <c r="B10" s="293" t="inlineStr">
        <is>
          <t>Library Books</t>
        </is>
      </c>
      <c r="C10" s="345" t="n">
        <v>152809</v>
      </c>
      <c r="D10" s="343">
        <f>'P-VVN-Pro'!H80</f>
        <v/>
      </c>
      <c r="E10" s="345">
        <f>-H10+G10</f>
        <v/>
      </c>
      <c r="F10" s="343">
        <f>C10+D10+E10</f>
        <v/>
      </c>
      <c r="G10" s="930" t="n"/>
      <c r="H10" s="141" t="n"/>
      <c r="I10" s="655" t="n"/>
      <c r="J10" s="144">
        <f>H10-I10</f>
        <v/>
      </c>
      <c r="K10" s="39">
        <f>J10</f>
        <v/>
      </c>
      <c r="L10" s="39" t="n">
        <v>0</v>
      </c>
      <c r="M10" s="39">
        <f>IF(L10&gt;K10,L10-K10,0)</f>
        <v/>
      </c>
      <c r="N10" s="39">
        <f>IF(L10&lt;K10,K10-L10,0)</f>
        <v/>
      </c>
      <c r="O10" s="39" t="inlineStr">
        <is>
          <t>Library Books</t>
        </is>
      </c>
    </row>
    <row r="11" ht="12" customHeight="1">
      <c r="A11" s="289" t="n">
        <v>5</v>
      </c>
      <c r="B11" s="293" t="inlineStr">
        <is>
          <t>Office Equipments</t>
        </is>
      </c>
      <c r="C11" s="345" t="n">
        <v>10020</v>
      </c>
      <c r="D11" s="343">
        <f>'P-VVN-Pro'!H81</f>
        <v/>
      </c>
      <c r="E11" s="345">
        <f>-H11+G11</f>
        <v/>
      </c>
      <c r="F11" s="343">
        <f>C11+D11+E11</f>
        <v/>
      </c>
      <c r="G11" s="930" t="n"/>
      <c r="H11" s="141" t="n"/>
      <c r="I11" s="655" t="n"/>
      <c r="J11" s="144">
        <f>H11-I11</f>
        <v/>
      </c>
      <c r="K11" s="39">
        <f>J11</f>
        <v/>
      </c>
      <c r="L11" s="39" t="n">
        <v>0</v>
      </c>
      <c r="M11" s="39">
        <f>IF(L11&gt;K11,L11-K11,0)</f>
        <v/>
      </c>
      <c r="N11" s="39">
        <f>IF(L11&lt;K11,K11-L11,0)</f>
        <v/>
      </c>
      <c r="O11" s="39" t="inlineStr">
        <is>
          <t>Office Equipments</t>
        </is>
      </c>
    </row>
    <row r="12" ht="12" customHeight="1">
      <c r="A12" s="289" t="n">
        <v>6</v>
      </c>
      <c r="B12" s="293" t="inlineStr">
        <is>
          <t>Vehicles</t>
        </is>
      </c>
      <c r="C12" s="345" t="n">
        <v>0</v>
      </c>
      <c r="D12" s="343">
        <f>'P-VVN-Pro'!H82</f>
        <v/>
      </c>
      <c r="E12" s="345">
        <f>-H12+G12</f>
        <v/>
      </c>
      <c r="F12" s="343">
        <f>C12+D12+E12</f>
        <v/>
      </c>
      <c r="G12" s="930" t="n"/>
      <c r="H12" s="141" t="n"/>
      <c r="I12" s="655" t="n"/>
      <c r="J12" s="144">
        <f>H12-I12</f>
        <v/>
      </c>
      <c r="K12" s="39">
        <f>J12</f>
        <v/>
      </c>
      <c r="L12" s="39" t="n">
        <v>0</v>
      </c>
      <c r="M12" s="39">
        <f>IF(L12&gt;K12,L12-K12,0)</f>
        <v/>
      </c>
      <c r="N12" s="39">
        <f>IF(L12&lt;K12,K12-L12,0)</f>
        <v/>
      </c>
      <c r="O12" s="39" t="inlineStr">
        <is>
          <t>Vehicles</t>
        </is>
      </c>
    </row>
    <row r="13" ht="12.75" customHeight="1">
      <c r="A13" s="289" t="n">
        <v>7</v>
      </c>
      <c r="B13" s="293" t="inlineStr">
        <is>
          <t>Computer/Peripherals</t>
        </is>
      </c>
      <c r="C13" s="345" t="n">
        <v>3333482</v>
      </c>
      <c r="D13" s="343">
        <f>'P-VVN-Pro'!H83</f>
        <v/>
      </c>
      <c r="E13" s="345">
        <f>-H13+G13</f>
        <v/>
      </c>
      <c r="F13" s="343">
        <f>C13+D13+E13</f>
        <v/>
      </c>
      <c r="G13" s="930" t="n"/>
      <c r="H13" s="141" t="n"/>
      <c r="I13" s="655" t="n"/>
      <c r="J13" s="144">
        <f>H13-I13</f>
        <v/>
      </c>
      <c r="K13" s="39">
        <f>J13</f>
        <v/>
      </c>
      <c r="L13" s="39" t="n">
        <v>0</v>
      </c>
      <c r="M13" s="39">
        <f>IF(L13&gt;K13,L13-K13,0)</f>
        <v/>
      </c>
      <c r="N13" s="39">
        <f>IF(L13&lt;K13,K13-L13,0)</f>
        <v/>
      </c>
      <c r="O13" s="39" t="inlineStr">
        <is>
          <t>Computer/Peripherals</t>
        </is>
      </c>
    </row>
    <row r="14" ht="12" customHeight="1">
      <c r="A14" s="289" t="n">
        <v>8</v>
      </c>
      <c r="B14" s="293" t="inlineStr">
        <is>
          <t>Hostel Equipments</t>
        </is>
      </c>
      <c r="C14" s="345" t="n">
        <v>0</v>
      </c>
      <c r="D14" s="343">
        <f>'P-VVN-Pro'!H85</f>
        <v/>
      </c>
      <c r="E14" s="345">
        <f>-H14+G14</f>
        <v/>
      </c>
      <c r="F14" s="343">
        <f>C14+D14+E14</f>
        <v/>
      </c>
      <c r="G14" s="930" t="n"/>
      <c r="H14" s="141" t="n"/>
      <c r="I14" s="655" t="n"/>
      <c r="J14" s="144">
        <f>H14-I14</f>
        <v/>
      </c>
      <c r="K14" s="39">
        <f>J14</f>
        <v/>
      </c>
      <c r="L14" s="39" t="n">
        <v>0</v>
      </c>
      <c r="M14" s="39">
        <f>IF(L14&gt;K14,L14-K14,0)</f>
        <v/>
      </c>
      <c r="N14" s="39">
        <f>IF(L14&lt;K14,K14-L14,0)</f>
        <v/>
      </c>
      <c r="O14" s="39" t="inlineStr">
        <is>
          <t>Hostel Equipments</t>
        </is>
      </c>
    </row>
    <row r="15" ht="12" customHeight="1">
      <c r="A15" s="289" t="n">
        <v>9</v>
      </c>
      <c r="B15" s="293" t="inlineStr">
        <is>
          <t>Lab Equipments</t>
        </is>
      </c>
      <c r="C15" s="345" t="n">
        <v>35754</v>
      </c>
      <c r="D15" s="343">
        <f>'P-VVN-Pro'!H86</f>
        <v/>
      </c>
      <c r="E15" s="345">
        <f>-H15+G15</f>
        <v/>
      </c>
      <c r="F15" s="343">
        <f>C15+D15+E15</f>
        <v/>
      </c>
      <c r="G15" s="930" t="n"/>
      <c r="H15" s="141" t="n"/>
      <c r="I15" s="655" t="n"/>
      <c r="J15" s="144">
        <f>H15-I15</f>
        <v/>
      </c>
      <c r="K15" s="39">
        <f>J15</f>
        <v/>
      </c>
      <c r="L15" s="39" t="n">
        <v>0</v>
      </c>
      <c r="M15" s="39">
        <f>IF(L15&gt;K15,L15-K15,0)</f>
        <v/>
      </c>
      <c r="N15" s="39">
        <f>IF(L15&lt;K15,K15-L15,0)</f>
        <v/>
      </c>
      <c r="O15" s="39" t="inlineStr">
        <is>
          <t>Lab Equipments</t>
        </is>
      </c>
    </row>
    <row r="16" ht="12" customHeight="1">
      <c r="A16" s="289" t="n">
        <v>10</v>
      </c>
      <c r="B16" s="293" t="inlineStr">
        <is>
          <t>Audio Visual &amp; Musical Instruments</t>
        </is>
      </c>
      <c r="C16" s="345" t="n">
        <v>19558</v>
      </c>
      <c r="D16" s="343">
        <f>'P-VVN-Pro'!H87</f>
        <v/>
      </c>
      <c r="E16" s="345">
        <f>-H16+G16</f>
        <v/>
      </c>
      <c r="F16" s="343">
        <f>C16+D16+E16</f>
        <v/>
      </c>
      <c r="G16" s="930" t="n"/>
      <c r="H16" s="141" t="n"/>
      <c r="I16" s="655" t="n"/>
      <c r="J16" s="144">
        <f>H16-I16</f>
        <v/>
      </c>
      <c r="K16" s="39">
        <f>J16</f>
        <v/>
      </c>
      <c r="L16" s="39" t="n">
        <v>0</v>
      </c>
      <c r="M16" s="39">
        <f>IF(L16&gt;K16,L16-K16,0)</f>
        <v/>
      </c>
      <c r="N16" s="39">
        <f>IF(L16&lt;K16,K16-L16,0)</f>
        <v/>
      </c>
      <c r="O16" s="39" t="inlineStr">
        <is>
          <t>Audio Visual &amp; Musical Instruments</t>
        </is>
      </c>
    </row>
    <row r="17" ht="12" customHeight="1">
      <c r="A17" s="289" t="n">
        <v>11</v>
      </c>
      <c r="B17" s="293" t="inlineStr">
        <is>
          <t>Sports Equipment</t>
        </is>
      </c>
      <c r="C17" s="345" t="n">
        <v>0</v>
      </c>
      <c r="D17" s="343">
        <f>'P-VVN-Pro'!H88</f>
        <v/>
      </c>
      <c r="E17" s="345">
        <f>-H17+G17</f>
        <v/>
      </c>
      <c r="F17" s="343">
        <f>C17+D17+E17</f>
        <v/>
      </c>
      <c r="G17" s="930" t="n"/>
      <c r="H17" s="141" t="n"/>
      <c r="I17" s="655" t="n"/>
      <c r="J17" s="144">
        <f>H17-I17</f>
        <v/>
      </c>
      <c r="K17" s="39">
        <f>J17</f>
        <v/>
      </c>
      <c r="L17" s="39" t="n">
        <v>0</v>
      </c>
      <c r="M17" s="39">
        <f>IF(L17&gt;K17,L17-K17,0)</f>
        <v/>
      </c>
      <c r="N17" s="39">
        <f>IF(L17&lt;K17,K17-L17,0)</f>
        <v/>
      </c>
      <c r="O17" s="39" t="inlineStr">
        <is>
          <t>Sports Equipment</t>
        </is>
      </c>
    </row>
    <row r="18" ht="12" customHeight="1">
      <c r="A18" s="289" t="n">
        <v>12</v>
      </c>
      <c r="B18" s="293" t="inlineStr">
        <is>
          <t>Other Fixed Assets</t>
        </is>
      </c>
      <c r="C18" s="345" t="n">
        <v>36264</v>
      </c>
      <c r="D18" s="343">
        <f>'P-VVN-Pro'!H89</f>
        <v/>
      </c>
      <c r="E18" s="345">
        <f>-H18+G18</f>
        <v/>
      </c>
      <c r="F18" s="343">
        <f>C18+D18+E18</f>
        <v/>
      </c>
      <c r="G18" s="930" t="n"/>
      <c r="H18" s="141" t="n"/>
      <c r="I18" s="655" t="n"/>
      <c r="J18" s="144">
        <f>H18-I18</f>
        <v/>
      </c>
      <c r="K18" s="39">
        <f>J18</f>
        <v/>
      </c>
      <c r="L18" s="39" t="n">
        <v>0</v>
      </c>
      <c r="M18" s="39">
        <f>IF(L18&gt;K18,L18-K18,0)</f>
        <v/>
      </c>
      <c r="N18" s="39">
        <f>IF(L18&lt;K18,K18-L18,0)</f>
        <v/>
      </c>
      <c r="O18" s="39" t="inlineStr">
        <is>
          <t>Other Fixed Assets</t>
        </is>
      </c>
    </row>
    <row r="19" ht="12" customHeight="1">
      <c r="A19" s="325" t="n"/>
      <c r="B19" s="326" t="inlineStr">
        <is>
          <t xml:space="preserve"> TOTAL (A)</t>
        </is>
      </c>
      <c r="C19" s="343">
        <f>SUM(C7:C18)</f>
        <v/>
      </c>
      <c r="D19" s="343">
        <f>SUM(D7:D18)</f>
        <v/>
      </c>
      <c r="E19" s="343">
        <f>SUM(E7:E18)</f>
        <v/>
      </c>
      <c r="F19" s="343">
        <f>SUM(F7:F18)</f>
        <v/>
      </c>
      <c r="G19" s="930" t="n"/>
      <c r="H19" s="141" t="n"/>
      <c r="I19" s="655" t="n"/>
      <c r="J19" s="144" t="n"/>
      <c r="K19" s="39" t="n"/>
      <c r="L19" s="39" t="n"/>
      <c r="M19" s="39" t="n"/>
      <c r="N19" s="39" t="n"/>
      <c r="O19" s="39" t="n"/>
    </row>
    <row r="20" ht="12" customHeight="1">
      <c r="A20" s="315" t="inlineStr">
        <is>
          <t>B</t>
        </is>
      </c>
      <c r="B20" s="293" t="inlineStr">
        <is>
          <t>Capital work in Progress</t>
        </is>
      </c>
      <c r="C20" s="345" t="n"/>
      <c r="D20" s="343">
        <f>-'S8-VVN'!E21</f>
        <v/>
      </c>
      <c r="E20" s="345" t="n"/>
      <c r="F20" s="343">
        <f>C20+D20+E20</f>
        <v/>
      </c>
      <c r="G20" s="930" t="n"/>
      <c r="H20" s="141" t="n"/>
      <c r="I20" s="655" t="n"/>
      <c r="J20" s="144" t="n"/>
      <c r="K20" s="39" t="n"/>
      <c r="L20" s="39" t="n"/>
      <c r="M20" s="39" t="n"/>
      <c r="N20" s="39" t="n"/>
      <c r="O20" s="39" t="n"/>
    </row>
    <row r="21" ht="12" customHeight="1">
      <c r="A21" s="346" t="n"/>
      <c r="B21" s="927" t="inlineStr">
        <is>
          <t>Intangilble Assets</t>
        </is>
      </c>
      <c r="C21" s="344" t="n"/>
      <c r="D21" s="344" t="n"/>
      <c r="E21" s="344" t="n"/>
      <c r="F21" s="344" t="n"/>
      <c r="G21" s="344" t="n"/>
      <c r="H21" s="141" t="n"/>
      <c r="I21" s="655" t="n"/>
      <c r="J21" s="144" t="n"/>
      <c r="K21" s="39" t="n"/>
      <c r="L21" s="39" t="n"/>
      <c r="M21" s="39" t="n"/>
      <c r="N21" s="39" t="n"/>
      <c r="O21" s="39" t="n"/>
    </row>
    <row r="22" ht="12" customHeight="1">
      <c r="A22" s="315" t="inlineStr">
        <is>
          <t>C</t>
        </is>
      </c>
      <c r="B22" s="288" t="inlineStr">
        <is>
          <t>Computer Software etc.  (C )</t>
        </is>
      </c>
      <c r="C22" s="345" t="n"/>
      <c r="D22" s="332">
        <f>'P-VVN-Pro'!H84</f>
        <v/>
      </c>
      <c r="E22" s="345">
        <f>-H22+G22</f>
        <v/>
      </c>
      <c r="F22" s="343">
        <f>C22+D22+E22</f>
        <v/>
      </c>
      <c r="G22" s="332" t="n"/>
      <c r="H22" s="141" t="n"/>
      <c r="I22" s="655" t="n"/>
      <c r="J22" s="144">
        <f>H22-I22</f>
        <v/>
      </c>
      <c r="K22" s="39">
        <f>J22</f>
        <v/>
      </c>
      <c r="L22" s="39" t="n">
        <v>0</v>
      </c>
      <c r="M22" s="39">
        <f>IF(L22&gt;K22,L22-K22,0)</f>
        <v/>
      </c>
      <c r="N22" s="39">
        <f>IF(L22&lt;K22,K22-L22,0)</f>
        <v/>
      </c>
      <c r="O22" s="39" t="inlineStr">
        <is>
          <t>Computer Software etc.  (C )</t>
        </is>
      </c>
    </row>
    <row r="23" ht="12" customHeight="1">
      <c r="A23" s="289" t="n"/>
      <c r="B23" s="326" t="inlineStr">
        <is>
          <t>GRAND TOTAL (A+B+C)</t>
        </is>
      </c>
      <c r="C23" s="343">
        <f>C19+C20+C22</f>
        <v/>
      </c>
      <c r="D23" s="343">
        <f>D19+D20+D22</f>
        <v/>
      </c>
      <c r="E23" s="343">
        <f>E19+E20+E22</f>
        <v/>
      </c>
      <c r="F23" s="343">
        <f>F19+F20+F22</f>
        <v/>
      </c>
      <c r="G23" s="343">
        <f>SUM(G7:G22)</f>
        <v/>
      </c>
      <c r="H23" s="138">
        <f>SUM(H7:H22)</f>
        <v/>
      </c>
      <c r="I23" s="654">
        <f>SUM(I7:I22)</f>
        <v/>
      </c>
      <c r="J23" s="138">
        <f>SUM(J7:J22)</f>
        <v/>
      </c>
      <c r="K23" s="39">
        <f>SUM(K7:K22)</f>
        <v/>
      </c>
      <c r="L23" s="39">
        <f>SUM(L7:L22)</f>
        <v/>
      </c>
      <c r="M23" s="39">
        <f>SUM(M7:M22)</f>
        <v/>
      </c>
      <c r="N23" s="39">
        <f>SUM(N7:N22)</f>
        <v/>
      </c>
      <c r="O23" s="39" t="n"/>
    </row>
    <row r="24" ht="12.75" customHeight="1">
      <c r="A24" s="928" t="inlineStr">
        <is>
          <t>DEPRECIATION BLOCK</t>
        </is>
      </c>
      <c r="B24" s="1253" t="n"/>
      <c r="C24" s="1253" t="n"/>
      <c r="D24" s="1253" t="n"/>
      <c r="E24" s="1253" t="n"/>
      <c r="F24" s="1254" t="n"/>
      <c r="G24" s="928" t="inlineStr">
        <is>
          <t>NET BLOCK</t>
        </is>
      </c>
      <c r="H24" s="1254" t="n"/>
      <c r="I24" s="932" t="n"/>
      <c r="L24" s="39" t="inlineStr">
        <is>
          <t>Loss supposed to be booked</t>
        </is>
      </c>
      <c r="M24" s="39">
        <f>J23</f>
        <v/>
      </c>
    </row>
    <row r="25" ht="36" customHeight="1">
      <c r="A25" s="904" t="inlineStr">
        <is>
          <t>SN</t>
        </is>
      </c>
      <c r="B25" s="904" t="inlineStr">
        <is>
          <t>PARTICULARS</t>
        </is>
      </c>
      <c r="C25" s="338" t="inlineStr">
        <is>
          <t>As at the beginning of the year</t>
        </is>
      </c>
      <c r="D25" s="338" t="inlineStr">
        <is>
          <t>Additions during the year</t>
        </is>
      </c>
      <c r="E25" s="338" t="inlineStr">
        <is>
          <t>Adjustment/ Deduction during the year</t>
        </is>
      </c>
      <c r="F25" s="338" t="inlineStr">
        <is>
          <t>Total up to year end</t>
        </is>
      </c>
      <c r="G25" s="338" t="inlineStr">
        <is>
          <t>As at the current year end</t>
        </is>
      </c>
      <c r="H25" s="338" t="inlineStr">
        <is>
          <t>As at the previous year end</t>
        </is>
      </c>
      <c r="I25" s="624" t="n"/>
      <c r="L25" s="39" t="inlineStr">
        <is>
          <t>Actual loss booked</t>
        </is>
      </c>
      <c r="M25" s="39">
        <f>N23</f>
        <v/>
      </c>
    </row>
    <row r="26" ht="12" customHeight="1">
      <c r="A26" s="1117" t="n"/>
      <c r="B26" s="1117" t="n"/>
      <c r="C26" s="339" t="n">
        <v>5</v>
      </c>
      <c r="D26" s="339" t="n">
        <v>6</v>
      </c>
      <c r="E26" s="339" t="n">
        <v>7</v>
      </c>
      <c r="F26" s="339" t="inlineStr">
        <is>
          <t>8(5+6+7)</t>
        </is>
      </c>
      <c r="G26" s="339" t="inlineStr">
        <is>
          <t>9(4-8)</t>
        </is>
      </c>
      <c r="H26" s="339" t="inlineStr">
        <is>
          <t>10(1-5)</t>
        </is>
      </c>
      <c r="I26" s="429" t="n"/>
      <c r="L26" s="39" t="inlineStr">
        <is>
          <t>Profit on less loss</t>
        </is>
      </c>
      <c r="M26" s="39">
        <f>M24-M25</f>
        <v/>
      </c>
    </row>
    <row r="27" ht="12" customHeight="1">
      <c r="A27" s="352" t="inlineStr">
        <is>
          <t>A.</t>
        </is>
      </c>
      <c r="B27" s="354" t="inlineStr">
        <is>
          <t>FIXED ASSETS</t>
        </is>
      </c>
      <c r="C27" s="353" t="n"/>
      <c r="D27" s="353" t="n"/>
      <c r="E27" s="353" t="n"/>
      <c r="F27" s="353" t="n"/>
      <c r="G27" s="353" t="n"/>
      <c r="H27" s="353" t="n"/>
      <c r="I27" s="640" t="n"/>
      <c r="L27" s="39" t="inlineStr">
        <is>
          <t>Profit on sale</t>
        </is>
      </c>
      <c r="M27" s="39">
        <f>M23</f>
        <v/>
      </c>
    </row>
    <row r="28" ht="12" customHeight="1">
      <c r="A28" s="289" t="n">
        <v>1</v>
      </c>
      <c r="B28" s="293" t="inlineStr">
        <is>
          <t xml:space="preserve">Land </t>
        </is>
      </c>
      <c r="C28" s="345" t="n"/>
      <c r="D28" s="341" t="n"/>
      <c r="E28" s="345" t="n"/>
      <c r="F28" s="341">
        <f>C28+D28+E28</f>
        <v/>
      </c>
      <c r="G28" s="341">
        <f>F7-F28</f>
        <v/>
      </c>
      <c r="H28" s="341">
        <f>C7-C28</f>
        <v/>
      </c>
      <c r="I28" s="640" t="n"/>
    </row>
    <row r="29" ht="12" customHeight="1">
      <c r="A29" s="289" t="n">
        <v>2</v>
      </c>
      <c r="B29" s="293" t="inlineStr">
        <is>
          <t>Building</t>
        </is>
      </c>
      <c r="C29" s="345" t="n"/>
      <c r="D29" s="401">
        <f>IF((C29+(ROUND((H29+D8)*10%,0)))&lt;(C8+D8)*95%, ROUND((H29+D8)*10%,0), ROUND((C8+D8)*95%-C29,0))+E8*10%</f>
        <v/>
      </c>
      <c r="E29" s="345" t="n"/>
      <c r="F29" s="341">
        <f>C29+D29+E29</f>
        <v/>
      </c>
      <c r="G29" s="341">
        <f>F8-F29</f>
        <v/>
      </c>
      <c r="H29" s="341">
        <f>C8-C29</f>
        <v/>
      </c>
      <c r="I29" s="640" t="n">
        <v>10</v>
      </c>
    </row>
    <row r="30" ht="12" customHeight="1">
      <c r="A30" s="289" t="n">
        <v>3</v>
      </c>
      <c r="B30" s="293" t="inlineStr">
        <is>
          <t>Furniture,Fixtures</t>
        </is>
      </c>
      <c r="C30" s="345" t="n">
        <v>33721</v>
      </c>
      <c r="D30" s="401">
        <f>IF((C30+(ROUND((H30+D9)*10%,0)))&lt;(C9+D9)*95%, ROUND((H30+D9)*10%,0), ROUND((C9+D9)*95%-C30,0))</f>
        <v/>
      </c>
      <c r="E30" s="345">
        <f>-I9</f>
        <v/>
      </c>
      <c r="F30" s="341">
        <f>C30+D30+E30</f>
        <v/>
      </c>
      <c r="G30" s="341">
        <f>F9-F30</f>
        <v/>
      </c>
      <c r="H30" s="341">
        <f>C9-C30</f>
        <v/>
      </c>
      <c r="I30" s="640" t="n">
        <v>10</v>
      </c>
    </row>
    <row r="31" ht="12" customHeight="1">
      <c r="A31" s="289" t="n">
        <v>4</v>
      </c>
      <c r="B31" s="293" t="inlineStr">
        <is>
          <t>Library Books</t>
        </is>
      </c>
      <c r="C31" s="345" t="n">
        <v>41475</v>
      </c>
      <c r="D31" s="401">
        <f>IF((C31+(ROUND((H31+D10)*10%,0)))&lt;(C10+D10)*95%, ROUND((H31+D10)*10%,0), ROUND((C10+D10)*95%-C31,0))</f>
        <v/>
      </c>
      <c r="E31" s="345">
        <f>-I10</f>
        <v/>
      </c>
      <c r="F31" s="341">
        <f>C31+D31+E31</f>
        <v/>
      </c>
      <c r="G31" s="341">
        <f>F10-F31</f>
        <v/>
      </c>
      <c r="H31" s="341">
        <f>C10-C31</f>
        <v/>
      </c>
      <c r="I31" s="640" t="n">
        <v>10</v>
      </c>
    </row>
    <row r="32" ht="12" customHeight="1">
      <c r="A32" s="289" t="n">
        <v>5</v>
      </c>
      <c r="B32" s="293" t="inlineStr">
        <is>
          <t>Office Equipments</t>
        </is>
      </c>
      <c r="C32" s="345" t="n">
        <v>3867</v>
      </c>
      <c r="D32" s="401">
        <f>IF((C32+(ROUND((H32+D11)*15%,0)))&lt;(C11+D11)*95%, ROUND((H32+D11)*15%,0), ROUND((C11+D11)*95%-C32,0))</f>
        <v/>
      </c>
      <c r="E32" s="345">
        <f>-I11</f>
        <v/>
      </c>
      <c r="F32" s="341">
        <f>C32+D32+E32</f>
        <v/>
      </c>
      <c r="G32" s="341">
        <f>F11-F32</f>
        <v/>
      </c>
      <c r="H32" s="341">
        <f>C11-C32</f>
        <v/>
      </c>
      <c r="I32" s="640" t="n">
        <v>15</v>
      </c>
    </row>
    <row r="33" ht="12" customHeight="1">
      <c r="A33" s="289" t="n">
        <v>6</v>
      </c>
      <c r="B33" s="293" t="inlineStr">
        <is>
          <t>Vehicles</t>
        </is>
      </c>
      <c r="C33" s="345" t="n">
        <v>0</v>
      </c>
      <c r="D33" s="401">
        <f>IF((C33+(ROUND((H33+D12)*15%,0)))&lt;(C12+D12)*95%, ROUND((H33+D12)*15%,0), ROUND((C12+D12)*95%-C33,0))</f>
        <v/>
      </c>
      <c r="E33" s="345">
        <f>-I12</f>
        <v/>
      </c>
      <c r="F33" s="341">
        <f>C33+D33+E33</f>
        <v/>
      </c>
      <c r="G33" s="341">
        <f>F12-F33</f>
        <v/>
      </c>
      <c r="H33" s="341">
        <f>C12-C33</f>
        <v/>
      </c>
      <c r="I33" s="640" t="n">
        <v>15</v>
      </c>
    </row>
    <row r="34" ht="12" customHeight="1">
      <c r="A34" s="289" t="n">
        <v>7</v>
      </c>
      <c r="B34" s="293" t="inlineStr">
        <is>
          <t>Computer/Peripherals</t>
        </is>
      </c>
      <c r="C34" s="345" t="n">
        <v>1822553</v>
      </c>
      <c r="D34" s="401">
        <f>IF((C34+(ROUND((H34+D13)*20%,0)))&lt;(C13+D13)*95%, ROUND((H34+D13)*20%,0), ROUND((C13+D13)*95%-C34,0))</f>
        <v/>
      </c>
      <c r="E34" s="345">
        <f>-I13</f>
        <v/>
      </c>
      <c r="F34" s="341">
        <f>C34+D34+E34</f>
        <v/>
      </c>
      <c r="G34" s="341">
        <f>F13-F34</f>
        <v/>
      </c>
      <c r="H34" s="341">
        <f>C13-C34</f>
        <v/>
      </c>
      <c r="I34" s="640" t="n">
        <v>20</v>
      </c>
    </row>
    <row r="35" ht="12" customHeight="1">
      <c r="A35" s="289" t="n">
        <v>8</v>
      </c>
      <c r="B35" s="293" t="inlineStr">
        <is>
          <t>Hostel Equipments</t>
        </is>
      </c>
      <c r="C35" s="345" t="n">
        <v>0</v>
      </c>
      <c r="D35" s="401">
        <f>IF((C35+(ROUND((H35+D14)*10%,0)))&lt;(C14+D14)*95%, ROUND((H35+D14)*10%,0), ROUND((C14+D14)*95%-C35,0))</f>
        <v/>
      </c>
      <c r="E35" s="345">
        <f>-I14</f>
        <v/>
      </c>
      <c r="F35" s="341">
        <f>C35+D35+E35</f>
        <v/>
      </c>
      <c r="G35" s="341">
        <f>F14-F35</f>
        <v/>
      </c>
      <c r="H35" s="341">
        <f>C14-C35</f>
        <v/>
      </c>
      <c r="I35" s="640" t="n">
        <v>10</v>
      </c>
    </row>
    <row r="36" ht="12" customHeight="1">
      <c r="A36" s="289" t="n">
        <v>9</v>
      </c>
      <c r="B36" s="293" t="inlineStr">
        <is>
          <t>Lab Equipments</t>
        </is>
      </c>
      <c r="C36" s="345" t="n">
        <v>16752</v>
      </c>
      <c r="D36" s="401">
        <f>IF((C36+(ROUND((H36+D15)*10%,0)))&lt;(C15+D15)*95%, ROUND((H36+D15)*10%,0), ROUND((C15+D15)*95%-C36,0))</f>
        <v/>
      </c>
      <c r="E36" s="345">
        <f>-I15</f>
        <v/>
      </c>
      <c r="F36" s="341">
        <f>C36+D36+E36</f>
        <v/>
      </c>
      <c r="G36" s="341">
        <f>F15-F36</f>
        <v/>
      </c>
      <c r="H36" s="341">
        <f>C15-C36</f>
        <v/>
      </c>
      <c r="I36" s="640" t="n">
        <v>10</v>
      </c>
    </row>
    <row r="37" ht="12" customHeight="1">
      <c r="A37" s="289" t="n">
        <v>10</v>
      </c>
      <c r="B37" s="293" t="inlineStr">
        <is>
          <t>Audio Visual &amp; Musical Instruments</t>
        </is>
      </c>
      <c r="C37" s="345" t="n">
        <v>5641</v>
      </c>
      <c r="D37" s="401">
        <f>IF((C37+(ROUND((H37+D16)*10%,0)))&lt;(C16+D16)*95%, ROUND((H37+D16)*10%,0), ROUND((C16+D16)*95%-C37,0))</f>
        <v/>
      </c>
      <c r="E37" s="345">
        <f>-I16</f>
        <v/>
      </c>
      <c r="F37" s="341">
        <f>C37+D37+E37</f>
        <v/>
      </c>
      <c r="G37" s="341">
        <f>F16-F37</f>
        <v/>
      </c>
      <c r="H37" s="341">
        <f>C16-C37</f>
        <v/>
      </c>
      <c r="I37" s="640" t="n">
        <v>10</v>
      </c>
    </row>
    <row r="38" ht="12" customHeight="1">
      <c r="A38" s="289" t="n">
        <v>11</v>
      </c>
      <c r="B38" s="293" t="inlineStr">
        <is>
          <t>Sports Equipment</t>
        </is>
      </c>
      <c r="C38" s="345" t="n">
        <v>0</v>
      </c>
      <c r="D38" s="401">
        <f>IF((C38+(ROUND((H38+D17)*10%,0)))&lt;(C17+D17)*95%, ROUND((H38+D17)*10%,0), ROUND((C17+D17)*95%-C38,0))</f>
        <v/>
      </c>
      <c r="E38" s="345">
        <f>-I17</f>
        <v/>
      </c>
      <c r="F38" s="341">
        <f>C38+D38+E38</f>
        <v/>
      </c>
      <c r="G38" s="341">
        <f>F17-F38</f>
        <v/>
      </c>
      <c r="H38" s="341">
        <f>C17-C38</f>
        <v/>
      </c>
      <c r="I38" s="640" t="n">
        <v>10</v>
      </c>
    </row>
    <row r="39" ht="12" customHeight="1">
      <c r="A39" s="289" t="n">
        <v>12</v>
      </c>
      <c r="B39" s="293" t="inlineStr">
        <is>
          <t>Other Fixed Assets</t>
        </is>
      </c>
      <c r="C39" s="345" t="n">
        <v>6428</v>
      </c>
      <c r="D39" s="401">
        <f>IF((C39+(ROUND((H39+D18)*10%,0)))&lt;(C18+D18)*95%, ROUND((H39+D18)*10%,0), ROUND((C18+D18)*95%-C39,0))</f>
        <v/>
      </c>
      <c r="E39" s="345">
        <f>-I18</f>
        <v/>
      </c>
      <c r="F39" s="341">
        <f>C39+D39+E39</f>
        <v/>
      </c>
      <c r="G39" s="341">
        <f>F18-F39</f>
        <v/>
      </c>
      <c r="H39" s="341">
        <f>C18-C39</f>
        <v/>
      </c>
      <c r="I39" s="640" t="n">
        <v>10</v>
      </c>
    </row>
    <row r="40" ht="12" customHeight="1">
      <c r="A40" s="325" t="n"/>
      <c r="B40" s="326" t="inlineStr">
        <is>
          <t xml:space="preserve"> TOTAL (A)</t>
        </is>
      </c>
      <c r="C40" s="341">
        <f>SUM(C28:C39)</f>
        <v/>
      </c>
      <c r="D40" s="341">
        <f>SUM(D28:D39)</f>
        <v/>
      </c>
      <c r="E40" s="341">
        <f>SUM(E28:E39)</f>
        <v/>
      </c>
      <c r="F40" s="341">
        <f>SUM(F28:F39)</f>
        <v/>
      </c>
      <c r="G40" s="341">
        <f>SUM(G28:G39)</f>
        <v/>
      </c>
      <c r="H40" s="341">
        <f>SUM(H28:H39)</f>
        <v/>
      </c>
      <c r="I40" s="640" t="n"/>
    </row>
    <row r="41" ht="12" customHeight="1">
      <c r="A41" s="347" t="inlineStr">
        <is>
          <t>B</t>
        </is>
      </c>
      <c r="B41" s="348" t="inlineStr">
        <is>
          <t>Capital work in Progress</t>
        </is>
      </c>
      <c r="C41" s="342" t="n"/>
      <c r="D41" s="342" t="n"/>
      <c r="E41" s="342" t="n"/>
      <c r="F41" s="342" t="n"/>
      <c r="G41" s="343">
        <f>F20</f>
        <v/>
      </c>
      <c r="H41" s="343">
        <f>C20</f>
        <v/>
      </c>
      <c r="I41" s="640" t="n"/>
    </row>
    <row r="42" ht="12" customHeight="1">
      <c r="A42" s="349" t="n"/>
      <c r="B42" s="927" t="inlineStr">
        <is>
          <t>Intangilble Assets</t>
        </is>
      </c>
      <c r="C42" s="1073" t="n"/>
      <c r="D42" s="1073" t="n"/>
      <c r="E42" s="344" t="n"/>
      <c r="F42" s="344" t="n"/>
      <c r="G42" s="344" t="n"/>
      <c r="H42" s="344" t="n"/>
      <c r="I42" s="932" t="n"/>
    </row>
    <row r="43" ht="12" customHeight="1">
      <c r="A43" s="315" t="inlineStr">
        <is>
          <t>C</t>
        </is>
      </c>
      <c r="B43" s="350" t="inlineStr">
        <is>
          <t>Computer Software etc.  (C )</t>
        </is>
      </c>
      <c r="C43" s="345" t="n"/>
      <c r="D43" s="401">
        <f>IF((C43+(ROUND((H43+D22)*20%,0)))&lt;(C22+D22)*95%, ROUND((H43+D22)*20%,0), ROUND((C22+D22)*95%-C43,0))</f>
        <v/>
      </c>
      <c r="E43" s="345" t="n"/>
      <c r="F43" s="341">
        <f>C43+D43+E43</f>
        <v/>
      </c>
      <c r="G43" s="341">
        <f>F22-F43</f>
        <v/>
      </c>
      <c r="H43" s="341">
        <f>C22-C43</f>
        <v/>
      </c>
      <c r="I43" s="937" t="n">
        <v>20</v>
      </c>
    </row>
    <row r="44" ht="12" customHeight="1">
      <c r="A44" s="351" t="n"/>
      <c r="B44" s="355" t="inlineStr">
        <is>
          <t>GRAND TOTAL (A+B+C)</t>
        </is>
      </c>
      <c r="C44" s="343">
        <f>C40+C41+C43</f>
        <v/>
      </c>
      <c r="D44" s="343">
        <f>D40+D41+D43</f>
        <v/>
      </c>
      <c r="E44" s="343">
        <f>E40+E41+E43</f>
        <v/>
      </c>
      <c r="F44" s="343">
        <f>F40+F41+F43</f>
        <v/>
      </c>
      <c r="G44" s="343">
        <f>G40+G41+G43</f>
        <v/>
      </c>
      <c r="H44" s="343">
        <f>H40+H41+H43</f>
        <v/>
      </c>
      <c r="I44" s="932" t="n"/>
    </row>
    <row r="45" ht="42" customFormat="1" customHeight="1" s="20">
      <c r="A45" s="924" t="inlineStr">
        <is>
          <t>FINANCE OFFICER/DIRECTOR/PRINCIPAL</t>
        </is>
      </c>
    </row>
    <row r="51" ht="15" customHeight="1">
      <c r="A51" s="5" t="n"/>
      <c r="B51" s="51" t="n"/>
    </row>
  </sheetData>
  <mergeCells count="12">
    <mergeCell ref="A24:F24"/>
    <mergeCell ref="B42:D42"/>
    <mergeCell ref="A1:J1"/>
    <mergeCell ref="A45:J45"/>
    <mergeCell ref="G3:J3"/>
    <mergeCell ref="G24:H24"/>
    <mergeCell ref="A4:A5"/>
    <mergeCell ref="A25:A26"/>
    <mergeCell ref="H4:J4"/>
    <mergeCell ref="B25:B26"/>
    <mergeCell ref="A2:J2"/>
    <mergeCell ref="A3:F3"/>
  </mergeCells>
  <printOptions horizontalCentered="1"/>
  <pageMargins left="0.7086614173228347" right="0.2362204724409449" top="0.24" bottom="0.21" header="0.17" footer="0.17"/>
  <pageSetup orientation="landscape" paperSize="9" scale="86" firstPageNumber="6" useFirstPageNumber="1" blackAndWhite="1"/>
</worksheet>
</file>

<file path=xl/worksheets/sheet28.xml><?xml version="1.0" encoding="utf-8"?>
<worksheet xmlns="http://schemas.openxmlformats.org/spreadsheetml/2006/main">
  <sheetPr>
    <tabColor rgb="FF00B050"/>
    <outlinePr summaryBelow="1" summaryRight="1"/>
    <pageSetUpPr fitToPage="1"/>
  </sheetPr>
  <dimension ref="A1:O51"/>
  <sheetViews>
    <sheetView view="pageBreakPreview" topLeftCell="A28" zoomScaleNormal="100" zoomScaleSheetLayoutView="100" workbookViewId="0">
      <selection activeCell="C43" sqref="C43"/>
    </sheetView>
  </sheetViews>
  <sheetFormatPr baseColWidth="8" defaultRowHeight="11.25"/>
  <cols>
    <col width="5.28515625" customWidth="1" style="12" min="1" max="1"/>
    <col width="28.85546875" customWidth="1" style="5" min="2" max="2"/>
    <col width="13.42578125" customWidth="1" style="5" min="3" max="3"/>
    <col width="13.7109375" customWidth="1" style="5" min="4" max="4"/>
    <col width="12.5703125" customWidth="1" style="5" min="5" max="5"/>
    <col width="15.28515625" customWidth="1" style="5" min="6" max="6"/>
    <col width="14.140625" customWidth="1" style="5" min="7" max="7"/>
    <col width="16.28515625" customWidth="1" style="5" min="8" max="9"/>
    <col width="13.140625" customWidth="1" style="5" min="10" max="10"/>
    <col width="11.42578125" customWidth="1" style="5" min="11" max="11"/>
    <col width="13.28515625" customWidth="1" style="5" min="12" max="12"/>
    <col width="9.140625" customWidth="1" style="5" min="13" max="14"/>
    <col width="26.28515625" customWidth="1" style="5" min="15" max="15"/>
    <col width="9.140625" customWidth="1" style="5" min="16" max="16384"/>
  </cols>
  <sheetData>
    <row r="1" ht="12" customHeight="1">
      <c r="A1" s="926">
        <f>COVER!A1</f>
        <v/>
      </c>
      <c r="B1" s="1073" t="n"/>
      <c r="C1" s="1073" t="n"/>
      <c r="D1" s="1073" t="n"/>
      <c r="E1" s="1073" t="n"/>
      <c r="F1" s="1073" t="n"/>
      <c r="G1" s="1073" t="n"/>
      <c r="H1" s="1073" t="n"/>
      <c r="I1" s="1073" t="n"/>
      <c r="J1" s="1074" t="n"/>
    </row>
    <row r="2" ht="14.25" customHeight="1">
      <c r="A2" s="931" t="inlineStr">
        <is>
          <t xml:space="preserve"> SCHEDULE 4(E)  - FIXED ASSETS -- CCA FUND</t>
        </is>
      </c>
      <c r="B2" s="1073" t="n"/>
      <c r="C2" s="1073" t="n"/>
      <c r="D2" s="1073" t="n"/>
      <c r="E2" s="1073" t="n"/>
      <c r="F2" s="1073" t="n"/>
      <c r="G2" s="1073" t="n"/>
      <c r="H2" s="1073" t="n"/>
      <c r="I2" s="1073" t="n"/>
      <c r="J2" s="1074" t="n"/>
    </row>
    <row r="3" ht="14.25" customHeight="1">
      <c r="A3" s="931" t="inlineStr">
        <is>
          <t>GROSS BLOCK</t>
        </is>
      </c>
      <c r="B3" s="1073" t="n"/>
      <c r="C3" s="1073" t="n"/>
      <c r="D3" s="1073" t="n"/>
      <c r="E3" s="1073" t="n"/>
      <c r="F3" s="1074" t="n"/>
      <c r="G3" s="931" t="n"/>
      <c r="H3" s="1073" t="n"/>
      <c r="I3" s="1073" t="n"/>
      <c r="J3" s="1074" t="n"/>
    </row>
    <row r="4" ht="48" customHeight="1">
      <c r="A4" s="904" t="inlineStr">
        <is>
          <t>SN</t>
        </is>
      </c>
      <c r="B4" s="600" t="inlineStr">
        <is>
          <t>Assets Heads</t>
        </is>
      </c>
      <c r="C4" s="339" t="inlineStr">
        <is>
          <t>Cost / Valuation as at begning of the year</t>
        </is>
      </c>
      <c r="D4" s="339" t="inlineStr">
        <is>
          <t>Additions during the year</t>
        </is>
      </c>
      <c r="E4" s="339" t="inlineStr">
        <is>
          <t>Deduction/ Adjustment  during the year</t>
        </is>
      </c>
      <c r="F4" s="339" t="inlineStr">
        <is>
          <t>Closing  Balance  at the year end</t>
        </is>
      </c>
      <c r="G4" s="338" t="n"/>
      <c r="H4" s="930" t="inlineStr">
        <is>
          <t>Assets Written Off (Plan)</t>
        </is>
      </c>
      <c r="I4" s="1073" t="n"/>
      <c r="J4" s="1074" t="n"/>
    </row>
    <row r="5" ht="45" customHeight="1">
      <c r="A5" s="1117" t="n"/>
      <c r="B5" s="600" t="n"/>
      <c r="C5" s="339" t="n">
        <v>1</v>
      </c>
      <c r="D5" s="339" t="n">
        <v>2</v>
      </c>
      <c r="E5" s="339" t="n">
        <v>3</v>
      </c>
      <c r="F5" s="339" t="inlineStr">
        <is>
          <t>4(1+2+3)</t>
        </is>
      </c>
      <c r="G5" s="314" t="n"/>
      <c r="H5" s="428" t="inlineStr">
        <is>
          <t>Deduction from gross block (100%)</t>
        </is>
      </c>
      <c r="I5" s="428" t="inlineStr">
        <is>
          <t>Deduction from Depreciation Block (upto max. 95%)</t>
        </is>
      </c>
      <c r="J5" s="428" t="inlineStr">
        <is>
          <t>Loss on disposal of fixed assets (min. 5%)</t>
        </is>
      </c>
      <c r="K5" s="38" t="inlineStr">
        <is>
          <t>Residual Value</t>
        </is>
      </c>
      <c r="L5" s="38" t="inlineStr">
        <is>
          <t>Sale Price as taken in 'Recovery of Capital Nature' in SF receipt</t>
        </is>
      </c>
      <c r="M5" s="38" t="inlineStr">
        <is>
          <t>Profit</t>
        </is>
      </c>
      <c r="N5" s="38" t="inlineStr">
        <is>
          <t>Loss</t>
        </is>
      </c>
      <c r="O5" s="39" t="n"/>
    </row>
    <row r="6" ht="12" customHeight="1">
      <c r="A6" s="352" t="inlineStr">
        <is>
          <t>A.</t>
        </is>
      </c>
      <c r="B6" s="623" t="inlineStr">
        <is>
          <t>FIXED ASSETS</t>
        </is>
      </c>
      <c r="C6" s="353" t="n"/>
      <c r="D6" s="353" t="n"/>
      <c r="E6" s="353" t="n"/>
      <c r="F6" s="353" t="n"/>
      <c r="G6" s="39" t="n"/>
      <c r="K6" s="39" t="n"/>
      <c r="L6" s="39" t="n"/>
      <c r="M6" s="39" t="n"/>
      <c r="N6" s="39" t="n"/>
      <c r="O6" s="39" t="n"/>
    </row>
    <row r="7" ht="12" customHeight="1">
      <c r="A7" s="289" t="n">
        <v>1</v>
      </c>
      <c r="B7" s="293" t="inlineStr">
        <is>
          <t xml:space="preserve">Land </t>
        </is>
      </c>
      <c r="C7" s="345" t="n"/>
      <c r="D7" s="343">
        <f>PAYMENTS!G105</f>
        <v/>
      </c>
      <c r="E7" s="345" t="n"/>
      <c r="F7" s="343">
        <f>C7+D7+E7</f>
        <v/>
      </c>
      <c r="G7" s="39" t="n"/>
      <c r="H7" s="141" t="n"/>
      <c r="I7" s="141" t="n"/>
      <c r="J7" s="144">
        <f>H7-I7</f>
        <v/>
      </c>
      <c r="K7" s="39">
        <f>J7</f>
        <v/>
      </c>
      <c r="L7" s="39" t="n">
        <v>0</v>
      </c>
      <c r="M7" s="39">
        <f>IF(L7&gt;K7,L7-K7,0)</f>
        <v/>
      </c>
      <c r="N7" s="39">
        <f>IF(L7&lt;K7,K7-L7,0)</f>
        <v/>
      </c>
      <c r="O7" s="39" t="inlineStr">
        <is>
          <t xml:space="preserve">Land </t>
        </is>
      </c>
    </row>
    <row r="8" ht="12" customHeight="1">
      <c r="A8" s="289" t="n">
        <v>2</v>
      </c>
      <c r="B8" s="293" t="inlineStr">
        <is>
          <t>Building</t>
        </is>
      </c>
      <c r="C8" s="345" t="n">
        <v>12791274</v>
      </c>
      <c r="D8" s="343">
        <f>PAYMENTS!G106</f>
        <v/>
      </c>
      <c r="E8" s="345">
        <f>-E20</f>
        <v/>
      </c>
      <c r="F8" s="343">
        <f>C8+D8+E8</f>
        <v/>
      </c>
      <c r="G8" s="930" t="n"/>
      <c r="H8" s="141" t="n"/>
      <c r="I8" s="141" t="n"/>
      <c r="J8" s="144">
        <f>H8-I8</f>
        <v/>
      </c>
      <c r="K8" s="39">
        <f>J8</f>
        <v/>
      </c>
      <c r="L8" s="39" t="n">
        <v>0</v>
      </c>
      <c r="M8" s="39">
        <f>IF(L8&gt;K8,L8-K8,0)</f>
        <v/>
      </c>
      <c r="N8" s="39">
        <f>IF(L8&lt;K8,K8-L8,0)</f>
        <v/>
      </c>
      <c r="O8" s="39" t="inlineStr">
        <is>
          <t>Building</t>
        </is>
      </c>
    </row>
    <row r="9" ht="12" customHeight="1">
      <c r="A9" s="289" t="n">
        <v>3</v>
      </c>
      <c r="B9" s="293" t="inlineStr">
        <is>
          <t>Furniture,Fixtures</t>
        </is>
      </c>
      <c r="C9" s="345" t="n">
        <v>0</v>
      </c>
      <c r="D9" s="343">
        <f>PAYMENTS!G107</f>
        <v/>
      </c>
      <c r="E9" s="345">
        <f>-H9</f>
        <v/>
      </c>
      <c r="F9" s="343">
        <f>C9+D9+E9</f>
        <v/>
      </c>
      <c r="G9" s="930" t="n"/>
      <c r="H9" s="141" t="n"/>
      <c r="I9" s="141" t="n"/>
      <c r="J9" s="144">
        <f>H9-I9</f>
        <v/>
      </c>
      <c r="K9" s="39">
        <f>J9</f>
        <v/>
      </c>
      <c r="L9" s="39" t="n">
        <v>0</v>
      </c>
      <c r="M9" s="39">
        <f>IF(L9&gt;K9,L9-K9,0)</f>
        <v/>
      </c>
      <c r="N9" s="39">
        <f>IF(L9&lt;K9,K9-L9,0)</f>
        <v/>
      </c>
      <c r="O9" s="39" t="inlineStr">
        <is>
          <t>Furniture,Fixtures</t>
        </is>
      </c>
    </row>
    <row r="10" ht="12" customHeight="1">
      <c r="A10" s="289" t="n">
        <v>4</v>
      </c>
      <c r="B10" s="293" t="inlineStr">
        <is>
          <t>Library Books</t>
        </is>
      </c>
      <c r="C10" s="345" t="n">
        <v>0</v>
      </c>
      <c r="D10" s="343">
        <f>PAYMENTS!G108</f>
        <v/>
      </c>
      <c r="E10" s="345">
        <f>-H10</f>
        <v/>
      </c>
      <c r="F10" s="343">
        <f>C10+D10+E10</f>
        <v/>
      </c>
      <c r="G10" s="930" t="n"/>
      <c r="H10" s="141" t="n"/>
      <c r="I10" s="141" t="n"/>
      <c r="J10" s="144">
        <f>H10-I10</f>
        <v/>
      </c>
      <c r="K10" s="39">
        <f>J10</f>
        <v/>
      </c>
      <c r="L10" s="39" t="n">
        <v>0</v>
      </c>
      <c r="M10" s="39">
        <f>IF(L10&gt;K10,L10-K10,0)</f>
        <v/>
      </c>
      <c r="N10" s="39">
        <f>IF(L10&lt;K10,K10-L10,0)</f>
        <v/>
      </c>
      <c r="O10" s="39" t="inlineStr">
        <is>
          <t>Library Books</t>
        </is>
      </c>
    </row>
    <row r="11" ht="12" customHeight="1">
      <c r="A11" s="289" t="n">
        <v>5</v>
      </c>
      <c r="B11" s="293" t="inlineStr">
        <is>
          <t>Office Equipments</t>
        </is>
      </c>
      <c r="C11" s="345" t="n">
        <v>0</v>
      </c>
      <c r="D11" s="343">
        <f>PAYMENTS!G109</f>
        <v/>
      </c>
      <c r="E11" s="345">
        <f>-H11</f>
        <v/>
      </c>
      <c r="F11" s="343">
        <f>C11+D11+E11</f>
        <v/>
      </c>
      <c r="G11" s="930" t="n"/>
      <c r="H11" s="141" t="n"/>
      <c r="I11" s="141" t="n"/>
      <c r="J11" s="144">
        <f>H11-I11</f>
        <v/>
      </c>
      <c r="K11" s="39">
        <f>J11</f>
        <v/>
      </c>
      <c r="L11" s="39" t="n">
        <v>0</v>
      </c>
      <c r="M11" s="39">
        <f>IF(L11&gt;K11,L11-K11,0)</f>
        <v/>
      </c>
      <c r="N11" s="39">
        <f>IF(L11&lt;K11,K11-L11,0)</f>
        <v/>
      </c>
      <c r="O11" s="39" t="inlineStr">
        <is>
          <t>Office Equipments</t>
        </is>
      </c>
    </row>
    <row r="12" ht="12" customHeight="1">
      <c r="A12" s="289" t="n">
        <v>6</v>
      </c>
      <c r="B12" s="293" t="inlineStr">
        <is>
          <t>Vehicles</t>
        </is>
      </c>
      <c r="C12" s="345" t="n">
        <v>0</v>
      </c>
      <c r="D12" s="343">
        <f>PAYMENTS!G110</f>
        <v/>
      </c>
      <c r="E12" s="345">
        <f>-H12</f>
        <v/>
      </c>
      <c r="F12" s="343">
        <f>C12+D12+E12</f>
        <v/>
      </c>
      <c r="G12" s="930" t="n"/>
      <c r="H12" s="141" t="n"/>
      <c r="I12" s="141" t="n"/>
      <c r="J12" s="144">
        <f>H12-I12</f>
        <v/>
      </c>
      <c r="K12" s="39">
        <f>J12</f>
        <v/>
      </c>
      <c r="L12" s="39" t="n">
        <v>0</v>
      </c>
      <c r="M12" s="39">
        <f>IF(L12&gt;K12,L12-K12,0)</f>
        <v/>
      </c>
      <c r="N12" s="39">
        <f>IF(L12&lt;K12,K12-L12,0)</f>
        <v/>
      </c>
      <c r="O12" s="39" t="inlineStr">
        <is>
          <t>Vehicles</t>
        </is>
      </c>
    </row>
    <row r="13" ht="12.75" customHeight="1">
      <c r="A13" s="289" t="n">
        <v>7</v>
      </c>
      <c r="B13" s="293" t="inlineStr">
        <is>
          <t>Computer/Peripherals</t>
        </is>
      </c>
      <c r="C13" s="345" t="n">
        <v>6891684</v>
      </c>
      <c r="D13" s="343">
        <f>PAYMENTS!G111</f>
        <v/>
      </c>
      <c r="E13" s="345">
        <f>-H13+G13</f>
        <v/>
      </c>
      <c r="F13" s="343">
        <f>C13+D13+E13</f>
        <v/>
      </c>
      <c r="G13" s="930" t="n"/>
      <c r="H13" s="141" t="n"/>
      <c r="I13" s="141" t="n"/>
      <c r="J13" s="144">
        <f>H13-I13</f>
        <v/>
      </c>
      <c r="K13" s="39">
        <f>J13</f>
        <v/>
      </c>
      <c r="L13" s="39" t="n">
        <v>0</v>
      </c>
      <c r="M13" s="39">
        <f>IF(L13&gt;K13,L13-K13,0)</f>
        <v/>
      </c>
      <c r="N13" s="39">
        <f>IF(L13&lt;K13,K13-L13,0)</f>
        <v/>
      </c>
      <c r="O13" s="39" t="inlineStr">
        <is>
          <t>Computer/Peripherals</t>
        </is>
      </c>
    </row>
    <row r="14" ht="12" customHeight="1">
      <c r="A14" s="289" t="n">
        <v>8</v>
      </c>
      <c r="B14" s="293" t="inlineStr">
        <is>
          <t>Hostel Equipments</t>
        </is>
      </c>
      <c r="C14" s="345" t="n"/>
      <c r="D14" s="343">
        <f>PAYMENTS!G113</f>
        <v/>
      </c>
      <c r="E14" s="345">
        <f>-H14</f>
        <v/>
      </c>
      <c r="F14" s="343">
        <f>C14+D14+E14</f>
        <v/>
      </c>
      <c r="G14" s="930" t="n"/>
      <c r="H14" s="141" t="n"/>
      <c r="I14" s="141" t="n"/>
      <c r="J14" s="144">
        <f>H14-I14</f>
        <v/>
      </c>
      <c r="K14" s="39">
        <f>J14</f>
        <v/>
      </c>
      <c r="L14" s="39" t="n">
        <v>0</v>
      </c>
      <c r="M14" s="39">
        <f>IF(L14&gt;K14,L14-K14,0)</f>
        <v/>
      </c>
      <c r="N14" s="39">
        <f>IF(L14&lt;K14,K14-L14,0)</f>
        <v/>
      </c>
      <c r="O14" s="39" t="inlineStr">
        <is>
          <t>Hostel Equipments</t>
        </is>
      </c>
    </row>
    <row r="15" ht="12" customHeight="1">
      <c r="A15" s="289" t="n">
        <v>9</v>
      </c>
      <c r="B15" s="293" t="inlineStr">
        <is>
          <t>Lab Equipments</t>
        </is>
      </c>
      <c r="C15" s="345" t="n"/>
      <c r="D15" s="343">
        <f>PAYMENTS!G114</f>
        <v/>
      </c>
      <c r="E15" s="345">
        <f>-H15</f>
        <v/>
      </c>
      <c r="F15" s="343">
        <f>C15+D15+E15</f>
        <v/>
      </c>
      <c r="G15" s="930" t="n"/>
      <c r="H15" s="141" t="n"/>
      <c r="I15" s="141" t="n"/>
      <c r="J15" s="144">
        <f>H15-I15</f>
        <v/>
      </c>
      <c r="K15" s="39">
        <f>J15</f>
        <v/>
      </c>
      <c r="L15" s="39" t="n">
        <v>0</v>
      </c>
      <c r="M15" s="39">
        <f>IF(L15&gt;K15,L15-K15,0)</f>
        <v/>
      </c>
      <c r="N15" s="39">
        <f>IF(L15&lt;K15,K15-L15,0)</f>
        <v/>
      </c>
      <c r="O15" s="39" t="inlineStr">
        <is>
          <t>Lab Equipments</t>
        </is>
      </c>
    </row>
    <row r="16" ht="12" customHeight="1">
      <c r="A16" s="289" t="n">
        <v>10</v>
      </c>
      <c r="B16" s="293" t="inlineStr">
        <is>
          <t>Audio Visual &amp; Musical Instruments</t>
        </is>
      </c>
      <c r="C16" s="345" t="n"/>
      <c r="D16" s="343">
        <f>PAYMENTS!G115</f>
        <v/>
      </c>
      <c r="E16" s="345">
        <f>-H16</f>
        <v/>
      </c>
      <c r="F16" s="343">
        <f>C16+D16+E16</f>
        <v/>
      </c>
      <c r="G16" s="930" t="n"/>
      <c r="H16" s="141" t="n"/>
      <c r="I16" s="141" t="n"/>
      <c r="J16" s="144">
        <f>H16-I16</f>
        <v/>
      </c>
      <c r="K16" s="39">
        <f>J16</f>
        <v/>
      </c>
      <c r="L16" s="39" t="n">
        <v>0</v>
      </c>
      <c r="M16" s="39">
        <f>IF(L16&gt;K16,L16-K16,0)</f>
        <v/>
      </c>
      <c r="N16" s="39">
        <f>IF(L16&lt;K16,K16-L16,0)</f>
        <v/>
      </c>
      <c r="O16" s="39" t="inlineStr">
        <is>
          <t>Audio Visual &amp; Musical Instruments</t>
        </is>
      </c>
    </row>
    <row r="17" ht="12" customHeight="1">
      <c r="A17" s="289" t="n">
        <v>11</v>
      </c>
      <c r="B17" s="293" t="inlineStr">
        <is>
          <t>Sports Equipment</t>
        </is>
      </c>
      <c r="C17" s="345" t="n"/>
      <c r="D17" s="343">
        <f>PAYMENTS!G116</f>
        <v/>
      </c>
      <c r="E17" s="345">
        <f>-H17</f>
        <v/>
      </c>
      <c r="F17" s="343">
        <f>C17+D17+E17</f>
        <v/>
      </c>
      <c r="G17" s="930" t="n"/>
      <c r="H17" s="141" t="n"/>
      <c r="I17" s="141" t="n"/>
      <c r="J17" s="144">
        <f>H17-I17</f>
        <v/>
      </c>
      <c r="K17" s="39">
        <f>J17</f>
        <v/>
      </c>
      <c r="L17" s="39" t="n">
        <v>0</v>
      </c>
      <c r="M17" s="39">
        <f>IF(L17&gt;K17,L17-K17,0)</f>
        <v/>
      </c>
      <c r="N17" s="39">
        <f>IF(L17&lt;K17,K17-L17,0)</f>
        <v/>
      </c>
      <c r="O17" s="39" t="inlineStr">
        <is>
          <t>Sports Equipment</t>
        </is>
      </c>
    </row>
    <row r="18" ht="12" customHeight="1">
      <c r="A18" s="289" t="n">
        <v>12</v>
      </c>
      <c r="B18" s="293" t="inlineStr">
        <is>
          <t>Other Fixed Assets</t>
        </is>
      </c>
      <c r="C18" s="345" t="n"/>
      <c r="D18" s="343">
        <f>PAYMENTS!G117</f>
        <v/>
      </c>
      <c r="E18" s="345">
        <f>-H18</f>
        <v/>
      </c>
      <c r="F18" s="343">
        <f>C18+D18+E18</f>
        <v/>
      </c>
      <c r="G18" s="930" t="n"/>
      <c r="H18" s="141" t="n"/>
      <c r="I18" s="141" t="n"/>
      <c r="J18" s="144">
        <f>H18-I18</f>
        <v/>
      </c>
      <c r="K18" s="39">
        <f>J18</f>
        <v/>
      </c>
      <c r="L18" s="39" t="n">
        <v>0</v>
      </c>
      <c r="M18" s="39">
        <f>IF(L18&gt;K18,L18-K18,0)</f>
        <v/>
      </c>
      <c r="N18" s="39">
        <f>IF(L18&lt;K18,K18-L18,0)</f>
        <v/>
      </c>
      <c r="O18" s="39" t="inlineStr">
        <is>
          <t>Other Fixed Assets</t>
        </is>
      </c>
    </row>
    <row r="19" ht="12" customHeight="1">
      <c r="A19" s="325" t="n"/>
      <c r="B19" s="326" t="inlineStr">
        <is>
          <t xml:space="preserve"> TOTAL (A)</t>
        </is>
      </c>
      <c r="C19" s="343">
        <f>SUM(C7:C18)</f>
        <v/>
      </c>
      <c r="D19" s="343">
        <f>SUM(D7:D18)</f>
        <v/>
      </c>
      <c r="E19" s="343">
        <f>SUM(E7:E18)</f>
        <v/>
      </c>
      <c r="F19" s="343">
        <f>SUM(F7:F18)</f>
        <v/>
      </c>
      <c r="G19" s="930" t="n"/>
      <c r="H19" s="141" t="n"/>
      <c r="I19" s="141" t="n"/>
      <c r="J19" s="144" t="n"/>
      <c r="K19" s="39" t="n"/>
      <c r="L19" s="39" t="n"/>
      <c r="M19" s="39" t="n"/>
      <c r="N19" s="39" t="n"/>
      <c r="O19" s="39" t="n"/>
    </row>
    <row r="20" ht="12" customHeight="1">
      <c r="A20" s="315" t="inlineStr">
        <is>
          <t>B</t>
        </is>
      </c>
      <c r="B20" s="293" t="inlineStr">
        <is>
          <t>Capital work in Progress</t>
        </is>
      </c>
      <c r="C20" s="345" t="n"/>
      <c r="D20" s="343">
        <f>-'S8-CCA'!E21</f>
        <v/>
      </c>
      <c r="E20" s="345" t="n"/>
      <c r="F20" s="343">
        <f>C20+D20+E20</f>
        <v/>
      </c>
      <c r="G20" s="930" t="n"/>
      <c r="H20" s="141" t="n"/>
      <c r="I20" s="141" t="n"/>
      <c r="J20" s="144" t="n"/>
      <c r="K20" s="39" t="n"/>
      <c r="L20" s="39" t="n"/>
      <c r="M20" s="39" t="n"/>
      <c r="N20" s="39" t="n"/>
      <c r="O20" s="39" t="n"/>
    </row>
    <row r="21" ht="12" customHeight="1">
      <c r="A21" s="346" t="n"/>
      <c r="B21" s="927" t="inlineStr">
        <is>
          <t>Intangilble Assets</t>
        </is>
      </c>
      <c r="C21" s="344" t="n"/>
      <c r="D21" s="344" t="n"/>
      <c r="E21" s="344" t="n"/>
      <c r="F21" s="344" t="n"/>
      <c r="G21" s="344" t="n"/>
      <c r="H21" s="141" t="n"/>
      <c r="I21" s="141" t="n"/>
      <c r="J21" s="144" t="n"/>
      <c r="K21" s="39" t="n"/>
      <c r="L21" s="39" t="n"/>
      <c r="M21" s="39" t="n"/>
      <c r="N21" s="39" t="n"/>
      <c r="O21" s="39" t="n"/>
    </row>
    <row r="22" ht="12" customHeight="1">
      <c r="A22" s="315" t="inlineStr">
        <is>
          <t>C</t>
        </is>
      </c>
      <c r="B22" s="288" t="inlineStr">
        <is>
          <t>Computer Software etc.  (C )</t>
        </is>
      </c>
      <c r="C22" s="345" t="n">
        <v>50661</v>
      </c>
      <c r="D22" s="332">
        <f>PAYMENTS!G112</f>
        <v/>
      </c>
      <c r="E22" s="345">
        <f>-H22+G22</f>
        <v/>
      </c>
      <c r="F22" s="343">
        <f>C22+D22+E22</f>
        <v/>
      </c>
      <c r="G22" s="931" t="n"/>
      <c r="H22" s="141" t="n"/>
      <c r="I22" s="141" t="n"/>
      <c r="J22" s="144">
        <f>H22-I22</f>
        <v/>
      </c>
      <c r="K22" s="39">
        <f>J22</f>
        <v/>
      </c>
      <c r="L22" s="39" t="n">
        <v>0</v>
      </c>
      <c r="M22" s="39">
        <f>IF(L22&gt;K22,L22-K22,0)</f>
        <v/>
      </c>
      <c r="N22" s="39">
        <f>IF(L22&lt;K22,K22-L22,0)</f>
        <v/>
      </c>
      <c r="O22" s="39" t="inlineStr">
        <is>
          <t>Computer Software etc.  (C )</t>
        </is>
      </c>
    </row>
    <row r="23" ht="12" customHeight="1">
      <c r="A23" s="289" t="n"/>
      <c r="B23" s="326" t="inlineStr">
        <is>
          <t>GRAND TOTAL (A+B+C)</t>
        </is>
      </c>
      <c r="C23" s="343">
        <f>C19+C20+C22</f>
        <v/>
      </c>
      <c r="D23" s="343">
        <f>D19+D20+D22</f>
        <v/>
      </c>
      <c r="E23" s="343">
        <f>E19+E20+E22</f>
        <v/>
      </c>
      <c r="F23" s="343">
        <f>F19+F20+F22</f>
        <v/>
      </c>
      <c r="G23" s="343" t="n"/>
      <c r="H23" s="138">
        <f>SUM(H7:H22)</f>
        <v/>
      </c>
      <c r="I23" s="138">
        <f>SUM(I7:I22)</f>
        <v/>
      </c>
      <c r="J23" s="138">
        <f>SUM(J7:J22)</f>
        <v/>
      </c>
      <c r="K23" s="39">
        <f>SUM(K7:K22)</f>
        <v/>
      </c>
      <c r="L23" s="39">
        <f>SUM(L7:L22)</f>
        <v/>
      </c>
      <c r="M23" s="39">
        <f>SUM(M7:M22)</f>
        <v/>
      </c>
      <c r="N23" s="39">
        <f>SUM(N7:N22)</f>
        <v/>
      </c>
      <c r="O23" s="39" t="n"/>
    </row>
    <row r="24" ht="12.75" customHeight="1">
      <c r="A24" s="928" t="inlineStr">
        <is>
          <t>DEPRECIATION BLOCK</t>
        </is>
      </c>
      <c r="B24" s="1253" t="n"/>
      <c r="C24" s="1253" t="n"/>
      <c r="D24" s="1253" t="n"/>
      <c r="E24" s="1253" t="n"/>
      <c r="F24" s="1254" t="n"/>
      <c r="G24" s="929" t="inlineStr">
        <is>
          <t>NET BLOCK</t>
        </is>
      </c>
      <c r="H24" s="1061" t="n"/>
      <c r="I24" s="932" t="n"/>
      <c r="L24" s="39" t="inlineStr">
        <is>
          <t>Loss supposed to be booked</t>
        </is>
      </c>
      <c r="M24" s="39">
        <f>J23</f>
        <v/>
      </c>
    </row>
    <row r="25" ht="48" customHeight="1">
      <c r="A25" s="904" t="inlineStr">
        <is>
          <t>SN</t>
        </is>
      </c>
      <c r="B25" s="904" t="inlineStr">
        <is>
          <t>PARTICULARS</t>
        </is>
      </c>
      <c r="C25" s="625" t="inlineStr">
        <is>
          <t>As at the beginning of the year</t>
        </is>
      </c>
      <c r="D25" s="625" t="inlineStr">
        <is>
          <t>Additions during the year</t>
        </is>
      </c>
      <c r="E25" s="625" t="inlineStr">
        <is>
          <t>Adjustment/Deduction during the year</t>
        </is>
      </c>
      <c r="F25" s="625" t="inlineStr">
        <is>
          <t>Total up to year end</t>
        </is>
      </c>
      <c r="G25" s="625" t="inlineStr">
        <is>
          <t>As at the current year end</t>
        </is>
      </c>
      <c r="H25" s="625" t="inlineStr">
        <is>
          <t>As at the previous year end</t>
        </is>
      </c>
      <c r="I25" s="624" t="n"/>
      <c r="L25" s="39" t="inlineStr">
        <is>
          <t>Actual loss booked</t>
        </is>
      </c>
      <c r="M25" s="39">
        <f>N23</f>
        <v/>
      </c>
    </row>
    <row r="26" ht="12" customHeight="1">
      <c r="A26" s="1117" t="n"/>
      <c r="B26" s="1117" t="n"/>
      <c r="C26" s="339" t="n">
        <v>5</v>
      </c>
      <c r="D26" s="339" t="n">
        <v>6</v>
      </c>
      <c r="E26" s="339" t="n">
        <v>7</v>
      </c>
      <c r="F26" s="339" t="inlineStr">
        <is>
          <t>8(5+6+7)</t>
        </is>
      </c>
      <c r="G26" s="339" t="inlineStr">
        <is>
          <t>9(4-8)</t>
        </is>
      </c>
      <c r="H26" s="339" t="inlineStr">
        <is>
          <t>10(1-5)</t>
        </is>
      </c>
      <c r="I26" s="429" t="n"/>
      <c r="L26" s="39" t="inlineStr">
        <is>
          <t>Profit on less loss</t>
        </is>
      </c>
      <c r="M26" s="39">
        <f>M24-M25</f>
        <v/>
      </c>
    </row>
    <row r="27" ht="12" customHeight="1">
      <c r="A27" s="352" t="inlineStr">
        <is>
          <t>A.</t>
        </is>
      </c>
      <c r="B27" s="354" t="inlineStr">
        <is>
          <t>FIXED ASSETS</t>
        </is>
      </c>
      <c r="C27" s="353" t="n"/>
      <c r="D27" s="353" t="n"/>
      <c r="E27" s="353" t="n"/>
      <c r="F27" s="353" t="n"/>
      <c r="G27" s="353" t="n"/>
      <c r="H27" s="353" t="n"/>
      <c r="I27" s="429" t="n"/>
      <c r="L27" s="39" t="inlineStr">
        <is>
          <t>Profit on sale</t>
        </is>
      </c>
      <c r="M27" s="39">
        <f>M23</f>
        <v/>
      </c>
    </row>
    <row r="28" ht="12" customHeight="1">
      <c r="A28" s="289" t="n">
        <v>1</v>
      </c>
      <c r="B28" s="293" t="inlineStr">
        <is>
          <t xml:space="preserve">Land </t>
        </is>
      </c>
      <c r="C28" s="345" t="n"/>
      <c r="D28" s="341" t="n"/>
      <c r="E28" s="345" t="n"/>
      <c r="F28" s="341">
        <f>C28+D28+E28</f>
        <v/>
      </c>
      <c r="G28" s="341">
        <f>F7-F28</f>
        <v/>
      </c>
      <c r="H28" s="341">
        <f>C7-C28</f>
        <v/>
      </c>
      <c r="I28" s="937" t="n"/>
    </row>
    <row r="29" ht="12" customHeight="1">
      <c r="A29" s="289" t="n">
        <v>2</v>
      </c>
      <c r="B29" s="293" t="inlineStr">
        <is>
          <t>Building</t>
        </is>
      </c>
      <c r="C29" s="345" t="n">
        <v>11088035</v>
      </c>
      <c r="D29" s="401">
        <f>IF((C29+(ROUND((H29+D8)*10%,0)))&lt;(C8+D8)*95%, ROUND((H29+D8)*10%,0), ROUND((C8+D8)*95%-C29,0))+E8*10%</f>
        <v/>
      </c>
      <c r="E29" s="345" t="n"/>
      <c r="F29" s="341">
        <f>C29+D29+E29</f>
        <v/>
      </c>
      <c r="G29" s="341">
        <f>F8-F29</f>
        <v/>
      </c>
      <c r="H29" s="341">
        <f>C8-C29</f>
        <v/>
      </c>
      <c r="I29" s="937" t="n"/>
    </row>
    <row r="30" ht="12" customHeight="1">
      <c r="A30" s="289" t="n">
        <v>3</v>
      </c>
      <c r="B30" s="293" t="inlineStr">
        <is>
          <t>Furniture,Fixtures</t>
        </is>
      </c>
      <c r="C30" s="345" t="n">
        <v>0</v>
      </c>
      <c r="D30" s="401">
        <f>IF((C30+(ROUND((H30+D9)*10%,0)))&lt;(C9+D9)*95%, ROUND((H30+D9)*10%,0), ROUND((C9+D9)*95%-C30,0))</f>
        <v/>
      </c>
      <c r="E30" s="345">
        <f>-I9</f>
        <v/>
      </c>
      <c r="F30" s="341">
        <f>C30+D30+E30</f>
        <v/>
      </c>
      <c r="G30" s="341">
        <f>F9-F30</f>
        <v/>
      </c>
      <c r="H30" s="341">
        <f>C9-C30</f>
        <v/>
      </c>
      <c r="I30" s="937" t="n"/>
    </row>
    <row r="31" ht="12" customHeight="1">
      <c r="A31" s="289" t="n">
        <v>4</v>
      </c>
      <c r="B31" s="293" t="inlineStr">
        <is>
          <t>Library Books</t>
        </is>
      </c>
      <c r="C31" s="345" t="n">
        <v>0</v>
      </c>
      <c r="D31" s="401">
        <f>IF((C31+(ROUND((H31+D10)*10%,0)))&lt;(C10+D10)*95%, ROUND((H31+D10)*10%,0), ROUND((C10+D10)*95%-C31,0))</f>
        <v/>
      </c>
      <c r="E31" s="345">
        <f>-I10</f>
        <v/>
      </c>
      <c r="F31" s="341">
        <f>C31+D31+E31</f>
        <v/>
      </c>
      <c r="G31" s="341">
        <f>F10-F31</f>
        <v/>
      </c>
      <c r="H31" s="341">
        <f>C10-C31</f>
        <v/>
      </c>
      <c r="I31" s="937" t="n"/>
    </row>
    <row r="32" ht="12" customHeight="1">
      <c r="A32" s="289" t="n">
        <v>5</v>
      </c>
      <c r="B32" s="293" t="inlineStr">
        <is>
          <t>Office Equipments</t>
        </is>
      </c>
      <c r="C32" s="345" t="n">
        <v>0</v>
      </c>
      <c r="D32" s="401">
        <f>IF((C32+(ROUND((H32+D11)*15%,0)))&lt;(C11+D11)*95%, ROUND((H32+D11)*15%,0), ROUND((C11+D11)*95%-C32,0))</f>
        <v/>
      </c>
      <c r="E32" s="345">
        <f>-I11</f>
        <v/>
      </c>
      <c r="F32" s="341">
        <f>C32+D32+E32</f>
        <v/>
      </c>
      <c r="G32" s="341">
        <f>F11-F32</f>
        <v/>
      </c>
      <c r="H32" s="341">
        <f>C11-C32</f>
        <v/>
      </c>
      <c r="I32" s="937" t="n"/>
    </row>
    <row r="33" ht="12" customHeight="1">
      <c r="A33" s="289" t="n">
        <v>6</v>
      </c>
      <c r="B33" s="293" t="inlineStr">
        <is>
          <t>Vehicles</t>
        </is>
      </c>
      <c r="C33" s="345" t="n">
        <v>0</v>
      </c>
      <c r="D33" s="401">
        <f>IF((C33+(ROUND((H33+D12)*15%,0)))&lt;(C12+D12)*95%, ROUND((H33+D12)*15%,0), ROUND((C12+D12)*95%-C33,0))</f>
        <v/>
      </c>
      <c r="E33" s="345">
        <f>-I12</f>
        <v/>
      </c>
      <c r="F33" s="341">
        <f>C33+D33+E33</f>
        <v/>
      </c>
      <c r="G33" s="341">
        <f>F12-F33</f>
        <v/>
      </c>
      <c r="H33" s="341">
        <f>C12-C33</f>
        <v/>
      </c>
      <c r="I33" s="937" t="n"/>
    </row>
    <row r="34" ht="23.25" customHeight="1">
      <c r="A34" s="289" t="n">
        <v>7</v>
      </c>
      <c r="B34" s="293" t="inlineStr">
        <is>
          <t>Computer/Peripherals</t>
        </is>
      </c>
      <c r="C34" s="345" t="n">
        <v>5935727</v>
      </c>
      <c r="D34" s="401">
        <f>IF((C34+(ROUND((H34+D13)*20%,0)))&lt;(C13+D13)*95%, ROUND((H34+D13)*20%,0), ROUND((C13+D13)*95%-C34,0))</f>
        <v/>
      </c>
      <c r="E34" s="345">
        <f>-I13</f>
        <v/>
      </c>
      <c r="F34" s="341">
        <f>C34+D34+E34</f>
        <v/>
      </c>
      <c r="G34" s="341">
        <f>F13-F34</f>
        <v/>
      </c>
      <c r="H34" s="341">
        <f>C13-C34</f>
        <v/>
      </c>
      <c r="I34" s="937" t="n"/>
    </row>
    <row r="35" ht="12" customHeight="1">
      <c r="A35" s="289" t="n">
        <v>8</v>
      </c>
      <c r="B35" s="293" t="inlineStr">
        <is>
          <t>Hostel Equipments</t>
        </is>
      </c>
      <c r="C35" s="345" t="n"/>
      <c r="D35" s="401">
        <f>IF((C35+(ROUND((H35+D14)*10%,0)))&lt;(C14+D14)*95%, ROUND((H35+D14)*10%,0), ROUND((C14+D14)*95%-C35,0))</f>
        <v/>
      </c>
      <c r="E35" s="345">
        <f>-I14</f>
        <v/>
      </c>
      <c r="F35" s="341">
        <f>C35+D35+E35</f>
        <v/>
      </c>
      <c r="G35" s="341">
        <f>F14-F35</f>
        <v/>
      </c>
      <c r="H35" s="341">
        <f>C14-C35</f>
        <v/>
      </c>
      <c r="I35" s="937" t="n"/>
    </row>
    <row r="36" ht="12" customHeight="1">
      <c r="A36" s="289" t="n">
        <v>9</v>
      </c>
      <c r="B36" s="293" t="inlineStr">
        <is>
          <t>Lab Equipments</t>
        </is>
      </c>
      <c r="C36" s="345" t="n"/>
      <c r="D36" s="401">
        <f>IF((C36+(ROUND((H36+D15)*10%,0)))&lt;(C15+D15)*95%, ROUND((H36+D15)*10%,0), ROUND((C15+D15)*95%-C36,0))</f>
        <v/>
      </c>
      <c r="E36" s="345">
        <f>-I15</f>
        <v/>
      </c>
      <c r="F36" s="341">
        <f>C36+D36+E36</f>
        <v/>
      </c>
      <c r="G36" s="341">
        <f>F15-F36</f>
        <v/>
      </c>
      <c r="H36" s="341">
        <f>C15-C36</f>
        <v/>
      </c>
      <c r="I36" s="937" t="n"/>
    </row>
    <row r="37" ht="12" customHeight="1">
      <c r="A37" s="289" t="n">
        <v>10</v>
      </c>
      <c r="B37" s="293" t="inlineStr">
        <is>
          <t>Audio Visual &amp; Musical Instruments</t>
        </is>
      </c>
      <c r="C37" s="345" t="n"/>
      <c r="D37" s="401">
        <f>IF((C37+(ROUND((H37+D16)*10%,0)))&lt;(C16+D16)*95%, ROUND((H37+D16)*10%,0), ROUND((C16+D16)*95%-C37,0))</f>
        <v/>
      </c>
      <c r="E37" s="345">
        <f>-I16</f>
        <v/>
      </c>
      <c r="F37" s="341">
        <f>C37+D37+E37</f>
        <v/>
      </c>
      <c r="G37" s="341">
        <f>F16-F37</f>
        <v/>
      </c>
      <c r="H37" s="341">
        <f>C16-C37</f>
        <v/>
      </c>
      <c r="I37" s="937" t="n"/>
    </row>
    <row r="38" ht="12" customHeight="1">
      <c r="A38" s="289" t="n">
        <v>11</v>
      </c>
      <c r="B38" s="293" t="inlineStr">
        <is>
          <t>Sports Equipment</t>
        </is>
      </c>
      <c r="C38" s="345" t="n"/>
      <c r="D38" s="401">
        <f>IF((C38+(ROUND((H38+D17)*10%,0)))&lt;(C17+D17)*95%, ROUND((H38+D17)*10%,0), ROUND((C17+D17)*95%-C38,0))</f>
        <v/>
      </c>
      <c r="E38" s="345">
        <f>-I17</f>
        <v/>
      </c>
      <c r="F38" s="341">
        <f>C38+D38+E38</f>
        <v/>
      </c>
      <c r="G38" s="341">
        <f>F17-F38</f>
        <v/>
      </c>
      <c r="H38" s="341">
        <f>C17-C38</f>
        <v/>
      </c>
      <c r="I38" s="937" t="n"/>
    </row>
    <row r="39" ht="12" customHeight="1">
      <c r="A39" s="289" t="n">
        <v>12</v>
      </c>
      <c r="B39" s="293" t="inlineStr">
        <is>
          <t>Other Fixed Assets</t>
        </is>
      </c>
      <c r="C39" s="345" t="n"/>
      <c r="D39" s="401">
        <f>IF((C39+(ROUND((H39+D18)*10%,0)))&lt;(C18+D18)*95%, ROUND((H39+D18)*10%,0), ROUND((C18+D18)*95%-C39,0))</f>
        <v/>
      </c>
      <c r="E39" s="345">
        <f>-I18</f>
        <v/>
      </c>
      <c r="F39" s="341">
        <f>C39+D39+E39</f>
        <v/>
      </c>
      <c r="G39" s="341">
        <f>F18-F39</f>
        <v/>
      </c>
      <c r="H39" s="341">
        <f>C18-C39</f>
        <v/>
      </c>
      <c r="I39" s="937" t="n"/>
    </row>
    <row r="40" ht="12" customHeight="1">
      <c r="A40" s="325" t="n"/>
      <c r="B40" s="326" t="inlineStr">
        <is>
          <t xml:space="preserve"> TOTAL (A)</t>
        </is>
      </c>
      <c r="C40" s="341">
        <f>SUM(C28:C39)</f>
        <v/>
      </c>
      <c r="D40" s="341">
        <f>SUM(D28:D39)</f>
        <v/>
      </c>
      <c r="E40" s="341">
        <f>SUM(E28:E39)</f>
        <v/>
      </c>
      <c r="F40" s="341">
        <f>SUM(F28:F39)</f>
        <v/>
      </c>
      <c r="G40" s="341">
        <f>SUM(G28:G39)</f>
        <v/>
      </c>
      <c r="H40" s="341">
        <f>SUM(H28:H39)</f>
        <v/>
      </c>
      <c r="I40" s="937" t="n"/>
    </row>
    <row r="41" ht="12" customHeight="1">
      <c r="A41" s="347" t="inlineStr">
        <is>
          <t>B</t>
        </is>
      </c>
      <c r="B41" s="348" t="inlineStr">
        <is>
          <t>Capital work in Progress</t>
        </is>
      </c>
      <c r="C41" s="342" t="n"/>
      <c r="D41" s="342" t="n"/>
      <c r="E41" s="342" t="n"/>
      <c r="F41" s="342" t="n"/>
      <c r="G41" s="343">
        <f>F20</f>
        <v/>
      </c>
      <c r="H41" s="343">
        <f>C20</f>
        <v/>
      </c>
      <c r="I41" s="932" t="n"/>
    </row>
    <row r="42" ht="12" customHeight="1">
      <c r="A42" s="349" t="n"/>
      <c r="B42" s="927" t="inlineStr">
        <is>
          <t>Intangilble Assets</t>
        </is>
      </c>
      <c r="C42" s="1073" t="n"/>
      <c r="D42" s="1073" t="n"/>
      <c r="E42" s="344" t="n"/>
      <c r="F42" s="344" t="n"/>
      <c r="G42" s="344" t="n"/>
      <c r="H42" s="344" t="n"/>
      <c r="I42" s="932" t="n"/>
    </row>
    <row r="43" ht="12" customHeight="1">
      <c r="A43" s="315" t="inlineStr">
        <is>
          <t>C</t>
        </is>
      </c>
      <c r="B43" s="350" t="inlineStr">
        <is>
          <t>Computer Software etc.  (C )</t>
        </is>
      </c>
      <c r="C43" s="345" t="n">
        <v>10132</v>
      </c>
      <c r="D43" s="401">
        <f>IF((C43+(ROUND((H43+D22)*20%,0)))&lt;(C22+D22)*95%, ROUND((H43+D22)*20%,0), ROUND((C22+D22)*95%-C43,0))</f>
        <v/>
      </c>
      <c r="E43" s="345" t="n"/>
      <c r="F43" s="341">
        <f>C43+D43+E43</f>
        <v/>
      </c>
      <c r="G43" s="341">
        <f>F22-F43</f>
        <v/>
      </c>
      <c r="H43" s="341">
        <f>C22-C43</f>
        <v/>
      </c>
      <c r="I43" s="937" t="n"/>
    </row>
    <row r="44" ht="12" customHeight="1">
      <c r="A44" s="351" t="n"/>
      <c r="B44" s="355" t="inlineStr">
        <is>
          <t>GRAND TOTAL (A+B+C)</t>
        </is>
      </c>
      <c r="C44" s="343">
        <f>C40+C41+C43</f>
        <v/>
      </c>
      <c r="D44" s="343">
        <f>D40+D41+D43</f>
        <v/>
      </c>
      <c r="E44" s="343">
        <f>E40+E41+E43</f>
        <v/>
      </c>
      <c r="F44" s="343">
        <f>F40+F41+F43</f>
        <v/>
      </c>
      <c r="G44" s="343">
        <f>G40+G41+G43</f>
        <v/>
      </c>
      <c r="H44" s="343">
        <f>H40+H41+H43</f>
        <v/>
      </c>
      <c r="I44" s="932" t="n"/>
    </row>
    <row r="45" ht="42" customFormat="1" customHeight="1" s="20">
      <c r="A45" s="924" t="inlineStr">
        <is>
          <t>FINANCE OFFICER/DIRECTOR/PRINCIPAL</t>
        </is>
      </c>
    </row>
    <row r="51" ht="15" customHeight="1">
      <c r="A51" s="5" t="n"/>
      <c r="B51" s="51" t="n"/>
    </row>
  </sheetData>
  <mergeCells count="12">
    <mergeCell ref="A24:F24"/>
    <mergeCell ref="B42:D42"/>
    <mergeCell ref="A1:J1"/>
    <mergeCell ref="A45:J45"/>
    <mergeCell ref="G3:J3"/>
    <mergeCell ref="G24:H24"/>
    <mergeCell ref="A4:A5"/>
    <mergeCell ref="A25:A26"/>
    <mergeCell ref="H4:J4"/>
    <mergeCell ref="B25:B26"/>
    <mergeCell ref="A2:J2"/>
    <mergeCell ref="A3:F3"/>
  </mergeCells>
  <printOptions horizontalCentered="1"/>
  <pageMargins left="0.7480314960629921" right="0.2362204724409449" top="0.17" bottom="0.1574803149606299" header="0.17" footer="0.1574803149606299"/>
  <pageSetup orientation="landscape" paperSize="9" scale="84" firstPageNumber="6" useFirstPageNumber="1" blackAndWhite="1"/>
</worksheet>
</file>

<file path=xl/worksheets/sheet29.xml><?xml version="1.0" encoding="utf-8"?>
<worksheet xmlns="http://schemas.openxmlformats.org/spreadsheetml/2006/main">
  <sheetPr>
    <tabColor rgb="FF00B050"/>
    <outlinePr summaryBelow="1" summaryRight="1"/>
    <pageSetUpPr fitToPage="1"/>
  </sheetPr>
  <dimension ref="A1:O51"/>
  <sheetViews>
    <sheetView view="pageBreakPreview" topLeftCell="A13" zoomScaleNormal="100" zoomScaleSheetLayoutView="100" workbookViewId="0">
      <selection activeCell="L5" sqref="L5"/>
    </sheetView>
  </sheetViews>
  <sheetFormatPr baseColWidth="8" defaultRowHeight="11.25"/>
  <cols>
    <col width="5.28515625" customWidth="1" style="12" min="1" max="1"/>
    <col width="28.85546875" customWidth="1" style="5" min="2" max="2"/>
    <col width="12.42578125" customWidth="1" style="5" min="3" max="3"/>
    <col width="12.7109375" customWidth="1" style="5" min="4" max="4"/>
    <col width="14.5703125" customWidth="1" style="5" min="5" max="5"/>
    <col width="14.85546875" customWidth="1" style="5" min="6" max="6"/>
    <col width="14.42578125" customWidth="1" style="5" min="7" max="7"/>
    <col width="15.28515625" customWidth="1" style="5" min="8" max="8"/>
    <col width="12.5703125" customWidth="1" style="5" min="9" max="9"/>
    <col width="13.85546875" customWidth="1" style="5" min="10" max="10"/>
    <col width="11.140625" customWidth="1" style="5" min="11" max="11"/>
    <col width="14.7109375" customWidth="1" style="5" min="12" max="12"/>
    <col width="10.5703125" customWidth="1" style="5" min="13" max="13"/>
    <col width="9.140625" customWidth="1" style="5" min="14" max="14"/>
    <col width="26.42578125" customWidth="1" style="5" min="15" max="15"/>
    <col width="9.140625" customWidth="1" style="5" min="16" max="16384"/>
  </cols>
  <sheetData>
    <row r="1" ht="12" customHeight="1">
      <c r="A1" s="926">
        <f>COVER!A1</f>
        <v/>
      </c>
      <c r="B1" s="1073" t="n"/>
      <c r="C1" s="1073" t="n"/>
      <c r="D1" s="1073" t="n"/>
      <c r="E1" s="1073" t="n"/>
      <c r="F1" s="1073" t="n"/>
      <c r="G1" s="1073" t="n"/>
      <c r="H1" s="1073" t="n"/>
      <c r="I1" s="1073" t="n"/>
      <c r="J1" s="1074" t="n"/>
    </row>
    <row r="2" ht="14.25" customHeight="1">
      <c r="A2" s="931" t="inlineStr">
        <is>
          <t xml:space="preserve"> SCHEDULE 4( F )  - FIXED ASSETS--  SPECIFIC PLAN FUND</t>
        </is>
      </c>
      <c r="B2" s="1073" t="n"/>
      <c r="C2" s="1073" t="n"/>
      <c r="D2" s="1073" t="n"/>
      <c r="E2" s="1073" t="n"/>
      <c r="F2" s="1073" t="n"/>
      <c r="G2" s="1073" t="n"/>
      <c r="H2" s="1073" t="n"/>
      <c r="I2" s="1073" t="n"/>
      <c r="J2" s="1074" t="n"/>
    </row>
    <row r="3" ht="16.5" customHeight="1">
      <c r="A3" s="931" t="inlineStr">
        <is>
          <t>GROSS BLOCK</t>
        </is>
      </c>
      <c r="B3" s="1073" t="n"/>
      <c r="C3" s="1073" t="n"/>
      <c r="D3" s="1073" t="n"/>
      <c r="E3" s="1073" t="n"/>
      <c r="F3" s="1074" t="n"/>
      <c r="G3" s="931" t="n"/>
      <c r="H3" s="1073" t="n"/>
      <c r="I3" s="1073" t="n"/>
      <c r="J3" s="1074" t="n"/>
    </row>
    <row r="4" ht="48" customHeight="1">
      <c r="A4" s="903" t="inlineStr">
        <is>
          <t>SN</t>
        </is>
      </c>
      <c r="B4" s="602" t="inlineStr">
        <is>
          <t>Assets Heads</t>
        </is>
      </c>
      <c r="C4" s="604" t="inlineStr">
        <is>
          <t>Cost / Valuation as at begning of the year</t>
        </is>
      </c>
      <c r="D4" s="604" t="inlineStr">
        <is>
          <t>Additions during the year</t>
        </is>
      </c>
      <c r="E4" s="604" t="inlineStr">
        <is>
          <t>Deduction/ Adjustment  during the year</t>
        </is>
      </c>
      <c r="F4" s="604" t="inlineStr">
        <is>
          <t>Closing  Balance  at the year end</t>
        </is>
      </c>
      <c r="H4" s="930" t="inlineStr">
        <is>
          <t>Assets Written Off (Specific Plan)</t>
        </is>
      </c>
      <c r="I4" s="1073" t="n"/>
      <c r="J4" s="1074" t="n"/>
    </row>
    <row r="5" ht="56.25" customHeight="1">
      <c r="A5" s="1117" t="n"/>
      <c r="B5" s="600" t="n"/>
      <c r="C5" s="339" t="n">
        <v>1</v>
      </c>
      <c r="D5" s="339" t="n">
        <v>2</v>
      </c>
      <c r="E5" s="339" t="n">
        <v>3</v>
      </c>
      <c r="F5" s="339" t="inlineStr">
        <is>
          <t>4(1+2+3)</t>
        </is>
      </c>
      <c r="G5" s="339" t="n"/>
      <c r="H5" s="428" t="inlineStr">
        <is>
          <t>Deduction from gross block (100%)</t>
        </is>
      </c>
      <c r="I5" s="652" t="inlineStr">
        <is>
          <t>Deduction from Depreciation Block (upto max. 95%)</t>
        </is>
      </c>
      <c r="J5" s="428" t="inlineStr">
        <is>
          <t>Loss on disposal of fixed assets (min. 5%)</t>
        </is>
      </c>
      <c r="K5" s="38" t="inlineStr">
        <is>
          <t>Residual Value</t>
        </is>
      </c>
      <c r="L5" s="38" t="inlineStr">
        <is>
          <t>Sale Price as taken in 'Recovery of Capital Nature' in SF receipt</t>
        </is>
      </c>
      <c r="M5" s="38" t="inlineStr">
        <is>
          <t>Profit</t>
        </is>
      </c>
      <c r="N5" s="38" t="inlineStr">
        <is>
          <t>Loss</t>
        </is>
      </c>
      <c r="O5" s="39" t="n"/>
    </row>
    <row r="6" ht="12" customHeight="1">
      <c r="A6" s="352" t="inlineStr">
        <is>
          <t>A.</t>
        </is>
      </c>
      <c r="B6" s="623" t="inlineStr">
        <is>
          <t>FIXED ASSETS</t>
        </is>
      </c>
      <c r="C6" s="353" t="n"/>
      <c r="D6" s="353" t="n"/>
      <c r="E6" s="353" t="n"/>
      <c r="F6" s="353" t="n"/>
      <c r="G6" s="429" t="n"/>
      <c r="J6" s="39" t="n"/>
      <c r="K6" s="39" t="n"/>
      <c r="L6" s="39" t="n"/>
      <c r="M6" s="39" t="n"/>
      <c r="N6" s="39" t="n"/>
      <c r="O6" s="39" t="n"/>
    </row>
    <row r="7" ht="12" customHeight="1">
      <c r="A7" s="289" t="n">
        <v>1</v>
      </c>
      <c r="B7" s="293" t="inlineStr">
        <is>
          <t xml:space="preserve">Land </t>
        </is>
      </c>
      <c r="C7" s="345" t="n"/>
      <c r="D7" s="343">
        <f>PAYMENTS!H105</f>
        <v/>
      </c>
      <c r="E7" s="345" t="n"/>
      <c r="F7" s="343">
        <f>C7+D7+E7</f>
        <v/>
      </c>
      <c r="G7" s="931" t="n"/>
      <c r="H7" s="141" t="n"/>
      <c r="I7" s="655" t="n"/>
      <c r="J7" s="144">
        <f>H7-I7</f>
        <v/>
      </c>
      <c r="K7" s="39">
        <f>J7</f>
        <v/>
      </c>
      <c r="L7" s="39" t="n">
        <v>0</v>
      </c>
      <c r="M7" s="39">
        <f>IF(L7&gt;K7,L7-K7,0)</f>
        <v/>
      </c>
      <c r="N7" s="39">
        <f>IF(L7&lt;K7,K7-L7,0)</f>
        <v/>
      </c>
      <c r="O7" s="39" t="inlineStr">
        <is>
          <t xml:space="preserve">Land </t>
        </is>
      </c>
    </row>
    <row r="8" ht="12" customHeight="1">
      <c r="A8" s="289" t="n">
        <v>2</v>
      </c>
      <c r="B8" s="293" t="inlineStr">
        <is>
          <t>Building</t>
        </is>
      </c>
      <c r="C8" s="345" t="n"/>
      <c r="D8" s="343">
        <f>PAYMENTS!H106</f>
        <v/>
      </c>
      <c r="E8" s="345">
        <f>-E20</f>
        <v/>
      </c>
      <c r="F8" s="343">
        <f>C8+D8+E8</f>
        <v/>
      </c>
      <c r="G8" s="931" t="n"/>
      <c r="H8" s="141" t="n"/>
      <c r="I8" s="655" t="n"/>
      <c r="J8" s="144">
        <f>H8-I8</f>
        <v/>
      </c>
      <c r="K8" s="39">
        <f>J8</f>
        <v/>
      </c>
      <c r="L8" s="39" t="n">
        <v>0</v>
      </c>
      <c r="M8" s="39">
        <f>IF(L8&gt;K8,L8-K8,0)</f>
        <v/>
      </c>
      <c r="N8" s="39">
        <f>IF(L8&lt;K8,K8-L8,0)</f>
        <v/>
      </c>
      <c r="O8" s="39" t="inlineStr">
        <is>
          <t>Building</t>
        </is>
      </c>
    </row>
    <row r="9" ht="12" customHeight="1">
      <c r="A9" s="289" t="n">
        <v>3</v>
      </c>
      <c r="B9" s="293" t="inlineStr">
        <is>
          <t>Furniture,Fixtures</t>
        </is>
      </c>
      <c r="C9" s="345" t="n"/>
      <c r="D9" s="343">
        <f>PAYMENTS!H107</f>
        <v/>
      </c>
      <c r="E9" s="345">
        <f>-H9</f>
        <v/>
      </c>
      <c r="F9" s="343">
        <f>C9+D9+E9</f>
        <v/>
      </c>
      <c r="G9" s="931" t="n"/>
      <c r="H9" s="141" t="n"/>
      <c r="I9" s="655" t="n"/>
      <c r="J9" s="144">
        <f>H9-I9</f>
        <v/>
      </c>
      <c r="K9" s="39">
        <f>J9</f>
        <v/>
      </c>
      <c r="L9" s="39" t="n">
        <v>0</v>
      </c>
      <c r="M9" s="39">
        <f>IF(L9&gt;K9,L9-K9,0)</f>
        <v/>
      </c>
      <c r="N9" s="39">
        <f>IF(L9&lt;K9,K9-L9,0)</f>
        <v/>
      </c>
      <c r="O9" s="39" t="inlineStr">
        <is>
          <t>Furniture,Fixtures</t>
        </is>
      </c>
    </row>
    <row r="10" ht="12" customHeight="1">
      <c r="A10" s="289" t="n">
        <v>4</v>
      </c>
      <c r="B10" s="293" t="inlineStr">
        <is>
          <t>Library Books</t>
        </is>
      </c>
      <c r="C10" s="345" t="n"/>
      <c r="D10" s="343">
        <f>PAYMENTS!H108</f>
        <v/>
      </c>
      <c r="E10" s="345">
        <f>-H10</f>
        <v/>
      </c>
      <c r="F10" s="343">
        <f>C10+D10+E10</f>
        <v/>
      </c>
      <c r="G10" s="931" t="n"/>
      <c r="H10" s="141" t="n"/>
      <c r="I10" s="655" t="n"/>
      <c r="J10" s="144">
        <f>H10-I10</f>
        <v/>
      </c>
      <c r="K10" s="39">
        <f>J10</f>
        <v/>
      </c>
      <c r="L10" s="39" t="n">
        <v>0</v>
      </c>
      <c r="M10" s="39">
        <f>IF(L10&gt;K10,L10-K10,0)</f>
        <v/>
      </c>
      <c r="N10" s="39">
        <f>IF(L10&lt;K10,K10-L10,0)</f>
        <v/>
      </c>
      <c r="O10" s="39" t="inlineStr">
        <is>
          <t>Library Books</t>
        </is>
      </c>
    </row>
    <row r="11" ht="12" customHeight="1">
      <c r="A11" s="289" t="n">
        <v>5</v>
      </c>
      <c r="B11" s="293" t="inlineStr">
        <is>
          <t>Office Equipments</t>
        </is>
      </c>
      <c r="C11" s="345" t="n"/>
      <c r="D11" s="343">
        <f>PAYMENTS!H109</f>
        <v/>
      </c>
      <c r="E11" s="345">
        <f>-H11</f>
        <v/>
      </c>
      <c r="F11" s="343">
        <f>C11+D11+E11</f>
        <v/>
      </c>
      <c r="G11" s="931" t="n"/>
      <c r="H11" s="141" t="n"/>
      <c r="I11" s="655" t="n"/>
      <c r="J11" s="144">
        <f>H11-I11</f>
        <v/>
      </c>
      <c r="K11" s="39">
        <f>J11</f>
        <v/>
      </c>
      <c r="L11" s="39" t="n">
        <v>0</v>
      </c>
      <c r="M11" s="39">
        <f>IF(L11&gt;K11,L11-K11,0)</f>
        <v/>
      </c>
      <c r="N11" s="39">
        <f>IF(L11&lt;K11,K11-L11,0)</f>
        <v/>
      </c>
      <c r="O11" s="39" t="inlineStr">
        <is>
          <t>Office Equipments</t>
        </is>
      </c>
    </row>
    <row r="12" ht="12" customHeight="1">
      <c r="A12" s="289" t="n">
        <v>6</v>
      </c>
      <c r="B12" s="293" t="inlineStr">
        <is>
          <t>Vehicles</t>
        </is>
      </c>
      <c r="C12" s="345" t="n"/>
      <c r="D12" s="343">
        <f>PAYMENTS!H110</f>
        <v/>
      </c>
      <c r="E12" s="345">
        <f>-H12</f>
        <v/>
      </c>
      <c r="F12" s="343">
        <f>C12+D12+E12</f>
        <v/>
      </c>
      <c r="G12" s="931" t="n"/>
      <c r="H12" s="141" t="n"/>
      <c r="I12" s="655" t="n"/>
      <c r="J12" s="144">
        <f>H12-I12</f>
        <v/>
      </c>
      <c r="K12" s="39">
        <f>J12</f>
        <v/>
      </c>
      <c r="L12" s="39" t="n">
        <v>0</v>
      </c>
      <c r="M12" s="39">
        <f>IF(L12&gt;K12,L12-K12,0)</f>
        <v/>
      </c>
      <c r="N12" s="39">
        <f>IF(L12&lt;K12,K12-L12,0)</f>
        <v/>
      </c>
      <c r="O12" s="39" t="inlineStr">
        <is>
          <t>Vehicles</t>
        </is>
      </c>
    </row>
    <row r="13" ht="12" customHeight="1">
      <c r="A13" s="289" t="n">
        <v>7</v>
      </c>
      <c r="B13" s="293" t="inlineStr">
        <is>
          <t>Computer/Peripherals</t>
        </is>
      </c>
      <c r="C13" s="345" t="n"/>
      <c r="D13" s="343">
        <f>PAYMENTS!H111</f>
        <v/>
      </c>
      <c r="E13" s="345">
        <f>-H13</f>
        <v/>
      </c>
      <c r="F13" s="343">
        <f>C13+D13+E13</f>
        <v/>
      </c>
      <c r="G13" s="931" t="n"/>
      <c r="H13" s="141" t="n"/>
      <c r="I13" s="655" t="n"/>
      <c r="J13" s="144">
        <f>H13-I13</f>
        <v/>
      </c>
      <c r="K13" s="39">
        <f>J13</f>
        <v/>
      </c>
      <c r="L13" s="39" t="n">
        <v>0</v>
      </c>
      <c r="M13" s="39">
        <f>IF(L13&gt;K13,L13-K13,0)</f>
        <v/>
      </c>
      <c r="N13" s="39">
        <f>IF(L13&lt;K13,K13-L13,0)</f>
        <v/>
      </c>
      <c r="O13" s="39" t="inlineStr">
        <is>
          <t>Computer/Peripherals</t>
        </is>
      </c>
    </row>
    <row r="14" ht="12" customHeight="1">
      <c r="A14" s="289" t="n">
        <v>8</v>
      </c>
      <c r="B14" s="293" t="inlineStr">
        <is>
          <t>Hostel Equipments</t>
        </is>
      </c>
      <c r="C14" s="345" t="n"/>
      <c r="D14" s="343">
        <f>PAYMENTS!H113</f>
        <v/>
      </c>
      <c r="E14" s="345">
        <f>-H14</f>
        <v/>
      </c>
      <c r="F14" s="343">
        <f>C14+D14+E14</f>
        <v/>
      </c>
      <c r="G14" s="931" t="n"/>
      <c r="H14" s="141" t="n"/>
      <c r="I14" s="655" t="n"/>
      <c r="J14" s="144">
        <f>H14-I14</f>
        <v/>
      </c>
      <c r="K14" s="39">
        <f>J14</f>
        <v/>
      </c>
      <c r="L14" s="39" t="n">
        <v>0</v>
      </c>
      <c r="M14" s="39">
        <f>IF(L14&gt;K14,L14-K14,0)</f>
        <v/>
      </c>
      <c r="N14" s="39">
        <f>IF(L14&lt;K14,K14-L14,0)</f>
        <v/>
      </c>
      <c r="O14" s="39" t="inlineStr">
        <is>
          <t>Hostel Equipments</t>
        </is>
      </c>
    </row>
    <row r="15" ht="12" customHeight="1">
      <c r="A15" s="289" t="n">
        <v>9</v>
      </c>
      <c r="B15" s="293" t="inlineStr">
        <is>
          <t>Lab Equipments</t>
        </is>
      </c>
      <c r="C15" s="345" t="n"/>
      <c r="D15" s="343">
        <f>PAYMENTS!H114</f>
        <v/>
      </c>
      <c r="E15" s="345">
        <f>-H15</f>
        <v/>
      </c>
      <c r="F15" s="343">
        <f>C15+D15+E15</f>
        <v/>
      </c>
      <c r="G15" s="931" t="n"/>
      <c r="H15" s="141" t="n"/>
      <c r="I15" s="655" t="n"/>
      <c r="J15" s="144">
        <f>H15-I15</f>
        <v/>
      </c>
      <c r="K15" s="39">
        <f>J15</f>
        <v/>
      </c>
      <c r="L15" s="39" t="n">
        <v>0</v>
      </c>
      <c r="M15" s="39">
        <f>IF(L15&gt;K15,L15-K15,0)</f>
        <v/>
      </c>
      <c r="N15" s="39">
        <f>IF(L15&lt;K15,K15-L15,0)</f>
        <v/>
      </c>
      <c r="O15" s="39" t="inlineStr">
        <is>
          <t>Lab Equipments</t>
        </is>
      </c>
    </row>
    <row r="16" ht="12" customHeight="1">
      <c r="A16" s="289" t="n">
        <v>10</v>
      </c>
      <c r="B16" s="293" t="inlineStr">
        <is>
          <t>Audio Visual &amp; Musical Instruments</t>
        </is>
      </c>
      <c r="C16" s="345" t="n"/>
      <c r="D16" s="343">
        <f>PAYMENTS!H115</f>
        <v/>
      </c>
      <c r="E16" s="345">
        <f>-H16</f>
        <v/>
      </c>
      <c r="F16" s="343">
        <f>C16+D16+E16</f>
        <v/>
      </c>
      <c r="G16" s="931" t="n"/>
      <c r="H16" s="141" t="n"/>
      <c r="I16" s="655" t="n"/>
      <c r="J16" s="144">
        <f>H16-I16</f>
        <v/>
      </c>
      <c r="K16" s="39">
        <f>J16</f>
        <v/>
      </c>
      <c r="L16" s="39" t="n">
        <v>0</v>
      </c>
      <c r="M16" s="39">
        <f>IF(L16&gt;K16,L16-K16,0)</f>
        <v/>
      </c>
      <c r="N16" s="39">
        <f>IF(L16&lt;K16,K16-L16,0)</f>
        <v/>
      </c>
      <c r="O16" s="39" t="inlineStr">
        <is>
          <t>Audio Visual &amp; Musical Instruments</t>
        </is>
      </c>
    </row>
    <row r="17" ht="12" customHeight="1">
      <c r="A17" s="289" t="n">
        <v>11</v>
      </c>
      <c r="B17" s="293" t="inlineStr">
        <is>
          <t>Sports Equipment</t>
        </is>
      </c>
      <c r="C17" s="345" t="n"/>
      <c r="D17" s="343">
        <f>PAYMENTS!H116</f>
        <v/>
      </c>
      <c r="E17" s="345">
        <f>-H17</f>
        <v/>
      </c>
      <c r="F17" s="343">
        <f>C17+D17+E17</f>
        <v/>
      </c>
      <c r="G17" s="931" t="n"/>
      <c r="H17" s="141" t="n"/>
      <c r="I17" s="655" t="n"/>
      <c r="J17" s="144">
        <f>H17-I17</f>
        <v/>
      </c>
      <c r="K17" s="39">
        <f>J17</f>
        <v/>
      </c>
      <c r="L17" s="39" t="n">
        <v>0</v>
      </c>
      <c r="M17" s="39">
        <f>IF(L17&gt;K17,L17-K17,0)</f>
        <v/>
      </c>
      <c r="N17" s="39">
        <f>IF(L17&lt;K17,K17-L17,0)</f>
        <v/>
      </c>
      <c r="O17" s="39" t="inlineStr">
        <is>
          <t>Sports Equipment</t>
        </is>
      </c>
    </row>
    <row r="18" ht="12" customHeight="1">
      <c r="A18" s="289" t="n">
        <v>12</v>
      </c>
      <c r="B18" s="293" t="inlineStr">
        <is>
          <t>Other Fixed Assets</t>
        </is>
      </c>
      <c r="C18" s="345" t="n"/>
      <c r="D18" s="343">
        <f>PAYMENTS!H117</f>
        <v/>
      </c>
      <c r="E18" s="345">
        <f>-H18</f>
        <v/>
      </c>
      <c r="F18" s="343">
        <f>C18+D18+E18</f>
        <v/>
      </c>
      <c r="G18" s="931" t="n"/>
      <c r="H18" s="141" t="n"/>
      <c r="I18" s="655" t="n"/>
      <c r="J18" s="144">
        <f>H18-I18</f>
        <v/>
      </c>
      <c r="K18" s="39">
        <f>J18</f>
        <v/>
      </c>
      <c r="L18" s="39" t="n">
        <v>0</v>
      </c>
      <c r="M18" s="39">
        <f>IF(L18&gt;K18,L18-K18,0)</f>
        <v/>
      </c>
      <c r="N18" s="39">
        <f>IF(L18&lt;K18,K18-L18,0)</f>
        <v/>
      </c>
      <c r="O18" s="39" t="inlineStr">
        <is>
          <t>Other Fixed Assets</t>
        </is>
      </c>
    </row>
    <row r="19" ht="12" customHeight="1">
      <c r="A19" s="325" t="n"/>
      <c r="B19" s="326" t="inlineStr">
        <is>
          <t xml:space="preserve"> TOTAL (A)</t>
        </is>
      </c>
      <c r="C19" s="343">
        <f>SUM(C7:C18)</f>
        <v/>
      </c>
      <c r="D19" s="343">
        <f>SUM(D7:D18)</f>
        <v/>
      </c>
      <c r="E19" s="343">
        <f>SUM(E7:E18)</f>
        <v/>
      </c>
      <c r="F19" s="343">
        <f>SUM(F7:F18)</f>
        <v/>
      </c>
      <c r="G19" s="931" t="n"/>
      <c r="H19" s="141" t="n"/>
      <c r="I19" s="655" t="n"/>
      <c r="J19" s="144" t="n"/>
      <c r="K19" s="39" t="n"/>
      <c r="L19" s="39" t="n"/>
      <c r="M19" s="39" t="n"/>
      <c r="N19" s="39" t="n"/>
      <c r="O19" s="39" t="n"/>
    </row>
    <row r="20" ht="12" customHeight="1">
      <c r="A20" s="315" t="inlineStr">
        <is>
          <t>B</t>
        </is>
      </c>
      <c r="B20" s="293" t="inlineStr">
        <is>
          <t>Capital work in Progress</t>
        </is>
      </c>
      <c r="C20" s="345" t="n"/>
      <c r="D20" s="343">
        <f>-'S8-Sp.'!E21</f>
        <v/>
      </c>
      <c r="E20" s="345" t="n"/>
      <c r="F20" s="343">
        <f>C20+D20+E20</f>
        <v/>
      </c>
      <c r="G20" s="931" t="n"/>
      <c r="H20" s="141" t="n"/>
      <c r="I20" s="655" t="n"/>
      <c r="J20" s="144" t="n"/>
      <c r="K20" s="39" t="n"/>
      <c r="L20" s="39" t="n"/>
      <c r="M20" s="39" t="n"/>
      <c r="N20" s="39" t="n"/>
      <c r="O20" s="39" t="n"/>
    </row>
    <row r="21" ht="12" customHeight="1">
      <c r="A21" s="346" t="n"/>
      <c r="B21" s="927" t="inlineStr">
        <is>
          <t>Intangilble Assets</t>
        </is>
      </c>
      <c r="C21" s="344" t="n"/>
      <c r="D21" s="344" t="n"/>
      <c r="E21" s="344" t="n"/>
      <c r="F21" s="344" t="n"/>
      <c r="G21" s="931" t="n"/>
      <c r="H21" s="141" t="n"/>
      <c r="I21" s="655" t="n"/>
      <c r="J21" s="144" t="n"/>
      <c r="K21" s="39" t="n"/>
      <c r="L21" s="39" t="n"/>
      <c r="M21" s="39" t="n"/>
      <c r="N21" s="39" t="n"/>
      <c r="O21" s="39" t="n"/>
    </row>
    <row r="22" ht="12" customHeight="1">
      <c r="A22" s="315" t="inlineStr">
        <is>
          <t>C</t>
        </is>
      </c>
      <c r="B22" s="288" t="inlineStr">
        <is>
          <t>Computer Software etc.  (C )</t>
        </is>
      </c>
      <c r="C22" s="345" t="n"/>
      <c r="D22" s="332">
        <f>PAYMENTS!H112</f>
        <v/>
      </c>
      <c r="E22" s="332" t="n"/>
      <c r="F22" s="343">
        <f>C22+D22+E22</f>
        <v/>
      </c>
      <c r="G22" s="931" t="n"/>
      <c r="H22" s="141" t="n"/>
      <c r="I22" s="655" t="n"/>
      <c r="J22" s="144">
        <f>H22-I22</f>
        <v/>
      </c>
      <c r="K22" s="39">
        <f>J22</f>
        <v/>
      </c>
      <c r="L22" s="39" t="n">
        <v>0</v>
      </c>
      <c r="M22" s="39">
        <f>IF(L22&gt;K22,L22-K22,0)</f>
        <v/>
      </c>
      <c r="N22" s="39">
        <f>IF(L22&lt;K22,K22-L22,0)</f>
        <v/>
      </c>
      <c r="O22" s="39" t="inlineStr">
        <is>
          <t>Computer Software etc.  (C )</t>
        </is>
      </c>
    </row>
    <row r="23" ht="12" customHeight="1">
      <c r="A23" s="289" t="n"/>
      <c r="B23" s="326" t="inlineStr">
        <is>
          <t>GRAND TOTAL (A+B+C)</t>
        </is>
      </c>
      <c r="C23" s="343">
        <f>C19+C20+C22</f>
        <v/>
      </c>
      <c r="D23" s="343">
        <f>D19+D20+D22</f>
        <v/>
      </c>
      <c r="E23" s="343">
        <f>E19+E20+E22</f>
        <v/>
      </c>
      <c r="F23" s="343">
        <f>F19+F20+F22</f>
        <v/>
      </c>
      <c r="G23" s="931" t="n"/>
      <c r="H23" s="138">
        <f>SUM(H7:H22)</f>
        <v/>
      </c>
      <c r="I23" s="654">
        <f>SUM(I7:I22)</f>
        <v/>
      </c>
      <c r="J23" s="138">
        <f>SUM(J7:J22)</f>
        <v/>
      </c>
      <c r="K23" s="39">
        <f>SUM(K7:K22)</f>
        <v/>
      </c>
      <c r="L23" s="39">
        <f>SUM(L7:L22)</f>
        <v/>
      </c>
      <c r="M23" s="39">
        <f>SUM(M7:M22)</f>
        <v/>
      </c>
      <c r="N23" s="39">
        <f>SUM(N7:N22)</f>
        <v/>
      </c>
      <c r="O23" s="39" t="n"/>
    </row>
    <row r="24" ht="12.75" customHeight="1">
      <c r="A24" s="928" t="inlineStr">
        <is>
          <t>DEPRECIATION BLOCK</t>
        </is>
      </c>
      <c r="B24" s="1253" t="n"/>
      <c r="C24" s="1253" t="n"/>
      <c r="D24" s="1253" t="n"/>
      <c r="E24" s="1253" t="n"/>
      <c r="F24" s="1254" t="n"/>
      <c r="G24" s="928" t="inlineStr">
        <is>
          <t>NET BLOCK</t>
        </is>
      </c>
      <c r="H24" s="1254" t="n"/>
      <c r="L24" s="39" t="inlineStr">
        <is>
          <t>Loss supposed to be booked</t>
        </is>
      </c>
      <c r="M24" s="39">
        <f>J23</f>
        <v/>
      </c>
    </row>
    <row r="25" ht="36" customHeight="1">
      <c r="A25" s="904" t="inlineStr">
        <is>
          <t>SN</t>
        </is>
      </c>
      <c r="B25" s="904" t="inlineStr">
        <is>
          <t>PARTICULARS</t>
        </is>
      </c>
      <c r="C25" s="338" t="inlineStr">
        <is>
          <t>As at the beginning of the year</t>
        </is>
      </c>
      <c r="D25" s="338" t="inlineStr">
        <is>
          <t>Additions during the year</t>
        </is>
      </c>
      <c r="E25" s="338" t="inlineStr">
        <is>
          <t>Adjustment/Deduction during the year</t>
        </is>
      </c>
      <c r="F25" s="338" t="inlineStr">
        <is>
          <t>Total up to year end</t>
        </is>
      </c>
      <c r="G25" s="338" t="inlineStr">
        <is>
          <t>As at the current year end</t>
        </is>
      </c>
      <c r="H25" s="338" t="inlineStr">
        <is>
          <t>As at the previous year end</t>
        </is>
      </c>
      <c r="L25" s="39" t="inlineStr">
        <is>
          <t>Actual loss booked</t>
        </is>
      </c>
      <c r="M25" s="39">
        <f>N23</f>
        <v/>
      </c>
    </row>
    <row r="26" ht="12" customHeight="1">
      <c r="A26" s="1117" t="n"/>
      <c r="B26" s="1117" t="n"/>
      <c r="C26" s="339" t="n">
        <v>5</v>
      </c>
      <c r="D26" s="339" t="n">
        <v>6</v>
      </c>
      <c r="E26" s="339" t="n">
        <v>7</v>
      </c>
      <c r="F26" s="339" t="inlineStr">
        <is>
          <t>8(5+6+7)</t>
        </is>
      </c>
      <c r="G26" s="339" t="inlineStr">
        <is>
          <t>9(4-8)</t>
        </is>
      </c>
      <c r="H26" s="339" t="inlineStr">
        <is>
          <t>10(1-5)</t>
        </is>
      </c>
      <c r="L26" s="39" t="inlineStr">
        <is>
          <t>Profit on less loss</t>
        </is>
      </c>
      <c r="M26" s="39">
        <f>M24-M25</f>
        <v/>
      </c>
    </row>
    <row r="27" ht="12" customHeight="1">
      <c r="A27" s="352" t="inlineStr">
        <is>
          <t>A.</t>
        </is>
      </c>
      <c r="B27" s="354" t="inlineStr">
        <is>
          <t>FIXED ASSETS</t>
        </is>
      </c>
      <c r="C27" s="353" t="n"/>
      <c r="D27" s="353" t="n"/>
      <c r="E27" s="353" t="n"/>
      <c r="F27" s="353" t="n"/>
      <c r="G27" s="353" t="n"/>
      <c r="H27" s="353" t="n"/>
      <c r="L27" s="39" t="inlineStr">
        <is>
          <t>Profit on sale</t>
        </is>
      </c>
      <c r="M27" s="39">
        <f>M23</f>
        <v/>
      </c>
    </row>
    <row r="28" ht="12" customHeight="1">
      <c r="A28" s="289" t="n">
        <v>1</v>
      </c>
      <c r="B28" s="293" t="inlineStr">
        <is>
          <t xml:space="preserve">Land </t>
        </is>
      </c>
      <c r="C28" s="345" t="n"/>
      <c r="D28" s="341" t="n"/>
      <c r="E28" s="345" t="n"/>
      <c r="F28" s="341">
        <f>C28+D28+E28</f>
        <v/>
      </c>
      <c r="G28" s="341">
        <f>F7-F28</f>
        <v/>
      </c>
      <c r="H28" s="341">
        <f>C7-C28</f>
        <v/>
      </c>
    </row>
    <row r="29" ht="12" customHeight="1">
      <c r="A29" s="289" t="n">
        <v>2</v>
      </c>
      <c r="B29" s="293" t="inlineStr">
        <is>
          <t>Building</t>
        </is>
      </c>
      <c r="C29" s="345" t="n"/>
      <c r="D29" s="401">
        <f>IF((C29+(ROUND((H29+D8)*10%,0)))&lt;(C8+D8)*95%, ROUND((H29+D8)*10%,0), ROUND((C8+D8)*95%-C29,0))+E8*10%</f>
        <v/>
      </c>
      <c r="E29" s="345" t="n"/>
      <c r="F29" s="341">
        <f>C29+D29+E29</f>
        <v/>
      </c>
      <c r="G29" s="341">
        <f>F8-F29</f>
        <v/>
      </c>
      <c r="H29" s="341">
        <f>C8-C29</f>
        <v/>
      </c>
    </row>
    <row r="30" ht="12" customHeight="1">
      <c r="A30" s="289" t="n">
        <v>3</v>
      </c>
      <c r="B30" s="293" t="inlineStr">
        <is>
          <t>Furniture,Fixtures</t>
        </is>
      </c>
      <c r="C30" s="345" t="n"/>
      <c r="D30" s="401">
        <f>IF((C30+(ROUND((H30+D9)*10%,0)))&lt;(C9+D9)*95%, ROUND((H30+D9)*10%,0), ROUND((C9+D9)*95%-C30,0))</f>
        <v/>
      </c>
      <c r="E30" s="345">
        <f>-I9</f>
        <v/>
      </c>
      <c r="F30" s="341">
        <f>C30+D30+E30</f>
        <v/>
      </c>
      <c r="G30" s="341">
        <f>F9-F30</f>
        <v/>
      </c>
      <c r="H30" s="341">
        <f>C9-C30</f>
        <v/>
      </c>
    </row>
    <row r="31" ht="12" customHeight="1">
      <c r="A31" s="289" t="n">
        <v>4</v>
      </c>
      <c r="B31" s="293" t="inlineStr">
        <is>
          <t>Library Books</t>
        </is>
      </c>
      <c r="C31" s="345" t="n"/>
      <c r="D31" s="401">
        <f>IF((C31+(ROUND((H31+D10)*10%,0)))&lt;(C10+D10)*95%, ROUND((H31+D10)*10%,0), ROUND((C10+D10)*95%-C31,0))</f>
        <v/>
      </c>
      <c r="E31" s="345">
        <f>-I10</f>
        <v/>
      </c>
      <c r="F31" s="341">
        <f>C31+D31+E31</f>
        <v/>
      </c>
      <c r="G31" s="341">
        <f>F10-F31</f>
        <v/>
      </c>
      <c r="H31" s="341">
        <f>C10-C31</f>
        <v/>
      </c>
    </row>
    <row r="32" ht="12" customHeight="1">
      <c r="A32" s="289" t="n">
        <v>5</v>
      </c>
      <c r="B32" s="293" t="inlineStr">
        <is>
          <t>Office Equipments</t>
        </is>
      </c>
      <c r="C32" s="345" t="n"/>
      <c r="D32" s="401">
        <f>IF((C32+(ROUND((H32+D11)*15%,0)))&lt;(C11+D11)*95%, ROUND((H32+D11)*15%,0), ROUND((C11+D11)*95%-C32,0))</f>
        <v/>
      </c>
      <c r="E32" s="345">
        <f>-I11</f>
        <v/>
      </c>
      <c r="F32" s="341">
        <f>C32+D32+E32</f>
        <v/>
      </c>
      <c r="G32" s="341">
        <f>F11-F32</f>
        <v/>
      </c>
      <c r="H32" s="341">
        <f>C11-C32</f>
        <v/>
      </c>
    </row>
    <row r="33" ht="12" customHeight="1">
      <c r="A33" s="289" t="n">
        <v>6</v>
      </c>
      <c r="B33" s="293" t="inlineStr">
        <is>
          <t>Vehicles</t>
        </is>
      </c>
      <c r="C33" s="345" t="n"/>
      <c r="D33" s="401">
        <f>IF((C33+(ROUND((H33+D12)*15%,0)))&lt;(C12+D12)*95%, ROUND((H33+D12)*15%,0), ROUND((C12+D12)*95%-C33,0))</f>
        <v/>
      </c>
      <c r="E33" s="345">
        <f>-I12</f>
        <v/>
      </c>
      <c r="F33" s="341">
        <f>C33+D33+E33</f>
        <v/>
      </c>
      <c r="G33" s="341">
        <f>F12-F33</f>
        <v/>
      </c>
      <c r="H33" s="341">
        <f>C12-C33</f>
        <v/>
      </c>
    </row>
    <row r="34" ht="12" customHeight="1">
      <c r="A34" s="289" t="n">
        <v>7</v>
      </c>
      <c r="B34" s="293" t="inlineStr">
        <is>
          <t>Computer/Peripherals</t>
        </is>
      </c>
      <c r="C34" s="345" t="n"/>
      <c r="D34" s="401">
        <f>IF((C34+(ROUND((H34+D13)*20%,0)))&lt;(C13+D13)*95%, ROUND((H34+D13)*20%,0), ROUND((C13+D13)*95%-C34,0))</f>
        <v/>
      </c>
      <c r="E34" s="345">
        <f>-I13</f>
        <v/>
      </c>
      <c r="F34" s="341">
        <f>C34+D34+E34</f>
        <v/>
      </c>
      <c r="G34" s="341">
        <f>F13-F34</f>
        <v/>
      </c>
      <c r="H34" s="341">
        <f>C13-C34</f>
        <v/>
      </c>
    </row>
    <row r="35" ht="12" customHeight="1">
      <c r="A35" s="289" t="n">
        <v>8</v>
      </c>
      <c r="B35" s="293" t="inlineStr">
        <is>
          <t>Hostel Equipments</t>
        </is>
      </c>
      <c r="C35" s="345" t="n"/>
      <c r="D35" s="401">
        <f>IF((C35+(ROUND((H35+D14)*10%,0)))&lt;(C14+D14)*95%, ROUND((H35+D14)*10%,0), ROUND((C14+D14)*95%-C35,0))</f>
        <v/>
      </c>
      <c r="E35" s="345">
        <f>-I14</f>
        <v/>
      </c>
      <c r="F35" s="341">
        <f>C35+D35+E35</f>
        <v/>
      </c>
      <c r="G35" s="341">
        <f>F14-F35</f>
        <v/>
      </c>
      <c r="H35" s="341">
        <f>C14-C35</f>
        <v/>
      </c>
    </row>
    <row r="36" ht="12" customHeight="1">
      <c r="A36" s="289" t="n">
        <v>9</v>
      </c>
      <c r="B36" s="293" t="inlineStr">
        <is>
          <t>Lab Equipments</t>
        </is>
      </c>
      <c r="C36" s="345" t="n"/>
      <c r="D36" s="401">
        <f>IF((C36+(ROUND((H36+D15)*10%,0)))&lt;(C15+D15)*95%, ROUND((H36+D15)*10%,0), ROUND((C15+D15)*95%-C36,0))</f>
        <v/>
      </c>
      <c r="E36" s="345">
        <f>-I15</f>
        <v/>
      </c>
      <c r="F36" s="341">
        <f>C36+D36+E36</f>
        <v/>
      </c>
      <c r="G36" s="341">
        <f>F15-F36</f>
        <v/>
      </c>
      <c r="H36" s="341">
        <f>C15-C36</f>
        <v/>
      </c>
    </row>
    <row r="37" ht="12" customHeight="1">
      <c r="A37" s="289" t="n">
        <v>10</v>
      </c>
      <c r="B37" s="293" t="inlineStr">
        <is>
          <t>Audio Visual &amp; Musical Instruments</t>
        </is>
      </c>
      <c r="C37" s="345" t="n"/>
      <c r="D37" s="401">
        <f>IF((C37+(ROUND((H37+D16)*10%,0)))&lt;(C16+D16)*95%, ROUND((H37+D16)*10%,0), ROUND((C16+D16)*95%-C37,0))</f>
        <v/>
      </c>
      <c r="E37" s="345">
        <f>-I16</f>
        <v/>
      </c>
      <c r="F37" s="341">
        <f>C37+D37+E37</f>
        <v/>
      </c>
      <c r="G37" s="341">
        <f>F16-F37</f>
        <v/>
      </c>
      <c r="H37" s="341">
        <f>C16-C37</f>
        <v/>
      </c>
    </row>
    <row r="38" ht="12" customHeight="1">
      <c r="A38" s="289" t="n">
        <v>11</v>
      </c>
      <c r="B38" s="293" t="inlineStr">
        <is>
          <t>Sports Equipment</t>
        </is>
      </c>
      <c r="C38" s="345" t="n"/>
      <c r="D38" s="401">
        <f>IF((C38+(ROUND((H38+D17)*10%,0)))&lt;(C17+D17)*95%, ROUND((H38+D17)*10%,0), ROUND((C17+D17)*95%-C38,0))</f>
        <v/>
      </c>
      <c r="E38" s="345">
        <f>-I17</f>
        <v/>
      </c>
      <c r="F38" s="341">
        <f>C38+D38+E38</f>
        <v/>
      </c>
      <c r="G38" s="341">
        <f>F17-F38</f>
        <v/>
      </c>
      <c r="H38" s="341">
        <f>C17-C38</f>
        <v/>
      </c>
    </row>
    <row r="39" ht="12" customHeight="1">
      <c r="A39" s="289" t="n">
        <v>12</v>
      </c>
      <c r="B39" s="293" t="inlineStr">
        <is>
          <t>Other Fixed Assets</t>
        </is>
      </c>
      <c r="C39" s="345" t="n"/>
      <c r="D39" s="401">
        <f>IF((C39+(ROUND((H39+D18)*10%,0)))&lt;(C18+D18)*95%, ROUND((H39+D18)*10%,0), ROUND((C18+D18)*95%-C39,0))</f>
        <v/>
      </c>
      <c r="E39" s="345">
        <f>-I18</f>
        <v/>
      </c>
      <c r="F39" s="341">
        <f>C39+D39+E39</f>
        <v/>
      </c>
      <c r="G39" s="341">
        <f>F18-F39</f>
        <v/>
      </c>
      <c r="H39" s="341">
        <f>C18-C39</f>
        <v/>
      </c>
    </row>
    <row r="40" ht="12" customHeight="1">
      <c r="A40" s="325" t="n"/>
      <c r="B40" s="326" t="inlineStr">
        <is>
          <t xml:space="preserve"> TOTAL (A)</t>
        </is>
      </c>
      <c r="C40" s="341">
        <f>SUM(C28:C39)</f>
        <v/>
      </c>
      <c r="D40" s="341">
        <f>SUM(D28:D39)</f>
        <v/>
      </c>
      <c r="E40" s="341">
        <f>SUM(E28:E39)</f>
        <v/>
      </c>
      <c r="F40" s="341">
        <f>SUM(F28:F39)</f>
        <v/>
      </c>
      <c r="G40" s="341">
        <f>SUM(G28:G39)</f>
        <v/>
      </c>
      <c r="H40" s="341">
        <f>SUM(H28:H39)</f>
        <v/>
      </c>
    </row>
    <row r="41" ht="12" customHeight="1">
      <c r="A41" s="347" t="inlineStr">
        <is>
          <t>B</t>
        </is>
      </c>
      <c r="B41" s="348" t="inlineStr">
        <is>
          <t>Capital work in Progress</t>
        </is>
      </c>
      <c r="C41" s="342" t="n"/>
      <c r="D41" s="342" t="n"/>
      <c r="E41" s="342" t="n"/>
      <c r="F41" s="342" t="n"/>
      <c r="G41" s="343">
        <f>F20</f>
        <v/>
      </c>
      <c r="H41" s="343">
        <f>C20</f>
        <v/>
      </c>
    </row>
    <row r="42" ht="12" customHeight="1">
      <c r="A42" s="349" t="n"/>
      <c r="B42" s="927" t="inlineStr">
        <is>
          <t>Intangilble Assets</t>
        </is>
      </c>
      <c r="C42" s="1073" t="n"/>
      <c r="D42" s="1073" t="n"/>
      <c r="E42" s="344" t="n"/>
      <c r="F42" s="344" t="n"/>
      <c r="G42" s="344" t="n"/>
      <c r="H42" s="344" t="n"/>
    </row>
    <row r="43" ht="12" customHeight="1">
      <c r="A43" s="315" t="inlineStr">
        <is>
          <t>C</t>
        </is>
      </c>
      <c r="B43" s="350" t="inlineStr">
        <is>
          <t>Computer Software etc.  (C )</t>
        </is>
      </c>
      <c r="C43" s="345" t="n"/>
      <c r="D43" s="401">
        <f>IF((C43+(ROUND((H43+D22)*20%,0)))&lt;(C22+D22)*95%, ROUND((H43+D22)*20%,0), ROUND((C22+D22)*95%-C43,0))</f>
        <v/>
      </c>
      <c r="E43" s="345" t="n"/>
      <c r="F43" s="341">
        <f>C43+D43+E43</f>
        <v/>
      </c>
      <c r="G43" s="341">
        <f>F22-F43</f>
        <v/>
      </c>
      <c r="H43" s="341">
        <f>C22-C43</f>
        <v/>
      </c>
    </row>
    <row r="44" ht="12" customHeight="1">
      <c r="A44" s="351" t="n"/>
      <c r="B44" s="355" t="inlineStr">
        <is>
          <t>GRAND TOTAL (A+B+C)</t>
        </is>
      </c>
      <c r="C44" s="343">
        <f>C40+C41+C43</f>
        <v/>
      </c>
      <c r="D44" s="343">
        <f>D40+D41+D43</f>
        <v/>
      </c>
      <c r="E44" s="343">
        <f>E40+E41+E43</f>
        <v/>
      </c>
      <c r="F44" s="343">
        <f>F40+F41+F43</f>
        <v/>
      </c>
      <c r="G44" s="343">
        <f>G40+G41+G43</f>
        <v/>
      </c>
      <c r="H44" s="343">
        <f>H40+H41+H43</f>
        <v/>
      </c>
    </row>
    <row r="45" ht="39" customFormat="1" customHeight="1" s="20">
      <c r="A45" s="924" t="inlineStr">
        <is>
          <t>FINANCE OFFICER/DIRECTOR/PRINCIPAL</t>
        </is>
      </c>
    </row>
    <row r="51" ht="15" customHeight="1">
      <c r="A51" s="5" t="n"/>
      <c r="B51" s="51" t="n"/>
    </row>
  </sheetData>
  <mergeCells count="12">
    <mergeCell ref="A24:F24"/>
    <mergeCell ref="B42:D42"/>
    <mergeCell ref="A1:J1"/>
    <mergeCell ref="A45:J45"/>
    <mergeCell ref="G3:J3"/>
    <mergeCell ref="G24:H24"/>
    <mergeCell ref="A4:A5"/>
    <mergeCell ref="A25:A26"/>
    <mergeCell ref="H4:J4"/>
    <mergeCell ref="B25:B26"/>
    <mergeCell ref="A2:J2"/>
    <mergeCell ref="A3:F3"/>
  </mergeCells>
  <printOptions horizontalCentered="1"/>
  <pageMargins left="0.7086614173228347" right="0.2362204724409449" top="0.26" bottom="0.19" header="0.17" footer="0.1574803149606299"/>
  <pageSetup orientation="landscape" paperSize="9" scale="85" firstPageNumber="6" useFirstPageNumber="1" blackAndWhite="1"/>
</worksheet>
</file>

<file path=xl/worksheets/sheet3.xml><?xml version="1.0" encoding="utf-8"?>
<worksheet xmlns="http://schemas.openxmlformats.org/spreadsheetml/2006/main">
  <sheetPr>
    <tabColor rgb="FF00B050"/>
    <outlinePr summaryBelow="1" summaryRight="1"/>
    <pageSetUpPr fitToPage="1"/>
  </sheetPr>
  <dimension ref="A1:O331"/>
  <sheetViews>
    <sheetView topLeftCell="B5" zoomScale="85" zoomScaleNormal="85" zoomScaleSheetLayoutView="115" workbookViewId="0">
      <selection activeCell="B22" sqref="B22:K22"/>
    </sheetView>
  </sheetViews>
  <sheetFormatPr baseColWidth="8" defaultRowHeight="12.75"/>
  <cols>
    <col width="5.140625" customWidth="1" style="12" min="1" max="1"/>
    <col width="32" customWidth="1" style="5" min="2" max="2"/>
    <col width="9.42578125" customWidth="1" style="5" min="3" max="3"/>
    <col width="17.7109375" customWidth="1" style="5" min="4" max="4"/>
    <col width="17.5703125" customWidth="1" style="5" min="5" max="5"/>
    <col width="7.85546875" customWidth="1" style="5" min="6" max="6"/>
    <col width="11.140625" customWidth="1" style="5" min="7" max="7"/>
    <col width="9.5703125" customWidth="1" style="5" min="8" max="8"/>
    <col width="10.28515625" customWidth="1" style="5" min="9" max="9"/>
    <col width="10.140625" customWidth="1" style="5" min="10" max="11"/>
    <col width="22.7109375" customWidth="1" style="5" min="12" max="12"/>
    <col width="26.7109375" customWidth="1" style="66" min="13" max="13"/>
    <col width="15.140625" customWidth="1" style="66" min="14" max="14"/>
    <col width="9.140625" customWidth="1" style="5" min="15" max="16384"/>
  </cols>
  <sheetData>
    <row r="1" ht="21.75" customFormat="1" customHeight="1" s="34">
      <c r="A1" s="741">
        <f>COVER!A1</f>
        <v/>
      </c>
      <c r="F1" s="741" t="n"/>
      <c r="G1" s="1098" t="inlineStr">
        <is>
          <t>FUND WISE BALANCE SHEET</t>
        </is>
      </c>
      <c r="M1" s="66" t="n"/>
      <c r="N1" s="66" t="n"/>
    </row>
    <row r="2" ht="20.25" customHeight="1">
      <c r="A2" s="742" t="inlineStr">
        <is>
          <t>BALANCE SHEET AS AT 31st March 2024</t>
        </is>
      </c>
      <c r="F2" s="742" t="n"/>
      <c r="G2" s="1099" t="n"/>
      <c r="H2" s="1100" t="n"/>
      <c r="I2" s="1100" t="n"/>
      <c r="J2" s="1099" t="n"/>
      <c r="K2" s="1099" t="n"/>
      <c r="M2" s="193" t="inlineStr">
        <is>
          <t>Balance Sheet</t>
        </is>
      </c>
      <c r="N2" s="193" t="inlineStr">
        <is>
          <t>Schedule-4 (All)</t>
        </is>
      </c>
    </row>
    <row r="3" ht="42" customHeight="1">
      <c r="A3" s="1101" t="inlineStr">
        <is>
          <t>SN</t>
        </is>
      </c>
      <c r="B3" s="1102" t="inlineStr">
        <is>
          <t>PARTICULARS</t>
        </is>
      </c>
      <c r="C3" s="755" t="inlineStr">
        <is>
          <t>Schedule</t>
        </is>
      </c>
      <c r="D3" s="755" t="inlineStr">
        <is>
          <t>CURRENT YEAR</t>
        </is>
      </c>
      <c r="E3" s="755" t="inlineStr">
        <is>
          <t>PREVIOUS YEAR</t>
        </is>
      </c>
      <c r="F3" s="906" t="n"/>
      <c r="G3" s="1103" t="inlineStr">
        <is>
          <t>Revenue+Creation of Capital Assets+Specific Plan</t>
        </is>
      </c>
      <c r="H3" s="1103" t="inlineStr">
        <is>
          <t>VVN</t>
        </is>
      </c>
      <c r="I3" s="1103" t="inlineStr">
        <is>
          <t>Project KV</t>
        </is>
      </c>
      <c r="J3" s="1103" t="inlineStr">
        <is>
          <t>Total- Current Year</t>
        </is>
      </c>
      <c r="K3" s="1103" t="inlineStr">
        <is>
          <t>Total- Previous Year</t>
        </is>
      </c>
      <c r="L3" s="220" t="inlineStr">
        <is>
          <t>Diff. in Current Year</t>
        </is>
      </c>
      <c r="M3" s="193" t="inlineStr">
        <is>
          <t>Receipt</t>
        </is>
      </c>
      <c r="N3" s="193" t="inlineStr">
        <is>
          <t>Sch-4A (SF)</t>
        </is>
      </c>
      <c r="O3" s="99" t="n"/>
    </row>
    <row r="4" ht="27" customHeight="1">
      <c r="A4" s="1104" t="n"/>
      <c r="B4" s="1105" t="inlineStr">
        <is>
          <t>SOURCES OF FUNDS</t>
        </is>
      </c>
      <c r="C4" s="858" t="n"/>
      <c r="D4" s="755" t="n"/>
      <c r="E4" s="755" t="n"/>
      <c r="F4" s="906" t="n"/>
      <c r="G4" s="1103" t="n"/>
      <c r="H4" s="1103" t="n"/>
      <c r="I4" s="1103" t="n"/>
      <c r="J4" s="1103" t="n"/>
      <c r="K4" s="1103" t="n"/>
      <c r="L4" s="220" t="n"/>
      <c r="M4" s="193" t="n"/>
      <c r="N4" s="193" t="n"/>
      <c r="O4" s="99" t="n"/>
    </row>
    <row r="5" ht="18.75" customHeight="1">
      <c r="A5" s="1106" t="inlineStr">
        <is>
          <t>A</t>
        </is>
      </c>
      <c r="B5" s="1107" t="inlineStr">
        <is>
          <t>CORPUS /CAPITAL FUND</t>
        </is>
      </c>
      <c r="C5" s="157" t="n">
        <v>1</v>
      </c>
      <c r="D5" s="590">
        <f>'S-1'!C15</f>
        <v/>
      </c>
      <c r="E5" s="590">
        <f>'S-1'!D15</f>
        <v/>
      </c>
      <c r="F5" s="742" t="n"/>
      <c r="G5" s="1108">
        <f>'S-1'!C15</f>
        <v/>
      </c>
      <c r="H5" s="1108" t="n"/>
      <c r="I5" s="1108" t="n"/>
      <c r="J5" s="1108">
        <f>SUM(G5:I5)</f>
        <v/>
      </c>
      <c r="K5" s="1108">
        <f>E5</f>
        <v/>
      </c>
      <c r="L5" s="220">
        <f>D5-J5</f>
        <v/>
      </c>
      <c r="M5" s="193" t="inlineStr">
        <is>
          <t>Payment</t>
        </is>
      </c>
      <c r="N5" s="193" t="inlineStr">
        <is>
          <t>Sch-4B (Plan)</t>
        </is>
      </c>
      <c r="O5" s="99" t="n"/>
    </row>
    <row r="6" ht="18.75" customHeight="1">
      <c r="A6" s="1106" t="inlineStr">
        <is>
          <t>B</t>
        </is>
      </c>
      <c r="B6" s="1109" t="inlineStr">
        <is>
          <t>DESIGNATED/ EARMARKED FUNDS</t>
        </is>
      </c>
      <c r="C6" s="157" t="n">
        <v>2</v>
      </c>
      <c r="D6" s="590">
        <f>'S-2'!C34</f>
        <v/>
      </c>
      <c r="E6" s="590">
        <f>'S-2'!D34</f>
        <v/>
      </c>
      <c r="F6" s="742" t="n"/>
      <c r="G6" s="1108" t="n"/>
      <c r="H6" s="1108">
        <f>'S-2'!C34</f>
        <v/>
      </c>
      <c r="I6" s="1108" t="n"/>
      <c r="J6" s="1108">
        <f>SUM(G6:I6)</f>
        <v/>
      </c>
      <c r="K6" s="1108">
        <f>E6</f>
        <v/>
      </c>
      <c r="L6" s="220">
        <f>D6-J6</f>
        <v/>
      </c>
      <c r="M6" s="193" t="inlineStr">
        <is>
          <t>SF-Rec-Prov-Annex</t>
        </is>
      </c>
      <c r="N6" s="193" t="inlineStr">
        <is>
          <t>Sch-4C (Specific Plan)</t>
        </is>
      </c>
      <c r="O6" s="99" t="n"/>
    </row>
    <row r="7" ht="18.75" customHeight="1">
      <c r="A7" s="1106" t="inlineStr">
        <is>
          <t>C</t>
        </is>
      </c>
      <c r="B7" s="1110" t="inlineStr">
        <is>
          <t>RESTRICTED FUNDS</t>
        </is>
      </c>
      <c r="C7" s="158" t="inlineStr">
        <is>
          <t>2 A</t>
        </is>
      </c>
      <c r="D7" s="590">
        <f>'2A'!C31</f>
        <v/>
      </c>
      <c r="E7" s="590">
        <f>'2A'!D31</f>
        <v/>
      </c>
      <c r="F7" s="742" t="n"/>
      <c r="G7" s="1108" t="n"/>
      <c r="H7" s="1108" t="n"/>
      <c r="I7" s="1108">
        <f>'2A'!C31</f>
        <v/>
      </c>
      <c r="J7" s="1108">
        <f>SUM(G7:I7)</f>
        <v/>
      </c>
      <c r="K7" s="1108">
        <f>E7</f>
        <v/>
      </c>
      <c r="L7" s="220">
        <f>D7-J7</f>
        <v/>
      </c>
      <c r="M7" s="193" t="inlineStr">
        <is>
          <t>VVN-Rec-Prov-Annex</t>
        </is>
      </c>
      <c r="N7" s="193" t="inlineStr">
        <is>
          <t>Sch-4D (VVN)</t>
        </is>
      </c>
      <c r="O7" s="99" t="n"/>
    </row>
    <row r="8" ht="18.75" customHeight="1">
      <c r="A8" s="1106" t="inlineStr">
        <is>
          <t>D</t>
        </is>
      </c>
      <c r="B8" s="1110" t="inlineStr">
        <is>
          <t>CURRENT LIABILITIES &amp; PROVISIONS</t>
        </is>
      </c>
      <c r="C8" s="157" t="n">
        <v>3</v>
      </c>
      <c r="D8" s="590">
        <f>'S-3'!H36</f>
        <v/>
      </c>
      <c r="E8" s="590">
        <f>'S-3'!I36</f>
        <v/>
      </c>
      <c r="F8" s="742" t="n"/>
      <c r="G8" s="1108">
        <f>'S-3'!C36+'S-3'!E36+'S-3'!F36</f>
        <v/>
      </c>
      <c r="H8" s="1108">
        <f>'S-3'!D36</f>
        <v/>
      </c>
      <c r="I8" s="1108">
        <f>'S-3'!G36</f>
        <v/>
      </c>
      <c r="J8" s="1108">
        <f>SUM(G8:I8)</f>
        <v/>
      </c>
      <c r="K8" s="1108">
        <f>E8</f>
        <v/>
      </c>
      <c r="L8" s="220">
        <f>D8-J8</f>
        <v/>
      </c>
      <c r="M8" s="193" t="inlineStr">
        <is>
          <t>Project-Rec-Prov-Annex</t>
        </is>
      </c>
      <c r="N8" s="193" t="inlineStr">
        <is>
          <t>Sch-4E (Project)</t>
        </is>
      </c>
      <c r="O8" s="99" t="n"/>
    </row>
    <row r="9" ht="18.75" customHeight="1">
      <c r="A9" s="1111" t="inlineStr">
        <is>
          <t>TOTAL</t>
        </is>
      </c>
      <c r="B9" s="1074" t="n"/>
      <c r="C9" s="44" t="n"/>
      <c r="D9" s="591">
        <f>SUM(D5:D8)</f>
        <v/>
      </c>
      <c r="E9" s="591">
        <f>SUM(E5:E8)</f>
        <v/>
      </c>
      <c r="F9" s="907" t="n"/>
      <c r="G9" s="93">
        <f>SUM(G5:G8)</f>
        <v/>
      </c>
      <c r="H9" s="93">
        <f>SUM(H5:H8)</f>
        <v/>
      </c>
      <c r="I9" s="93">
        <f>SUM(I5:I8)</f>
        <v/>
      </c>
      <c r="J9" s="93">
        <f>SUM(J5:J8)</f>
        <v/>
      </c>
      <c r="K9" s="93">
        <f>SUM(K5:K8)</f>
        <v/>
      </c>
      <c r="L9" s="220">
        <f>D9-J9</f>
        <v/>
      </c>
      <c r="M9" s="193" t="inlineStr">
        <is>
          <t>VVN-Paym-Prov-Annex</t>
        </is>
      </c>
      <c r="N9" s="193" t="inlineStr">
        <is>
          <t>Schedule-8</t>
        </is>
      </c>
      <c r="O9" s="99" t="n"/>
    </row>
    <row r="10" ht="18.75" customHeight="1">
      <c r="A10" s="1106" t="n"/>
      <c r="B10" s="1105" t="inlineStr">
        <is>
          <t>APPLICATION OF FUNDS</t>
        </is>
      </c>
      <c r="C10" s="156" t="n"/>
      <c r="D10" s="592" t="n"/>
      <c r="E10" s="592" t="n"/>
      <c r="F10" s="742" t="n"/>
      <c r="G10" s="1108" t="n"/>
      <c r="H10" s="1108" t="n"/>
      <c r="I10" s="1108" t="n"/>
      <c r="J10" s="1108" t="n"/>
      <c r="K10" s="1108" t="n"/>
      <c r="L10" s="220">
        <f>D10-J10</f>
        <v/>
      </c>
      <c r="M10" s="193" t="inlineStr">
        <is>
          <t>Plan-Paym-Prov-Annex</t>
        </is>
      </c>
      <c r="N10" s="193" t="inlineStr">
        <is>
          <t>S8-Annex-SF</t>
        </is>
      </c>
      <c r="O10" s="99" t="n"/>
    </row>
    <row r="11" ht="18.75" customHeight="1">
      <c r="A11" s="1106" t="inlineStr">
        <is>
          <t>A</t>
        </is>
      </c>
      <c r="B11" s="1107" t="inlineStr">
        <is>
          <t>FIXED ASSETS</t>
        </is>
      </c>
      <c r="C11" s="44" t="n"/>
      <c r="D11" s="590" t="n"/>
      <c r="E11" s="590" t="n"/>
      <c r="F11" s="742" t="n"/>
      <c r="G11" s="1108" t="n"/>
      <c r="H11" s="1108" t="n"/>
      <c r="I11" s="1108" t="n"/>
      <c r="J11" s="1108" t="n"/>
      <c r="K11" s="1108" t="n"/>
      <c r="L11" s="220">
        <f>D11-J11</f>
        <v/>
      </c>
      <c r="M11" s="193" t="inlineStr">
        <is>
          <t>Income &amp; Expenditure</t>
        </is>
      </c>
      <c r="N11" s="193" t="inlineStr">
        <is>
          <t>S8-Annex-VVN</t>
        </is>
      </c>
      <c r="O11" s="99" t="n"/>
    </row>
    <row r="12" ht="18.75" customHeight="1">
      <c r="A12" s="1112" t="inlineStr">
        <is>
          <t>I</t>
        </is>
      </c>
      <c r="B12" s="1113" t="inlineStr">
        <is>
          <t>Tangible Assets</t>
        </is>
      </c>
      <c r="C12" s="157" t="n">
        <v>4</v>
      </c>
      <c r="D12" s="590">
        <f>'S-4'!G42</f>
        <v/>
      </c>
      <c r="E12" s="590">
        <f>'S-4'!H42</f>
        <v/>
      </c>
      <c r="F12" s="742" t="n"/>
      <c r="G12" s="1108">
        <f>'S4-A'!G40+'S4-E'!G40+'S4-F'!G40+'S4-B'!G40</f>
        <v/>
      </c>
      <c r="H12" s="1108" t="n"/>
      <c r="I12" s="1108">
        <f>'S4-x'!G40</f>
        <v/>
      </c>
      <c r="J12" s="1108">
        <f>SUM(G12:I12)</f>
        <v/>
      </c>
      <c r="K12" s="1108">
        <f>E12</f>
        <v/>
      </c>
      <c r="L12" s="220">
        <f>D12-J12</f>
        <v/>
      </c>
      <c r="M12" s="193" t="inlineStr">
        <is>
          <t>Schedule-1</t>
        </is>
      </c>
      <c r="N12" s="193" t="inlineStr">
        <is>
          <t>S8-Annex-Project</t>
        </is>
      </c>
      <c r="O12" s="99" t="n"/>
    </row>
    <row r="13" ht="18.75" customHeight="1">
      <c r="A13" s="1112" t="inlineStr">
        <is>
          <t>II</t>
        </is>
      </c>
      <c r="B13" s="1113" t="inlineStr">
        <is>
          <t>Intangible Assets</t>
        </is>
      </c>
      <c r="C13" s="157" t="n">
        <v>4</v>
      </c>
      <c r="D13" s="590">
        <f>'S-4'!G45</f>
        <v/>
      </c>
      <c r="E13" s="590">
        <f>'S-4'!H45</f>
        <v/>
      </c>
      <c r="F13" s="742" t="n"/>
      <c r="G13" s="1108">
        <f>'S4-A'!G43+'S4-E'!G43+'S4-F'!G43+'S4-B'!G43</f>
        <v/>
      </c>
      <c r="H13" s="1108" t="n"/>
      <c r="I13" s="1108">
        <f>'S4-x'!G43</f>
        <v/>
      </c>
      <c r="J13" s="1108">
        <f>SUM(G13:I13)</f>
        <v/>
      </c>
      <c r="K13" s="1108">
        <f>E13</f>
        <v/>
      </c>
      <c r="L13" s="220">
        <f>D13-J13</f>
        <v/>
      </c>
      <c r="M13" s="193" t="inlineStr">
        <is>
          <t>Schedule-2</t>
        </is>
      </c>
      <c r="N13" s="193" t="inlineStr">
        <is>
          <t>S8-Annex-Plan</t>
        </is>
      </c>
      <c r="O13" s="99" t="n"/>
    </row>
    <row r="14" ht="18.75" customHeight="1">
      <c r="A14" s="1112" t="inlineStr">
        <is>
          <t>II</t>
        </is>
      </c>
      <c r="B14" s="1113" t="inlineStr">
        <is>
          <t>Capital work in Progress</t>
        </is>
      </c>
      <c r="C14" s="157" t="n">
        <v>4</v>
      </c>
      <c r="D14" s="590">
        <f>'S-4'!G43</f>
        <v/>
      </c>
      <c r="E14" s="590">
        <f>'S-4'!H43</f>
        <v/>
      </c>
      <c r="F14" s="742" t="n"/>
      <c r="G14" s="1108">
        <f>'S4-A'!G41+'S4-E'!G41+'S4-F'!G41</f>
        <v/>
      </c>
      <c r="H14" s="1108">
        <f>'S4-B'!G41</f>
        <v/>
      </c>
      <c r="I14" s="1108">
        <f>'S4-x'!G41</f>
        <v/>
      </c>
      <c r="J14" s="1108">
        <f>SUM(G14:I14)</f>
        <v/>
      </c>
      <c r="K14" s="1108">
        <f>E14</f>
        <v/>
      </c>
      <c r="L14" s="220">
        <f>D14-J14</f>
        <v/>
      </c>
      <c r="M14" s="193" t="inlineStr">
        <is>
          <t>Schedule-2A</t>
        </is>
      </c>
      <c r="N14" s="193" t="inlineStr">
        <is>
          <t>S8-Annex-Sp. Plan</t>
        </is>
      </c>
      <c r="O14" s="99" t="n"/>
    </row>
    <row r="15" ht="18.75" customHeight="1">
      <c r="A15" s="1106" t="inlineStr">
        <is>
          <t>B</t>
        </is>
      </c>
      <c r="B15" s="1107" t="inlineStr">
        <is>
          <t>CURRENT ASSETS</t>
        </is>
      </c>
      <c r="C15" s="157" t="n">
        <v>7</v>
      </c>
      <c r="D15" s="590">
        <f>'S-7'!H15</f>
        <v/>
      </c>
      <c r="E15" s="590">
        <f>'S-7'!I15</f>
        <v/>
      </c>
      <c r="F15" s="742" t="n"/>
      <c r="G15" s="1108">
        <f>'S-7'!C15+'S-7'!E15+'S-7'!F15</f>
        <v/>
      </c>
      <c r="H15" s="1108">
        <f>'S-7'!D15</f>
        <v/>
      </c>
      <c r="I15" s="1108">
        <f>'S-7'!G15</f>
        <v/>
      </c>
      <c r="J15" s="1108">
        <f>SUM(G15:I15)</f>
        <v/>
      </c>
      <c r="K15" s="1108">
        <f>E15</f>
        <v/>
      </c>
      <c r="L15" s="220">
        <f>D15-J15</f>
        <v/>
      </c>
      <c r="M15" s="1114" t="inlineStr">
        <is>
          <t>Schedule-3</t>
        </is>
      </c>
      <c r="N15" s="1114" t="inlineStr">
        <is>
          <t>Schedule-9</t>
        </is>
      </c>
      <c r="O15" s="99" t="n"/>
    </row>
    <row r="16" ht="18.75" customHeight="1">
      <c r="A16" s="1106" t="inlineStr">
        <is>
          <t>C</t>
        </is>
      </c>
      <c r="B16" s="1107" t="inlineStr">
        <is>
          <t>LOANS, ADVANCES &amp; DEPOSITS</t>
        </is>
      </c>
      <c r="C16" s="157" t="n">
        <v>8</v>
      </c>
      <c r="D16" s="590">
        <f>'S  8'!H36</f>
        <v/>
      </c>
      <c r="E16" s="590">
        <f>'S  8'!I36</f>
        <v/>
      </c>
      <c r="F16" s="742" t="n"/>
      <c r="G16" s="1108">
        <f>'S  8'!C36+'S  8'!E36+'S  8'!F36</f>
        <v/>
      </c>
      <c r="H16" s="1108">
        <f>'S  8'!D36</f>
        <v/>
      </c>
      <c r="I16" s="1108">
        <f>'S  8'!G36</f>
        <v/>
      </c>
      <c r="J16" s="1108">
        <f>SUM(G16:I16)</f>
        <v/>
      </c>
      <c r="K16" s="1108">
        <f>E16</f>
        <v/>
      </c>
      <c r="L16" s="220">
        <f>D16-J16</f>
        <v/>
      </c>
      <c r="M16" s="193" t="inlineStr">
        <is>
          <t>Schedule-3A</t>
        </is>
      </c>
      <c r="N16" s="193" t="inlineStr">
        <is>
          <t>Schedule-10</t>
        </is>
      </c>
      <c r="O16" s="99" t="n"/>
    </row>
    <row r="17" ht="15.75" customHeight="1">
      <c r="A17" s="1111" t="inlineStr">
        <is>
          <t>TOTAL</t>
        </is>
      </c>
      <c r="B17" s="1074" t="n"/>
      <c r="C17" s="44" t="n"/>
      <c r="D17" s="591">
        <f>SUM(D12:D16)</f>
        <v/>
      </c>
      <c r="E17" s="591">
        <f>SUM(E12:E16)</f>
        <v/>
      </c>
      <c r="F17" s="907" t="n"/>
      <c r="G17" s="93">
        <f>SUM(G12:G16)</f>
        <v/>
      </c>
      <c r="H17" s="93">
        <f>SUM(H12:H16)</f>
        <v/>
      </c>
      <c r="I17" s="93">
        <f>SUM(I12:I16)</f>
        <v/>
      </c>
      <c r="J17" s="93">
        <f>SUM(J12:J16)</f>
        <v/>
      </c>
      <c r="K17" s="93">
        <f>SUM(K12:K16)</f>
        <v/>
      </c>
      <c r="L17" s="156">
        <f>D17-J17</f>
        <v/>
      </c>
      <c r="M17" s="193" t="inlineStr">
        <is>
          <t>Schedule-3B</t>
        </is>
      </c>
      <c r="N17" s="193" t="inlineStr">
        <is>
          <t>Schedule-12</t>
        </is>
      </c>
      <c r="O17" s="99" t="n"/>
    </row>
    <row r="18" ht="15.75" customHeight="1">
      <c r="B18" s="104" t="inlineStr">
        <is>
          <t>SIGNIFICANT ACCOUNTING POLICIES</t>
        </is>
      </c>
      <c r="C18" s="159" t="n">
        <v>23</v>
      </c>
      <c r="D18" s="403" t="n"/>
      <c r="E18" s="403" t="n"/>
      <c r="F18" s="35" t="n"/>
      <c r="G18" s="105" t="n"/>
      <c r="H18" s="105" t="n"/>
      <c r="I18" s="105" t="n"/>
      <c r="J18" s="105" t="n"/>
      <c r="K18" s="105" t="n"/>
      <c r="M18" s="193" t="inlineStr">
        <is>
          <t>S3-Annex-SF</t>
        </is>
      </c>
      <c r="N18" s="193" t="inlineStr">
        <is>
          <t>Schedule-13</t>
        </is>
      </c>
    </row>
    <row r="19" ht="15.75" customHeight="1">
      <c r="B19" s="8" t="inlineStr">
        <is>
          <t>CONTINGENT LIABILITIES AND NOTES TO ACCOUNTS</t>
        </is>
      </c>
      <c r="C19" s="159" t="n">
        <v>24</v>
      </c>
      <c r="D19" s="404" t="n"/>
      <c r="E19" s="404" t="n"/>
      <c r="F19" s="105" t="n"/>
      <c r="G19" s="105" t="n"/>
      <c r="H19" s="105" t="n"/>
      <c r="I19" s="105" t="n"/>
      <c r="J19" s="105" t="n"/>
      <c r="K19" s="105" t="n"/>
      <c r="M19" s="1114" t="inlineStr">
        <is>
          <t>S3-Annex-VVN</t>
        </is>
      </c>
      <c r="N19" s="1114" t="inlineStr">
        <is>
          <t>Schedule-14</t>
        </is>
      </c>
    </row>
    <row r="20" ht="18" customFormat="1" customHeight="1" s="106">
      <c r="B20" s="107" t="inlineStr">
        <is>
          <t>CERTIFIED THAT…….</t>
        </is>
      </c>
      <c r="D20" s="405">
        <f>D9-D17</f>
        <v/>
      </c>
      <c r="E20" s="405">
        <f>E9-E17</f>
        <v/>
      </c>
      <c r="F20" s="405" t="n"/>
      <c r="G20" s="153">
        <f>G9-G17</f>
        <v/>
      </c>
      <c r="H20" s="153">
        <f>H9-H17</f>
        <v/>
      </c>
      <c r="I20" s="153">
        <f>I9-I17</f>
        <v/>
      </c>
      <c r="J20" s="153">
        <f>J9-J17</f>
        <v/>
      </c>
      <c r="K20" s="153">
        <f>K9-K17</f>
        <v/>
      </c>
      <c r="M20" s="193" t="inlineStr">
        <is>
          <t>S3-Annex-Project</t>
        </is>
      </c>
      <c r="N20" s="193" t="inlineStr">
        <is>
          <t>Schedule-15</t>
        </is>
      </c>
    </row>
    <row r="21" ht="18" customFormat="1" customHeight="1" s="109">
      <c r="A21" s="191" t="inlineStr">
        <is>
          <t>I.</t>
        </is>
      </c>
      <c r="B21" s="746" t="inlineStr">
        <is>
          <t>The Balance Sheet has been prepared in accordance with the instructions  issued by the  Kendriya Vidyalaya Sangathan.</t>
        </is>
      </c>
      <c r="M21" s="193" t="inlineStr">
        <is>
          <t>S3-Annex-Plan</t>
        </is>
      </c>
      <c r="N21" s="193" t="inlineStr">
        <is>
          <t>Schedule-16</t>
        </is>
      </c>
    </row>
    <row r="22" ht="17.25" customFormat="1" customHeight="1" s="110">
      <c r="A22" s="191" t="inlineStr">
        <is>
          <t>II.</t>
        </is>
      </c>
      <c r="B22" s="746" t="inlineStr">
        <is>
          <t>The Balance Sheet  represents the true and fair picture of the financial position of the school as on 31st March.</t>
        </is>
      </c>
      <c r="L22" s="149" t="n"/>
      <c r="M22" s="193" t="inlineStr">
        <is>
          <t>S3-Annex-Specific Plan</t>
        </is>
      </c>
      <c r="N22" s="193" t="inlineStr">
        <is>
          <t>Schedule-17</t>
        </is>
      </c>
    </row>
    <row r="23" ht="18" customFormat="1" customHeight="1" s="110">
      <c r="A23" s="191" t="inlineStr">
        <is>
          <t>III.</t>
        </is>
      </c>
      <c r="B23" s="746" t="inlineStr">
        <is>
          <t>The  Cash in Hand mentioned above has been physically verified and found correct.</t>
        </is>
      </c>
      <c r="L23" s="149" t="n"/>
      <c r="M23" s="162" t="n"/>
      <c r="N23" s="193" t="inlineStr">
        <is>
          <t>Schedule-18</t>
        </is>
      </c>
    </row>
    <row r="24" ht="28.5" customFormat="1" customHeight="1" s="109">
      <c r="A24" s="191" t="inlineStr">
        <is>
          <t>IV</t>
        </is>
      </c>
      <c r="B24" s="746" t="inlineStr">
        <is>
          <t>The Balance with the Bank has been got certified by the Bank and the certificate is kept on record  and Balance as per Cash Book and the Bank Statement/Pass Book has been reconciled and the Bank Reconcilliation Statement is enclosed/incorporated  below</t>
        </is>
      </c>
      <c r="L24" s="148" t="n"/>
      <c r="M24" s="162" t="n"/>
      <c r="N24" s="193" t="inlineStr">
        <is>
          <t>Schedule-19</t>
        </is>
      </c>
    </row>
    <row r="25" ht="19.5" customFormat="1" customHeight="1" s="109">
      <c r="A25" s="191" t="inlineStr">
        <is>
          <t>V</t>
        </is>
      </c>
      <c r="B25" s="746" t="inlineStr">
        <is>
          <t>The value of assets as shown in the Balance Sheet tallies with the total  of respective ledger accounts/stock registers /Assets Register.</t>
        </is>
      </c>
      <c r="L25" s="148" t="n"/>
      <c r="M25" s="976" t="n"/>
      <c r="N25" s="193" t="inlineStr">
        <is>
          <t>Schedule-4</t>
        </is>
      </c>
    </row>
    <row r="26" ht="16.5" customFormat="1" customHeight="1" s="109">
      <c r="A26" s="108" t="n"/>
      <c r="B26" s="746" t="n"/>
      <c r="L26" s="148" t="n"/>
      <c r="M26" s="976" t="n"/>
      <c r="N26" s="193" t="inlineStr">
        <is>
          <t>Schedule-22</t>
        </is>
      </c>
    </row>
    <row r="27" ht="21" customHeight="1">
      <c r="F27" s="99" t="n"/>
      <c r="G27" s="99" t="n"/>
      <c r="H27" s="99" t="n"/>
      <c r="I27" s="1115" t="n"/>
      <c r="J27" s="99" t="n"/>
      <c r="K27" s="99" t="n"/>
      <c r="L27" s="99" t="n"/>
      <c r="M27" s="67" t="n"/>
      <c r="N27" s="67" t="n"/>
    </row>
    <row r="28" ht="18.75" customHeight="1">
      <c r="F28" s="99" t="n"/>
      <c r="G28" s="99" t="n"/>
      <c r="H28" s="99" t="n"/>
      <c r="I28" s="1115" t="n"/>
      <c r="J28" s="99" t="n"/>
      <c r="K28" s="99" t="n"/>
      <c r="L28" s="99" t="n"/>
      <c r="M28" s="67" t="n"/>
      <c r="N28" s="67" t="n"/>
    </row>
    <row r="29" ht="16.5" customFormat="1" customHeight="1" s="26">
      <c r="A29" s="743" t="inlineStr">
        <is>
          <t>FINANCE OFFICER / AUTH. SIGNATORY</t>
        </is>
      </c>
      <c r="F29" s="747" t="n"/>
      <c r="G29" s="747" t="inlineStr">
        <is>
          <t>DEPUTY COMMISSIONER / DIRECTOR / PRINCIPAL</t>
        </is>
      </c>
      <c r="H29" s="1063" t="n"/>
      <c r="I29" s="1063" t="n"/>
      <c r="J29" s="1063" t="n"/>
      <c r="K29" s="1063" t="n"/>
      <c r="L29" s="668" t="n"/>
      <c r="M29" s="67" t="n"/>
      <c r="N29" s="67" t="n"/>
    </row>
    <row r="30">
      <c r="A30" s="221" t="n"/>
      <c r="B30" s="99" t="n"/>
      <c r="C30" s="99" t="n"/>
      <c r="D30" s="99" t="n"/>
      <c r="E30" s="99" t="n"/>
      <c r="F30" s="99" t="n"/>
      <c r="G30" s="99" t="n"/>
      <c r="H30" s="99" t="n"/>
      <c r="I30" s="1115" t="n"/>
      <c r="J30" s="99" t="n"/>
      <c r="K30" s="99" t="n"/>
      <c r="L30" s="99" t="n"/>
      <c r="M30" s="67" t="n"/>
      <c r="N30" s="67" t="n"/>
    </row>
    <row r="31">
      <c r="A31" s="221" t="n"/>
      <c r="B31" s="99" t="n"/>
      <c r="C31" s="99" t="n"/>
      <c r="D31" s="99" t="n"/>
      <c r="E31" s="99" t="n"/>
      <c r="F31" s="99" t="n"/>
      <c r="G31" s="99" t="n"/>
      <c r="H31" s="99" t="n"/>
      <c r="I31" s="1115" t="n"/>
      <c r="J31" s="99" t="n"/>
      <c r="K31" s="99" t="n"/>
      <c r="L31" s="99" t="n"/>
      <c r="M31" s="67" t="n"/>
      <c r="N31" s="67" t="n"/>
    </row>
    <row r="32">
      <c r="A32" s="221" t="n"/>
      <c r="B32" s="99" t="n"/>
      <c r="C32" s="99" t="n"/>
      <c r="D32" s="99" t="n">
        <v>15224826</v>
      </c>
      <c r="E32" s="99">
        <f>D5-D32</f>
        <v/>
      </c>
      <c r="F32" s="99" t="n"/>
      <c r="G32" s="99" t="n"/>
      <c r="H32" s="99" t="n"/>
      <c r="I32" s="1115" t="n"/>
      <c r="J32" s="99" t="n"/>
      <c r="K32" s="99" t="n"/>
      <c r="L32" s="99" t="n"/>
      <c r="M32" s="67" t="n"/>
      <c r="N32" s="67" t="n"/>
    </row>
    <row r="33">
      <c r="A33" s="221" t="n"/>
      <c r="B33" s="99" t="n"/>
      <c r="C33" s="99" t="n"/>
      <c r="D33" s="99" t="n">
        <v>1594783</v>
      </c>
      <c r="E33" s="99">
        <f>D6-D33</f>
        <v/>
      </c>
      <c r="F33" s="99" t="n"/>
      <c r="G33" s="99" t="n"/>
      <c r="H33" s="99" t="n"/>
      <c r="I33" s="1115" t="n"/>
      <c r="J33" s="99" t="n"/>
      <c r="K33" s="99" t="n"/>
      <c r="L33" s="99" t="n"/>
      <c r="M33" s="67" t="n"/>
      <c r="N33" s="67" t="n"/>
    </row>
    <row r="34">
      <c r="A34" s="221" t="n"/>
      <c r="B34" s="99" t="n"/>
      <c r="C34" s="99" t="n"/>
      <c r="D34" s="99" t="n">
        <v>0</v>
      </c>
      <c r="E34" s="99">
        <f>D7-D34</f>
        <v/>
      </c>
      <c r="F34" s="99" t="n"/>
      <c r="G34" s="99" t="n"/>
      <c r="H34" s="99" t="n"/>
      <c r="I34" s="1115" t="n"/>
      <c r="J34" s="99" t="n"/>
      <c r="K34" s="99" t="n"/>
      <c r="L34" s="99" t="n"/>
      <c r="M34" s="67" t="n"/>
      <c r="N34" s="67" t="n"/>
    </row>
    <row r="35">
      <c r="A35" s="221" t="n"/>
      <c r="B35" s="99" t="n"/>
      <c r="C35" s="99" t="n"/>
      <c r="D35" s="99" t="n">
        <v>3504149</v>
      </c>
      <c r="E35" s="99">
        <f>D8-D35</f>
        <v/>
      </c>
      <c r="F35" s="99" t="n"/>
      <c r="G35" s="99" t="n"/>
      <c r="H35" s="99" t="n"/>
      <c r="I35" s="1115" t="n"/>
      <c r="J35" s="99" t="n"/>
      <c r="K35" s="99" t="n"/>
      <c r="L35" s="99" t="n"/>
      <c r="M35" s="67" t="n"/>
      <c r="N35" s="67" t="n"/>
    </row>
    <row r="36">
      <c r="A36" s="221" t="n"/>
      <c r="B36" s="99" t="n"/>
      <c r="C36" s="99" t="n"/>
      <c r="D36" s="99" t="n">
        <v>0</v>
      </c>
      <c r="E36" s="99">
        <f>D8-D36</f>
        <v/>
      </c>
      <c r="F36" s="99" t="n"/>
      <c r="G36" s="99" t="n"/>
      <c r="H36" s="99" t="n"/>
      <c r="I36" s="1115" t="n"/>
      <c r="J36" s="99" t="n"/>
      <c r="K36" s="99" t="n"/>
      <c r="L36" s="99" t="n"/>
      <c r="M36" s="67" t="n"/>
      <c r="N36" s="67" t="n"/>
    </row>
    <row r="37">
      <c r="A37" s="221" t="n"/>
      <c r="B37" s="99" t="n"/>
      <c r="C37" s="99" t="n"/>
      <c r="D37" s="99" t="n">
        <v>20323758</v>
      </c>
      <c r="E37" s="99">
        <f>D9-D37</f>
        <v/>
      </c>
      <c r="F37" s="99" t="n"/>
      <c r="G37" s="99" t="n"/>
      <c r="H37" s="99" t="n"/>
      <c r="I37" s="1115" t="n"/>
      <c r="J37" s="99" t="n"/>
      <c r="K37" s="99" t="n"/>
      <c r="L37" s="99" t="n"/>
      <c r="M37" s="67" t="n"/>
      <c r="N37" s="67" t="n"/>
    </row>
    <row r="38">
      <c r="A38" s="221" t="n"/>
      <c r="B38" s="99" t="n"/>
      <c r="C38" s="99" t="n"/>
      <c r="D38" s="99" t="n"/>
      <c r="E38" s="99">
        <f>D10-D38</f>
        <v/>
      </c>
      <c r="F38" s="99" t="n"/>
      <c r="G38" s="99" t="n"/>
      <c r="H38" s="99" t="n"/>
      <c r="I38" s="1115" t="n"/>
      <c r="J38" s="99" t="n"/>
      <c r="K38" s="99" t="n"/>
      <c r="L38" s="99" t="n"/>
      <c r="M38" s="67" t="n"/>
      <c r="N38" s="67" t="n"/>
    </row>
    <row r="39">
      <c r="A39" s="221" t="n"/>
      <c r="B39" s="222" t="n"/>
      <c r="C39" s="222" t="n"/>
      <c r="D39" s="222" t="n"/>
      <c r="E39" s="99">
        <f>D11-D39</f>
        <v/>
      </c>
      <c r="F39" s="99" t="n"/>
      <c r="G39" s="99" t="n"/>
      <c r="H39" s="99" t="n"/>
      <c r="I39" s="99" t="n"/>
      <c r="J39" s="99" t="n"/>
      <c r="K39" s="99" t="n"/>
      <c r="L39" s="99" t="n"/>
      <c r="M39" s="67" t="n"/>
      <c r="N39" s="67" t="n"/>
    </row>
    <row r="40">
      <c r="A40" s="221" t="n"/>
      <c r="B40" s="99" t="n"/>
      <c r="C40" s="99" t="n"/>
      <c r="D40" s="99" t="n">
        <v>17928442</v>
      </c>
      <c r="E40" s="99">
        <f>D12-D40</f>
        <v/>
      </c>
      <c r="F40" s="99" t="n"/>
      <c r="G40" s="99" t="n"/>
      <c r="H40" s="99" t="n"/>
      <c r="I40" s="99" t="n"/>
      <c r="J40" s="99" t="n"/>
      <c r="K40" s="99" t="n"/>
      <c r="L40" s="99" t="n"/>
      <c r="M40" s="67" t="n"/>
      <c r="N40" s="67" t="n"/>
    </row>
    <row r="41">
      <c r="A41" s="221" t="n"/>
      <c r="B41" s="99" t="n"/>
      <c r="C41" s="99" t="n"/>
      <c r="D41" s="99" t="n">
        <v>182968</v>
      </c>
      <c r="E41" s="99">
        <f>D13-D41</f>
        <v/>
      </c>
      <c r="F41" s="99" t="n"/>
      <c r="G41" s="99" t="n"/>
      <c r="H41" s="99" t="n"/>
      <c r="I41" s="99" t="n"/>
      <c r="J41" s="99" t="n"/>
      <c r="K41" s="99" t="n"/>
      <c r="L41" s="99" t="n"/>
      <c r="M41" s="67" t="n"/>
      <c r="N41" s="67" t="n"/>
    </row>
    <row r="42">
      <c r="A42" s="221" t="n"/>
      <c r="B42" s="99" t="n"/>
      <c r="C42" s="99" t="n"/>
      <c r="D42" s="99" t="n">
        <v>0</v>
      </c>
      <c r="E42" s="99">
        <f>D14-D42</f>
        <v/>
      </c>
      <c r="F42" s="99" t="n"/>
      <c r="G42" s="99" t="n"/>
      <c r="H42" s="99" t="n"/>
      <c r="I42" s="99" t="n"/>
      <c r="J42" s="99" t="n"/>
      <c r="K42" s="99" t="n"/>
      <c r="L42" s="99" t="n"/>
      <c r="M42" s="67" t="n"/>
      <c r="N42" s="67" t="n"/>
    </row>
    <row r="43">
      <c r="A43" s="221" t="n"/>
      <c r="B43" s="99" t="n"/>
      <c r="C43" s="99" t="n"/>
      <c r="D43" s="99" t="n">
        <v>2148526</v>
      </c>
      <c r="E43" s="99">
        <f>D15-D43</f>
        <v/>
      </c>
      <c r="F43" s="99" t="n"/>
      <c r="G43" s="99" t="n"/>
      <c r="H43" s="99" t="n"/>
      <c r="I43" s="99" t="n"/>
      <c r="J43" s="99" t="n"/>
      <c r="K43" s="99" t="n"/>
      <c r="L43" s="99" t="n"/>
      <c r="M43" s="67" t="n"/>
      <c r="N43" s="67" t="n"/>
    </row>
    <row r="44">
      <c r="A44" s="221" t="n"/>
      <c r="B44" s="99" t="n"/>
      <c r="C44" s="99" t="n"/>
      <c r="D44" s="99" t="n">
        <v>63822</v>
      </c>
      <c r="E44" s="99">
        <f>D16-D44</f>
        <v/>
      </c>
      <c r="F44" s="99" t="n"/>
      <c r="G44" s="99" t="n"/>
      <c r="H44" s="99" t="n"/>
      <c r="I44" s="99" t="n"/>
      <c r="J44" s="99" t="n"/>
      <c r="K44" s="99" t="n"/>
      <c r="L44" s="99" t="n"/>
      <c r="M44" s="67" t="n"/>
      <c r="N44" s="67" t="n"/>
    </row>
    <row r="45">
      <c r="A45" s="221" t="n"/>
      <c r="B45" s="99" t="n"/>
      <c r="C45" s="99" t="n"/>
      <c r="D45" s="99" t="n">
        <v>20323758</v>
      </c>
      <c r="E45" s="99">
        <f>D17-D45</f>
        <v/>
      </c>
      <c r="F45" s="99" t="n"/>
      <c r="G45" s="99" t="n"/>
      <c r="H45" s="99" t="n"/>
      <c r="I45" s="99" t="n"/>
      <c r="J45" s="99" t="n"/>
      <c r="K45" s="99" t="n"/>
      <c r="L45" s="99" t="n"/>
      <c r="M45" s="67" t="n"/>
      <c r="N45" s="67" t="n"/>
    </row>
    <row r="46">
      <c r="A46" s="221" t="n"/>
      <c r="B46" s="99" t="n"/>
      <c r="C46" s="99" t="n"/>
      <c r="D46" s="99" t="n"/>
      <c r="E46" s="99" t="n"/>
      <c r="F46" s="99" t="n"/>
      <c r="G46" s="99" t="n"/>
      <c r="H46" s="99" t="n"/>
      <c r="I46" s="99" t="n"/>
      <c r="J46" s="99" t="n"/>
      <c r="K46" s="99" t="n"/>
      <c r="L46" s="99" t="n"/>
    </row>
    <row r="47">
      <c r="A47" s="221" t="n"/>
      <c r="B47" s="99" t="n"/>
      <c r="C47" s="99" t="n"/>
      <c r="D47" s="99" t="n"/>
      <c r="E47" s="99" t="n"/>
      <c r="F47" s="99" t="n"/>
      <c r="G47" s="99" t="n"/>
      <c r="H47" s="99" t="n"/>
      <c r="I47" s="99" t="n"/>
      <c r="J47" s="99" t="n"/>
      <c r="K47" s="99" t="n"/>
      <c r="L47" s="99" t="n"/>
    </row>
    <row r="48">
      <c r="A48" s="221" t="n"/>
      <c r="B48" s="99" t="n"/>
      <c r="C48" s="99" t="n"/>
      <c r="D48" s="99" t="n"/>
      <c r="E48" s="99" t="n"/>
      <c r="F48" s="99" t="n"/>
      <c r="G48" s="99" t="n"/>
      <c r="H48" s="99" t="n"/>
      <c r="I48" s="99" t="n"/>
      <c r="J48" s="99" t="n"/>
      <c r="K48" s="99" t="n"/>
      <c r="L48" s="99" t="n"/>
    </row>
    <row r="49">
      <c r="A49" s="221" t="n"/>
      <c r="B49" s="99" t="n"/>
      <c r="C49" s="99" t="n"/>
      <c r="D49" s="99" t="n"/>
      <c r="E49" s="99" t="n"/>
      <c r="F49" s="99" t="n"/>
      <c r="G49" s="99" t="n"/>
      <c r="H49" s="99" t="n"/>
      <c r="I49" s="99" t="n"/>
      <c r="J49" s="99" t="n"/>
      <c r="K49" s="99" t="n"/>
      <c r="L49" s="99" t="n"/>
    </row>
    <row r="50">
      <c r="A50" s="221" t="n"/>
      <c r="B50" s="99" t="n"/>
      <c r="C50" s="99" t="n"/>
      <c r="D50" s="99" t="n"/>
      <c r="E50" s="99" t="n"/>
      <c r="F50" s="99" t="n"/>
      <c r="G50" s="99" t="n"/>
      <c r="H50" s="99" t="n"/>
      <c r="I50" s="99" t="n"/>
      <c r="J50" s="99" t="n"/>
      <c r="K50" s="99" t="n"/>
      <c r="L50" s="99" t="n"/>
    </row>
    <row r="51">
      <c r="A51" s="221" t="n"/>
      <c r="B51" s="99" t="n"/>
      <c r="C51" s="99" t="n"/>
      <c r="D51" s="99" t="n"/>
      <c r="E51" s="99" t="n"/>
      <c r="F51" s="99" t="n"/>
      <c r="G51" s="99" t="n"/>
      <c r="H51" s="99" t="n"/>
      <c r="I51" s="99" t="n"/>
      <c r="J51" s="99" t="n"/>
      <c r="K51" s="99" t="n"/>
      <c r="L51" s="99" t="n"/>
    </row>
    <row r="52">
      <c r="A52" s="221" t="n"/>
      <c r="B52" s="99" t="n"/>
      <c r="C52" s="99" t="n"/>
      <c r="D52" s="99" t="n"/>
      <c r="E52" s="99" t="n"/>
      <c r="F52" s="99" t="n"/>
      <c r="G52" s="99" t="n"/>
      <c r="H52" s="99" t="n"/>
      <c r="I52" s="99" t="n"/>
      <c r="J52" s="99" t="n"/>
      <c r="K52" s="99" t="n"/>
      <c r="L52" s="99" t="n"/>
    </row>
    <row r="53">
      <c r="A53" s="221" t="n"/>
      <c r="B53" s="99" t="n"/>
      <c r="C53" s="99" t="n"/>
      <c r="D53" s="99" t="n"/>
      <c r="E53" s="99" t="n"/>
      <c r="F53" s="99" t="n"/>
      <c r="G53" s="99" t="n"/>
      <c r="H53" s="99" t="n"/>
      <c r="I53" s="99" t="n"/>
      <c r="J53" s="99" t="n"/>
      <c r="K53" s="99" t="n"/>
      <c r="L53" s="99" t="n"/>
    </row>
    <row r="54">
      <c r="A54" s="221" t="n"/>
      <c r="B54" s="99" t="n"/>
      <c r="C54" s="99" t="n"/>
      <c r="D54" s="99" t="n"/>
      <c r="E54" s="99" t="n"/>
      <c r="F54" s="99" t="n"/>
      <c r="G54" s="99" t="n"/>
      <c r="H54" s="99" t="n"/>
      <c r="I54" s="99" t="n"/>
      <c r="J54" s="99" t="n"/>
      <c r="K54" s="99" t="n"/>
      <c r="L54" s="99" t="n"/>
    </row>
    <row r="55">
      <c r="A55" s="221" t="n"/>
      <c r="B55" s="99" t="n"/>
      <c r="C55" s="99" t="n"/>
      <c r="D55" s="99" t="n"/>
      <c r="E55" s="99" t="n"/>
      <c r="F55" s="99" t="n"/>
      <c r="G55" s="99" t="n"/>
      <c r="H55" s="99" t="n"/>
      <c r="I55" s="99" t="n"/>
      <c r="J55" s="99" t="n"/>
      <c r="K55" s="99" t="n"/>
      <c r="L55" s="99" t="n"/>
    </row>
    <row r="56">
      <c r="A56" s="221" t="n"/>
      <c r="B56" s="99" t="n"/>
      <c r="C56" s="99" t="n"/>
      <c r="D56" s="99" t="n"/>
      <c r="E56" s="99" t="n"/>
      <c r="F56" s="99" t="n"/>
      <c r="G56" s="99" t="n"/>
      <c r="H56" s="99" t="n"/>
      <c r="I56" s="99" t="n"/>
      <c r="J56" s="99" t="n"/>
      <c r="K56" s="99" t="n"/>
      <c r="L56" s="99" t="n"/>
    </row>
    <row r="57">
      <c r="A57" s="221" t="n"/>
      <c r="B57" s="99" t="n"/>
      <c r="C57" s="99" t="n"/>
      <c r="D57" s="99" t="n"/>
      <c r="E57" s="99" t="n"/>
      <c r="F57" s="99" t="n"/>
      <c r="G57" s="99" t="n"/>
      <c r="H57" s="99" t="n"/>
      <c r="I57" s="99" t="n"/>
      <c r="J57" s="99" t="n"/>
      <c r="K57" s="99" t="n"/>
      <c r="L57" s="99" t="n"/>
    </row>
    <row r="58">
      <c r="A58" s="221" t="n"/>
      <c r="B58" s="99" t="n"/>
      <c r="C58" s="99" t="n"/>
      <c r="D58" s="99" t="n"/>
      <c r="E58" s="99" t="n"/>
      <c r="F58" s="99" t="n"/>
      <c r="G58" s="99" t="n"/>
      <c r="H58" s="99" t="n"/>
      <c r="I58" s="99" t="n"/>
      <c r="J58" s="99" t="n"/>
      <c r="K58" s="99" t="n"/>
      <c r="L58" s="99" t="n"/>
    </row>
    <row r="59">
      <c r="A59" s="221" t="n"/>
      <c r="B59" s="99" t="n"/>
      <c r="C59" s="99" t="n"/>
      <c r="D59" s="99" t="n"/>
      <c r="E59" s="99" t="n"/>
      <c r="F59" s="99" t="n"/>
      <c r="G59" s="99" t="n"/>
      <c r="H59" s="99" t="n"/>
      <c r="I59" s="99" t="n"/>
      <c r="J59" s="99" t="n"/>
      <c r="K59" s="99" t="n"/>
      <c r="L59" s="99" t="n"/>
    </row>
    <row r="60">
      <c r="A60" s="221" t="n"/>
      <c r="B60" s="99" t="n"/>
      <c r="C60" s="99" t="n"/>
      <c r="D60" s="99" t="n"/>
      <c r="E60" s="99" t="n"/>
      <c r="F60" s="99" t="n"/>
      <c r="G60" s="99" t="n"/>
      <c r="H60" s="99" t="n"/>
      <c r="I60" s="99" t="n"/>
      <c r="J60" s="99" t="n"/>
      <c r="K60" s="99" t="n"/>
      <c r="L60" s="99" t="n"/>
    </row>
    <row r="61">
      <c r="A61" s="221" t="n"/>
      <c r="B61" s="99" t="n"/>
      <c r="C61" s="99" t="n"/>
      <c r="D61" s="99" t="n"/>
      <c r="E61" s="99" t="n"/>
      <c r="F61" s="99" t="n"/>
      <c r="G61" s="99" t="n"/>
      <c r="H61" s="99" t="n"/>
      <c r="I61" s="99" t="n"/>
      <c r="J61" s="99" t="n"/>
      <c r="K61" s="99" t="n"/>
      <c r="L61" s="99" t="n"/>
    </row>
    <row r="62">
      <c r="A62" s="221" t="n"/>
      <c r="B62" s="99" t="n"/>
      <c r="C62" s="99" t="n"/>
      <c r="D62" s="99" t="n"/>
      <c r="E62" s="99" t="n"/>
      <c r="F62" s="99" t="n"/>
      <c r="G62" s="99" t="n"/>
      <c r="H62" s="99" t="n"/>
      <c r="I62" s="99" t="n"/>
      <c r="J62" s="99" t="n"/>
      <c r="K62" s="99" t="n"/>
      <c r="L62" s="99" t="n"/>
    </row>
    <row r="63">
      <c r="A63" s="221" t="n"/>
      <c r="B63" s="99" t="n"/>
      <c r="C63" s="99" t="n"/>
      <c r="D63" s="99" t="n"/>
      <c r="E63" s="99" t="n"/>
      <c r="F63" s="99" t="n"/>
      <c r="G63" s="99" t="n"/>
      <c r="H63" s="99" t="n"/>
      <c r="I63" s="99" t="n"/>
      <c r="J63" s="99" t="n"/>
      <c r="K63" s="99" t="n"/>
      <c r="L63" s="99" t="n"/>
    </row>
    <row r="64">
      <c r="A64" s="221" t="n"/>
      <c r="B64" s="99" t="n"/>
      <c r="C64" s="99" t="n"/>
      <c r="D64" s="99" t="n"/>
      <c r="E64" s="99" t="n"/>
      <c r="F64" s="99" t="n"/>
      <c r="G64" s="99" t="n"/>
      <c r="H64" s="99" t="n"/>
      <c r="I64" s="99" t="n"/>
      <c r="J64" s="99" t="n"/>
      <c r="K64" s="99" t="n"/>
      <c r="L64" s="99" t="n"/>
    </row>
    <row r="65">
      <c r="A65" s="221" t="n"/>
      <c r="B65" s="99" t="n"/>
      <c r="C65" s="99" t="n"/>
      <c r="D65" s="99" t="n"/>
      <c r="E65" s="99" t="n"/>
      <c r="F65" s="99" t="n"/>
      <c r="G65" s="99" t="n"/>
      <c r="H65" s="99" t="n"/>
      <c r="I65" s="99" t="n"/>
      <c r="J65" s="99" t="n"/>
      <c r="K65" s="99" t="n"/>
      <c r="L65" s="99" t="n"/>
    </row>
    <row r="66">
      <c r="A66" s="221" t="n"/>
      <c r="B66" s="99" t="n"/>
      <c r="C66" s="99" t="n"/>
      <c r="D66" s="99" t="n"/>
      <c r="E66" s="99" t="n"/>
      <c r="F66" s="99" t="n"/>
      <c r="G66" s="99" t="n"/>
      <c r="H66" s="99" t="n"/>
      <c r="I66" s="99" t="n"/>
      <c r="J66" s="99" t="n"/>
      <c r="K66" s="99" t="n"/>
      <c r="L66" s="99" t="n"/>
    </row>
    <row r="67">
      <c r="A67" s="221" t="n"/>
      <c r="B67" s="99" t="n"/>
      <c r="C67" s="99" t="n"/>
      <c r="D67" s="99" t="n"/>
      <c r="E67" s="99" t="n"/>
      <c r="F67" s="99" t="n"/>
      <c r="G67" s="99" t="n"/>
      <c r="H67" s="99" t="n"/>
      <c r="I67" s="99" t="n"/>
      <c r="J67" s="99" t="n"/>
      <c r="K67" s="99" t="n"/>
      <c r="L67" s="99" t="n"/>
    </row>
    <row r="68">
      <c r="A68" s="221" t="n"/>
      <c r="B68" s="99" t="n"/>
      <c r="C68" s="99" t="n"/>
      <c r="D68" s="99" t="n"/>
      <c r="E68" s="99" t="n"/>
      <c r="F68" s="99" t="n"/>
      <c r="G68" s="99" t="n"/>
      <c r="H68" s="99" t="n"/>
      <c r="I68" s="99" t="n"/>
      <c r="J68" s="99" t="n"/>
      <c r="K68" s="99" t="n"/>
      <c r="L68" s="99" t="n"/>
    </row>
    <row r="69">
      <c r="A69" s="221" t="n"/>
      <c r="B69" s="99" t="n"/>
      <c r="C69" s="99" t="n"/>
      <c r="D69" s="99" t="n"/>
      <c r="E69" s="99" t="n"/>
      <c r="F69" s="99" t="n"/>
      <c r="G69" s="99" t="n"/>
      <c r="H69" s="99" t="n"/>
      <c r="I69" s="99" t="n"/>
      <c r="J69" s="99" t="n"/>
      <c r="K69" s="99" t="n"/>
      <c r="L69" s="99" t="n"/>
    </row>
    <row r="70">
      <c r="A70" s="221" t="n"/>
      <c r="B70" s="99" t="n"/>
      <c r="C70" s="99" t="n"/>
      <c r="D70" s="99" t="n"/>
      <c r="E70" s="99" t="n"/>
      <c r="F70" s="99" t="n"/>
      <c r="G70" s="99" t="n"/>
      <c r="H70" s="99" t="n"/>
      <c r="I70" s="99" t="n"/>
      <c r="J70" s="99" t="n"/>
      <c r="K70" s="99" t="n"/>
      <c r="L70" s="99" t="n"/>
    </row>
    <row r="71">
      <c r="A71" s="221" t="n"/>
      <c r="B71" s="99" t="n"/>
      <c r="C71" s="99" t="n"/>
      <c r="D71" s="99" t="n"/>
      <c r="E71" s="99" t="n"/>
      <c r="F71" s="99" t="n"/>
      <c r="G71" s="99" t="n"/>
      <c r="H71" s="99" t="n"/>
      <c r="I71" s="99" t="n"/>
      <c r="J71" s="99" t="n"/>
      <c r="K71" s="99" t="n"/>
      <c r="L71" s="99" t="n"/>
    </row>
    <row r="72">
      <c r="A72" s="221" t="n"/>
      <c r="B72" s="99" t="n"/>
      <c r="C72" s="99" t="n"/>
      <c r="D72" s="99" t="n"/>
      <c r="E72" s="99" t="n"/>
      <c r="F72" s="99" t="n"/>
      <c r="G72" s="99" t="n"/>
      <c r="H72" s="99" t="n"/>
      <c r="I72" s="99" t="n"/>
      <c r="J72" s="99" t="n"/>
      <c r="K72" s="99" t="n"/>
      <c r="L72" s="99" t="n"/>
    </row>
    <row r="73">
      <c r="A73" s="221" t="n"/>
      <c r="B73" s="99" t="n"/>
      <c r="C73" s="99" t="n"/>
      <c r="D73" s="99" t="n"/>
      <c r="E73" s="99" t="n"/>
      <c r="F73" s="99" t="n"/>
      <c r="G73" s="99" t="n"/>
      <c r="H73" s="99" t="n"/>
      <c r="I73" s="99" t="n"/>
      <c r="J73" s="99" t="n"/>
      <c r="K73" s="99" t="n"/>
      <c r="L73" s="99" t="n"/>
    </row>
    <row r="74">
      <c r="A74" s="221" t="n"/>
      <c r="B74" s="99" t="n"/>
      <c r="C74" s="99" t="n"/>
      <c r="D74" s="99" t="n"/>
      <c r="E74" s="99" t="n"/>
      <c r="F74" s="99" t="n"/>
      <c r="G74" s="99" t="n"/>
      <c r="H74" s="99" t="n"/>
      <c r="I74" s="99" t="n"/>
      <c r="J74" s="99" t="n"/>
      <c r="K74" s="99" t="n"/>
      <c r="L74" s="99" t="n"/>
    </row>
    <row r="75">
      <c r="A75" s="221" t="n"/>
      <c r="B75" s="99" t="n"/>
      <c r="C75" s="99" t="n"/>
      <c r="D75" s="99" t="n"/>
      <c r="E75" s="99" t="n"/>
      <c r="F75" s="99" t="n"/>
      <c r="G75" s="99" t="n"/>
      <c r="H75" s="99" t="n"/>
      <c r="I75" s="99" t="n"/>
      <c r="J75" s="99" t="n"/>
      <c r="K75" s="99" t="n"/>
      <c r="L75" s="99" t="n"/>
    </row>
    <row r="76">
      <c r="A76" s="221" t="n"/>
      <c r="B76" s="99" t="n"/>
      <c r="C76" s="99" t="n"/>
      <c r="D76" s="99" t="n"/>
      <c r="E76" s="99" t="n"/>
      <c r="F76" s="99" t="n"/>
      <c r="G76" s="99" t="n"/>
      <c r="H76" s="99" t="n"/>
      <c r="I76" s="99" t="n"/>
      <c r="J76" s="99" t="n"/>
      <c r="K76" s="99" t="n"/>
      <c r="L76" s="99" t="n"/>
    </row>
    <row r="77">
      <c r="A77" s="221" t="n"/>
      <c r="B77" s="99" t="n"/>
      <c r="C77" s="99" t="n"/>
      <c r="D77" s="99" t="n"/>
      <c r="E77" s="99" t="n"/>
      <c r="F77" s="99" t="n"/>
      <c r="G77" s="99" t="n"/>
      <c r="H77" s="99" t="n"/>
      <c r="I77" s="99" t="n"/>
      <c r="J77" s="99" t="n"/>
      <c r="K77" s="99" t="n"/>
      <c r="L77" s="99" t="n"/>
    </row>
    <row r="78">
      <c r="A78" s="221" t="n"/>
      <c r="B78" s="99" t="n"/>
      <c r="C78" s="99" t="n"/>
      <c r="D78" s="99" t="n"/>
      <c r="E78" s="99" t="n"/>
      <c r="F78" s="99" t="n"/>
      <c r="G78" s="99" t="n"/>
      <c r="H78" s="99" t="n"/>
      <c r="I78" s="99" t="n"/>
      <c r="J78" s="99" t="n"/>
      <c r="K78" s="99" t="n"/>
      <c r="L78" s="99" t="n"/>
    </row>
    <row r="79">
      <c r="A79" s="221" t="n"/>
      <c r="B79" s="99" t="n"/>
      <c r="C79" s="99" t="n"/>
      <c r="D79" s="99" t="n"/>
      <c r="E79" s="99" t="n"/>
      <c r="F79" s="99" t="n"/>
      <c r="G79" s="99" t="n"/>
      <c r="H79" s="99" t="n"/>
      <c r="I79" s="99" t="n"/>
      <c r="J79" s="99" t="n"/>
      <c r="K79" s="99" t="n"/>
      <c r="L79" s="99" t="n"/>
    </row>
    <row r="80">
      <c r="A80" s="221" t="n"/>
      <c r="B80" s="99" t="n"/>
      <c r="C80" s="99" t="n"/>
      <c r="D80" s="99" t="n"/>
      <c r="E80" s="99" t="n"/>
      <c r="F80" s="99" t="n"/>
      <c r="G80" s="99" t="n"/>
      <c r="H80" s="99" t="n"/>
      <c r="I80" s="99" t="n"/>
      <c r="J80" s="99" t="n"/>
      <c r="K80" s="99" t="n"/>
      <c r="L80" s="99" t="n"/>
    </row>
    <row r="81">
      <c r="A81" s="221" t="n"/>
      <c r="B81" s="99" t="n"/>
      <c r="C81" s="99" t="n"/>
      <c r="D81" s="99" t="n"/>
      <c r="E81" s="99" t="n"/>
      <c r="F81" s="99" t="n"/>
      <c r="G81" s="99" t="n"/>
      <c r="H81" s="99" t="n"/>
      <c r="I81" s="99" t="n"/>
      <c r="J81" s="99" t="n"/>
      <c r="K81" s="99" t="n"/>
      <c r="L81" s="99" t="n"/>
    </row>
    <row r="82">
      <c r="A82" s="221" t="n"/>
      <c r="B82" s="99" t="n"/>
      <c r="C82" s="99" t="n"/>
      <c r="D82" s="99" t="n"/>
      <c r="E82" s="99" t="n"/>
      <c r="F82" s="99" t="n"/>
      <c r="G82" s="99" t="n"/>
      <c r="H82" s="99" t="n"/>
      <c r="I82" s="99" t="n"/>
      <c r="J82" s="99" t="n"/>
      <c r="K82" s="99" t="n"/>
      <c r="L82" s="99" t="n"/>
    </row>
    <row r="83">
      <c r="A83" s="221" t="n"/>
      <c r="B83" s="99" t="n"/>
      <c r="C83" s="99" t="n"/>
      <c r="D83" s="99" t="n"/>
      <c r="E83" s="99" t="n"/>
      <c r="F83" s="99" t="n"/>
      <c r="G83" s="99" t="n"/>
      <c r="H83" s="99" t="n"/>
      <c r="I83" s="99" t="n"/>
      <c r="J83" s="99" t="n"/>
      <c r="K83" s="99" t="n"/>
      <c r="L83" s="99" t="n"/>
    </row>
    <row r="84">
      <c r="A84" s="221" t="n"/>
      <c r="B84" s="99" t="n"/>
      <c r="C84" s="99" t="n"/>
      <c r="D84" s="99" t="n"/>
      <c r="E84" s="99" t="n"/>
      <c r="F84" s="99" t="n"/>
      <c r="G84" s="99" t="n"/>
      <c r="H84" s="99" t="n"/>
      <c r="I84" s="99" t="n"/>
      <c r="J84" s="99" t="n"/>
      <c r="K84" s="99" t="n"/>
      <c r="L84" s="99" t="n"/>
    </row>
    <row r="85">
      <c r="A85" s="221" t="n"/>
      <c r="B85" s="99" t="n"/>
      <c r="C85" s="99" t="n"/>
      <c r="D85" s="99" t="n"/>
      <c r="E85" s="99" t="n"/>
      <c r="F85" s="99" t="n"/>
      <c r="G85" s="99" t="n"/>
      <c r="H85" s="99" t="n"/>
      <c r="I85" s="99" t="n"/>
      <c r="J85" s="99" t="n"/>
      <c r="K85" s="99" t="n"/>
      <c r="L85" s="99" t="n"/>
    </row>
    <row r="86">
      <c r="A86" s="221" t="n"/>
      <c r="B86" s="99" t="n"/>
      <c r="C86" s="99" t="n"/>
      <c r="D86" s="99" t="n"/>
      <c r="E86" s="99" t="n"/>
      <c r="F86" s="99" t="n"/>
      <c r="G86" s="99" t="n"/>
      <c r="H86" s="99" t="n"/>
      <c r="I86" s="99" t="n"/>
      <c r="J86" s="99" t="n"/>
      <c r="K86" s="99" t="n"/>
      <c r="L86" s="99" t="n"/>
    </row>
    <row r="87">
      <c r="A87" s="221" t="n"/>
      <c r="B87" s="99" t="n"/>
      <c r="C87" s="99" t="n"/>
      <c r="D87" s="99" t="n"/>
      <c r="E87" s="99" t="n"/>
      <c r="F87" s="99" t="n"/>
      <c r="G87" s="99" t="n"/>
      <c r="H87" s="99" t="n"/>
      <c r="I87" s="99" t="n"/>
      <c r="J87" s="99" t="n"/>
      <c r="K87" s="99" t="n"/>
      <c r="L87" s="99" t="n"/>
    </row>
    <row r="88">
      <c r="A88" s="221" t="n"/>
      <c r="B88" s="99" t="n"/>
      <c r="C88" s="99" t="n"/>
      <c r="D88" s="99" t="n"/>
      <c r="E88" s="99" t="n"/>
      <c r="F88" s="99" t="n"/>
      <c r="G88" s="99" t="n"/>
      <c r="H88" s="99" t="n"/>
      <c r="I88" s="99" t="n"/>
      <c r="J88" s="99" t="n"/>
      <c r="K88" s="99" t="n"/>
      <c r="L88" s="99" t="n"/>
    </row>
    <row r="89">
      <c r="A89" s="221" t="n"/>
      <c r="B89" s="99" t="n"/>
      <c r="C89" s="99" t="n"/>
      <c r="D89" s="99" t="n"/>
      <c r="E89" s="99" t="n"/>
      <c r="F89" s="99" t="n"/>
      <c r="G89" s="99" t="n"/>
      <c r="H89" s="99" t="n"/>
      <c r="I89" s="99" t="n"/>
      <c r="J89" s="99" t="n"/>
      <c r="K89" s="99" t="n"/>
      <c r="L89" s="99" t="n"/>
    </row>
    <row r="90">
      <c r="A90" s="221" t="n"/>
      <c r="B90" s="99" t="n"/>
      <c r="C90" s="99" t="n"/>
      <c r="D90" s="99" t="n"/>
      <c r="E90" s="99" t="n"/>
      <c r="F90" s="99" t="n"/>
      <c r="G90" s="99" t="n"/>
      <c r="H90" s="99" t="n"/>
      <c r="I90" s="99" t="n"/>
      <c r="J90" s="99" t="n"/>
      <c r="K90" s="99" t="n"/>
      <c r="L90" s="99" t="n"/>
    </row>
    <row r="91">
      <c r="A91" s="221" t="n"/>
      <c r="B91" s="99" t="n"/>
      <c r="C91" s="99" t="n"/>
      <c r="D91" s="99" t="n"/>
      <c r="E91" s="99" t="n"/>
      <c r="F91" s="99" t="n"/>
      <c r="G91" s="99" t="n"/>
      <c r="H91" s="99" t="n"/>
      <c r="I91" s="99" t="n"/>
      <c r="J91" s="99" t="n"/>
      <c r="K91" s="99" t="n"/>
      <c r="L91" s="99" t="n"/>
    </row>
    <row r="92">
      <c r="A92" s="221" t="n"/>
      <c r="B92" s="99" t="n"/>
      <c r="C92" s="99" t="n"/>
      <c r="D92" s="99" t="n"/>
      <c r="E92" s="99" t="n"/>
      <c r="F92" s="99" t="n"/>
      <c r="G92" s="99" t="n"/>
      <c r="H92" s="99" t="n"/>
      <c r="I92" s="99" t="n"/>
      <c r="J92" s="99" t="n"/>
      <c r="K92" s="99" t="n"/>
      <c r="L92" s="99" t="n"/>
    </row>
    <row r="93">
      <c r="A93" s="221" t="n"/>
      <c r="B93" s="99" t="n"/>
      <c r="C93" s="99" t="n"/>
      <c r="D93" s="99" t="n"/>
      <c r="E93" s="99" t="n"/>
      <c r="F93" s="99" t="n"/>
      <c r="G93" s="99" t="n"/>
      <c r="H93" s="99" t="n"/>
      <c r="I93" s="99" t="n"/>
      <c r="J93" s="99" t="n"/>
      <c r="K93" s="99" t="n"/>
      <c r="L93" s="99" t="n"/>
    </row>
    <row r="94">
      <c r="A94" s="221" t="n"/>
      <c r="B94" s="99" t="n"/>
      <c r="C94" s="99" t="n"/>
      <c r="D94" s="99" t="n"/>
      <c r="E94" s="99" t="n"/>
      <c r="F94" s="99" t="n"/>
      <c r="G94" s="99" t="n"/>
      <c r="H94" s="99" t="n"/>
      <c r="I94" s="99" t="n"/>
      <c r="J94" s="99" t="n"/>
      <c r="K94" s="99" t="n"/>
      <c r="L94" s="99" t="n"/>
    </row>
    <row r="95">
      <c r="A95" s="221" t="n"/>
      <c r="B95" s="99" t="n"/>
      <c r="C95" s="99" t="n"/>
      <c r="D95" s="99" t="n"/>
      <c r="E95" s="99" t="n"/>
      <c r="F95" s="99" t="n"/>
      <c r="G95" s="99" t="n"/>
      <c r="H95" s="99" t="n"/>
      <c r="I95" s="99" t="n"/>
      <c r="J95" s="99" t="n"/>
      <c r="K95" s="99" t="n"/>
      <c r="L95" s="99" t="n"/>
    </row>
    <row r="96">
      <c r="A96" s="221" t="n"/>
      <c r="B96" s="99" t="n"/>
      <c r="C96" s="99" t="n"/>
      <c r="D96" s="99" t="n"/>
      <c r="E96" s="99" t="n"/>
      <c r="F96" s="99" t="n"/>
      <c r="G96" s="99" t="n"/>
      <c r="H96" s="99" t="n"/>
      <c r="I96" s="99" t="n"/>
      <c r="J96" s="99" t="n"/>
      <c r="K96" s="99" t="n"/>
      <c r="L96" s="99" t="n"/>
    </row>
    <row r="97">
      <c r="A97" s="221" t="n"/>
      <c r="B97" s="99" t="n"/>
      <c r="C97" s="99" t="n"/>
      <c r="D97" s="99" t="n"/>
      <c r="E97" s="99" t="n"/>
      <c r="F97" s="99" t="n"/>
      <c r="G97" s="99" t="n"/>
      <c r="H97" s="99" t="n"/>
      <c r="I97" s="99" t="n"/>
      <c r="J97" s="99" t="n"/>
      <c r="K97" s="99" t="n"/>
      <c r="L97" s="99" t="n"/>
    </row>
    <row r="98">
      <c r="A98" s="221" t="n"/>
      <c r="B98" s="99" t="n"/>
      <c r="C98" s="99" t="n"/>
      <c r="D98" s="99" t="n"/>
      <c r="E98" s="99" t="n"/>
      <c r="F98" s="99" t="n"/>
      <c r="G98" s="99" t="n"/>
      <c r="H98" s="99" t="n"/>
      <c r="I98" s="99" t="n"/>
      <c r="J98" s="99" t="n"/>
      <c r="K98" s="99" t="n"/>
      <c r="L98" s="99" t="n"/>
    </row>
    <row r="99">
      <c r="A99" s="221" t="n"/>
      <c r="B99" s="99" t="n"/>
      <c r="C99" s="99" t="n"/>
      <c r="D99" s="99" t="n"/>
      <c r="E99" s="99" t="n"/>
      <c r="F99" s="99" t="n"/>
      <c r="G99" s="99" t="n"/>
      <c r="H99" s="99" t="n"/>
      <c r="I99" s="99" t="n"/>
      <c r="J99" s="99" t="n"/>
      <c r="K99" s="99" t="n"/>
      <c r="L99" s="99" t="n"/>
    </row>
    <row r="100">
      <c r="A100" s="221" t="n"/>
      <c r="B100" s="99" t="n"/>
      <c r="C100" s="99" t="n"/>
      <c r="D100" s="99" t="n"/>
      <c r="E100" s="99" t="n"/>
      <c r="F100" s="99" t="n"/>
      <c r="G100" s="99" t="n"/>
      <c r="H100" s="99" t="n"/>
      <c r="I100" s="99" t="n"/>
      <c r="J100" s="99" t="n"/>
      <c r="K100" s="99" t="n"/>
      <c r="L100" s="99" t="n"/>
    </row>
    <row r="101">
      <c r="A101" s="221" t="n"/>
      <c r="B101" s="99" t="n"/>
      <c r="C101" s="99" t="n"/>
      <c r="D101" s="99" t="n"/>
      <c r="E101" s="99" t="n"/>
      <c r="F101" s="99" t="n"/>
      <c r="G101" s="99" t="n"/>
      <c r="H101" s="99" t="n"/>
      <c r="I101" s="99" t="n"/>
      <c r="J101" s="99" t="n"/>
      <c r="K101" s="99" t="n"/>
      <c r="L101" s="99" t="n"/>
    </row>
    <row r="102">
      <c r="A102" s="221" t="n"/>
      <c r="B102" s="99" t="n"/>
      <c r="C102" s="99" t="n"/>
      <c r="D102" s="99" t="n"/>
      <c r="E102" s="99" t="n"/>
      <c r="F102" s="99" t="n"/>
      <c r="G102" s="99" t="n"/>
      <c r="H102" s="99" t="n"/>
      <c r="I102" s="99" t="n"/>
      <c r="J102" s="99" t="n"/>
      <c r="K102" s="99" t="n"/>
      <c r="L102" s="99" t="n"/>
    </row>
    <row r="103">
      <c r="A103" s="221" t="n"/>
      <c r="B103" s="99" t="n"/>
      <c r="C103" s="99" t="n"/>
      <c r="D103" s="99" t="n"/>
      <c r="E103" s="99" t="n"/>
      <c r="F103" s="99" t="n"/>
      <c r="G103" s="99" t="n"/>
      <c r="H103" s="99" t="n"/>
      <c r="I103" s="99" t="n"/>
      <c r="J103" s="99" t="n"/>
      <c r="K103" s="99" t="n"/>
      <c r="L103" s="99" t="n"/>
    </row>
    <row r="104">
      <c r="A104" s="221" t="n"/>
      <c r="B104" s="99" t="n"/>
      <c r="C104" s="99" t="n"/>
      <c r="D104" s="99" t="n"/>
      <c r="E104" s="99" t="n"/>
      <c r="F104" s="99" t="n"/>
      <c r="G104" s="99" t="n"/>
      <c r="H104" s="99" t="n"/>
      <c r="I104" s="99" t="n"/>
      <c r="J104" s="99" t="n"/>
      <c r="K104" s="99" t="n"/>
      <c r="L104" s="99" t="n"/>
    </row>
    <row r="105">
      <c r="A105" s="221" t="n"/>
      <c r="B105" s="99" t="n"/>
      <c r="C105" s="99" t="n"/>
      <c r="D105" s="99" t="n"/>
      <c r="E105" s="99" t="n"/>
      <c r="F105" s="99" t="n"/>
      <c r="G105" s="99" t="n"/>
      <c r="H105" s="99" t="n"/>
      <c r="I105" s="99" t="n"/>
      <c r="J105" s="99" t="n"/>
      <c r="K105" s="99" t="n"/>
      <c r="L105" s="99" t="n"/>
    </row>
    <row r="106">
      <c r="A106" s="221" t="n"/>
      <c r="B106" s="99" t="n"/>
      <c r="C106" s="99" t="n"/>
      <c r="D106" s="99" t="n"/>
      <c r="E106" s="99" t="n"/>
      <c r="F106" s="99" t="n"/>
      <c r="G106" s="99" t="n"/>
      <c r="H106" s="99" t="n"/>
      <c r="I106" s="99" t="n"/>
      <c r="J106" s="99" t="n"/>
      <c r="K106" s="99" t="n"/>
      <c r="L106" s="99" t="n"/>
    </row>
    <row r="107">
      <c r="A107" s="221" t="n"/>
      <c r="B107" s="99" t="n"/>
      <c r="C107" s="99" t="n"/>
      <c r="D107" s="99" t="n"/>
      <c r="E107" s="99" t="n"/>
      <c r="F107" s="99" t="n"/>
      <c r="G107" s="99" t="n"/>
      <c r="H107" s="99" t="n"/>
      <c r="I107" s="99" t="n"/>
      <c r="J107" s="99" t="n"/>
      <c r="K107" s="99" t="n"/>
      <c r="L107" s="99" t="n"/>
    </row>
    <row r="108">
      <c r="A108" s="221" t="n"/>
      <c r="B108" s="99" t="n"/>
      <c r="C108" s="99" t="n"/>
      <c r="D108" s="99" t="n"/>
      <c r="E108" s="99" t="n"/>
      <c r="F108" s="99" t="n"/>
      <c r="G108" s="99" t="n"/>
      <c r="H108" s="99" t="n"/>
      <c r="I108" s="99" t="n"/>
      <c r="J108" s="99" t="n"/>
      <c r="K108" s="99" t="n"/>
      <c r="L108" s="99" t="n"/>
    </row>
    <row r="109">
      <c r="A109" s="221" t="n"/>
      <c r="B109" s="99" t="n"/>
      <c r="C109" s="99" t="n"/>
      <c r="D109" s="99" t="n"/>
      <c r="E109" s="99" t="n"/>
      <c r="F109" s="99" t="n"/>
      <c r="G109" s="99" t="n"/>
      <c r="H109" s="99" t="n"/>
      <c r="I109" s="99" t="n"/>
      <c r="J109" s="99" t="n"/>
      <c r="K109" s="99" t="n"/>
      <c r="L109" s="99" t="n"/>
    </row>
    <row r="110">
      <c r="A110" s="221" t="n"/>
      <c r="B110" s="99" t="n"/>
      <c r="C110" s="99" t="n"/>
      <c r="D110" s="99" t="n"/>
      <c r="E110" s="99" t="n"/>
      <c r="F110" s="99" t="n"/>
      <c r="G110" s="99" t="n"/>
      <c r="H110" s="99" t="n"/>
      <c r="I110" s="99" t="n"/>
      <c r="J110" s="99" t="n"/>
      <c r="K110" s="99" t="n"/>
      <c r="L110" s="99" t="n"/>
    </row>
    <row r="111">
      <c r="A111" s="221" t="n"/>
      <c r="B111" s="99" t="n"/>
      <c r="C111" s="99" t="n"/>
      <c r="D111" s="99" t="n"/>
      <c r="E111" s="99" t="n"/>
      <c r="F111" s="99" t="n"/>
      <c r="G111" s="99" t="n"/>
      <c r="H111" s="99" t="n"/>
      <c r="I111" s="99" t="n"/>
      <c r="J111" s="99" t="n"/>
      <c r="K111" s="99" t="n"/>
      <c r="L111" s="99" t="n"/>
    </row>
    <row r="112">
      <c r="A112" s="221" t="n"/>
      <c r="B112" s="99" t="n"/>
      <c r="C112" s="99" t="n"/>
      <c r="D112" s="99" t="n"/>
      <c r="E112" s="99" t="n"/>
      <c r="F112" s="99" t="n"/>
      <c r="G112" s="99" t="n"/>
      <c r="H112" s="99" t="n"/>
      <c r="I112" s="99" t="n"/>
      <c r="J112" s="99" t="n"/>
      <c r="K112" s="99" t="n"/>
      <c r="L112" s="99" t="n"/>
    </row>
    <row r="113">
      <c r="A113" s="221" t="n"/>
      <c r="B113" s="99" t="n"/>
      <c r="C113" s="99" t="n"/>
      <c r="D113" s="99" t="n"/>
      <c r="E113" s="99" t="n"/>
      <c r="F113" s="99" t="n"/>
      <c r="G113" s="99" t="n"/>
      <c r="H113" s="99" t="n"/>
      <c r="I113" s="99" t="n"/>
      <c r="J113" s="99" t="n"/>
      <c r="K113" s="99" t="n"/>
      <c r="L113" s="99" t="n"/>
    </row>
    <row r="114">
      <c r="A114" s="221" t="n"/>
      <c r="B114" s="99" t="n"/>
      <c r="C114" s="99" t="n"/>
      <c r="D114" s="99" t="n"/>
      <c r="E114" s="99" t="n"/>
      <c r="F114" s="99" t="n"/>
      <c r="G114" s="99" t="n"/>
      <c r="H114" s="99" t="n"/>
      <c r="I114" s="99" t="n"/>
      <c r="J114" s="99" t="n"/>
      <c r="K114" s="99" t="n"/>
      <c r="L114" s="99" t="n"/>
    </row>
    <row r="115">
      <c r="A115" s="221" t="n"/>
      <c r="B115" s="99" t="n"/>
      <c r="C115" s="99" t="n"/>
      <c r="D115" s="99" t="n"/>
      <c r="E115" s="99" t="n"/>
      <c r="F115" s="99" t="n"/>
      <c r="G115" s="99" t="n"/>
      <c r="H115" s="99" t="n"/>
      <c r="I115" s="99" t="n"/>
      <c r="J115" s="99" t="n"/>
      <c r="K115" s="99" t="n"/>
      <c r="L115" s="99" t="n"/>
    </row>
    <row r="116">
      <c r="A116" s="221" t="n"/>
      <c r="B116" s="99" t="n"/>
      <c r="C116" s="99" t="n"/>
      <c r="D116" s="99" t="n"/>
      <c r="E116" s="99" t="n"/>
      <c r="F116" s="99" t="n"/>
      <c r="G116" s="99" t="n"/>
      <c r="H116" s="99" t="n"/>
      <c r="I116" s="99" t="n"/>
      <c r="J116" s="99" t="n"/>
      <c r="K116" s="99" t="n"/>
      <c r="L116" s="99" t="n"/>
    </row>
    <row r="117">
      <c r="A117" s="221" t="n"/>
      <c r="B117" s="99" t="n"/>
      <c r="C117" s="99" t="n"/>
      <c r="D117" s="99" t="n"/>
      <c r="E117" s="99" t="n"/>
      <c r="F117" s="99" t="n"/>
      <c r="G117" s="99" t="n"/>
      <c r="H117" s="99" t="n"/>
      <c r="I117" s="99" t="n"/>
      <c r="J117" s="99" t="n"/>
      <c r="K117" s="99" t="n"/>
      <c r="L117" s="99" t="n"/>
    </row>
    <row r="118">
      <c r="A118" s="221" t="n"/>
      <c r="B118" s="99" t="n"/>
      <c r="C118" s="99" t="n"/>
      <c r="D118" s="99" t="n"/>
      <c r="E118" s="99" t="n"/>
      <c r="F118" s="99" t="n"/>
      <c r="G118" s="99" t="n"/>
      <c r="H118" s="99" t="n"/>
      <c r="I118" s="99" t="n"/>
      <c r="J118" s="99" t="n"/>
      <c r="K118" s="99" t="n"/>
      <c r="L118" s="99" t="n"/>
    </row>
    <row r="119">
      <c r="A119" s="221" t="n"/>
      <c r="B119" s="99" t="n"/>
      <c r="C119" s="99" t="n"/>
      <c r="D119" s="99" t="n"/>
      <c r="E119" s="99" t="n"/>
      <c r="F119" s="99" t="n"/>
      <c r="G119" s="99" t="n"/>
      <c r="H119" s="99" t="n"/>
      <c r="I119" s="99" t="n"/>
      <c r="J119" s="99" t="n"/>
      <c r="K119" s="99" t="n"/>
      <c r="L119" s="99" t="n"/>
    </row>
    <row r="120">
      <c r="A120" s="221" t="n"/>
      <c r="B120" s="99" t="n"/>
      <c r="C120" s="99" t="n"/>
      <c r="D120" s="99" t="n"/>
      <c r="E120" s="99" t="n"/>
      <c r="F120" s="99" t="n"/>
      <c r="G120" s="99" t="n"/>
      <c r="H120" s="99" t="n"/>
      <c r="I120" s="99" t="n"/>
      <c r="J120" s="99" t="n"/>
      <c r="K120" s="99" t="n"/>
      <c r="L120" s="99" t="n"/>
    </row>
    <row r="121">
      <c r="A121" s="221" t="n"/>
      <c r="B121" s="99" t="n"/>
      <c r="C121" s="99" t="n"/>
      <c r="D121" s="99" t="n"/>
      <c r="E121" s="99" t="n"/>
      <c r="F121" s="99" t="n"/>
      <c r="G121" s="99" t="n"/>
      <c r="H121" s="99" t="n"/>
      <c r="I121" s="99" t="n"/>
      <c r="J121" s="99" t="n"/>
      <c r="K121" s="99" t="n"/>
      <c r="L121" s="99" t="n"/>
    </row>
    <row r="122">
      <c r="A122" s="221" t="n"/>
      <c r="B122" s="99" t="n"/>
      <c r="C122" s="99" t="n"/>
      <c r="D122" s="99" t="n"/>
      <c r="E122" s="99" t="n"/>
      <c r="F122" s="99" t="n"/>
      <c r="G122" s="99" t="n"/>
      <c r="H122" s="99" t="n"/>
      <c r="I122" s="99" t="n"/>
      <c r="J122" s="99" t="n"/>
      <c r="K122" s="99" t="n"/>
      <c r="L122" s="99" t="n"/>
    </row>
    <row r="123">
      <c r="A123" s="221" t="n"/>
      <c r="B123" s="99" t="n"/>
      <c r="C123" s="99" t="n"/>
      <c r="D123" s="99" t="n"/>
      <c r="E123" s="99" t="n"/>
      <c r="F123" s="99" t="n"/>
      <c r="G123" s="99" t="n"/>
      <c r="H123" s="99" t="n"/>
      <c r="I123" s="99" t="n"/>
      <c r="J123" s="99" t="n"/>
      <c r="K123" s="99" t="n"/>
      <c r="L123" s="99" t="n"/>
    </row>
    <row r="124">
      <c r="A124" s="221" t="n"/>
      <c r="B124" s="99" t="n"/>
      <c r="C124" s="99" t="n"/>
      <c r="D124" s="99" t="n"/>
      <c r="E124" s="99" t="n"/>
      <c r="F124" s="99" t="n"/>
      <c r="G124" s="99" t="n"/>
      <c r="H124" s="99" t="n"/>
      <c r="I124" s="99" t="n"/>
      <c r="J124" s="99" t="n"/>
      <c r="K124" s="99" t="n"/>
      <c r="L124" s="99" t="n"/>
    </row>
    <row r="125">
      <c r="A125" s="221" t="n"/>
      <c r="B125" s="99" t="n"/>
      <c r="C125" s="99" t="n"/>
      <c r="D125" s="99" t="n"/>
      <c r="E125" s="99" t="n"/>
      <c r="F125" s="99" t="n"/>
      <c r="G125" s="99" t="n"/>
      <c r="H125" s="99" t="n"/>
      <c r="I125" s="99" t="n"/>
      <c r="J125" s="99" t="n"/>
      <c r="K125" s="99" t="n"/>
      <c r="L125" s="99" t="n"/>
    </row>
    <row r="126">
      <c r="A126" s="221" t="n"/>
      <c r="B126" s="99" t="n"/>
      <c r="C126" s="99" t="n"/>
      <c r="D126" s="99" t="n"/>
      <c r="E126" s="99" t="n"/>
      <c r="F126" s="99" t="n"/>
      <c r="G126" s="99" t="n"/>
      <c r="H126" s="99" t="n"/>
      <c r="I126" s="99" t="n"/>
      <c r="J126" s="99" t="n"/>
      <c r="K126" s="99" t="n"/>
      <c r="L126" s="99" t="n"/>
    </row>
    <row r="127">
      <c r="A127" s="221" t="n"/>
      <c r="B127" s="99" t="n"/>
      <c r="C127" s="99" t="n"/>
      <c r="D127" s="99" t="n"/>
      <c r="E127" s="99" t="n"/>
      <c r="F127" s="99" t="n"/>
      <c r="G127" s="99" t="n"/>
      <c r="H127" s="99" t="n"/>
      <c r="I127" s="99" t="n"/>
      <c r="J127" s="99" t="n"/>
      <c r="K127" s="99" t="n"/>
      <c r="L127" s="99" t="n"/>
    </row>
    <row r="128">
      <c r="A128" s="221" t="n"/>
      <c r="B128" s="99" t="n"/>
      <c r="C128" s="99" t="n"/>
      <c r="D128" s="99" t="n"/>
      <c r="E128" s="99" t="n"/>
      <c r="F128" s="99" t="n"/>
      <c r="G128" s="99" t="n"/>
      <c r="H128" s="99" t="n"/>
      <c r="I128" s="99" t="n"/>
      <c r="J128" s="99" t="n"/>
      <c r="K128" s="99" t="n"/>
      <c r="L128" s="99" t="n"/>
    </row>
    <row r="129">
      <c r="A129" s="221" t="n"/>
      <c r="B129" s="99" t="n"/>
      <c r="C129" s="99" t="n"/>
      <c r="D129" s="99" t="n"/>
      <c r="E129" s="99" t="n"/>
      <c r="F129" s="99" t="n"/>
      <c r="G129" s="99" t="n"/>
      <c r="H129" s="99" t="n"/>
      <c r="I129" s="99" t="n"/>
      <c r="J129" s="99" t="n"/>
      <c r="K129" s="99" t="n"/>
      <c r="L129" s="99" t="n"/>
    </row>
    <row r="130">
      <c r="A130" s="221" t="n"/>
      <c r="B130" s="99" t="n"/>
      <c r="C130" s="99" t="n"/>
      <c r="D130" s="99" t="n"/>
      <c r="E130" s="99" t="n"/>
      <c r="F130" s="99" t="n"/>
      <c r="G130" s="99" t="n"/>
      <c r="H130" s="99" t="n"/>
      <c r="I130" s="99" t="n"/>
      <c r="J130" s="99" t="n"/>
      <c r="K130" s="99" t="n"/>
      <c r="L130" s="99" t="n"/>
    </row>
    <row r="131">
      <c r="A131" s="221" t="n"/>
      <c r="B131" s="99" t="n"/>
      <c r="C131" s="99" t="n"/>
      <c r="D131" s="99" t="n"/>
      <c r="E131" s="99" t="n"/>
      <c r="F131" s="99" t="n"/>
      <c r="G131" s="99" t="n"/>
      <c r="H131" s="99" t="n"/>
      <c r="I131" s="99" t="n"/>
      <c r="J131" s="99" t="n"/>
      <c r="K131" s="99" t="n"/>
      <c r="L131" s="99" t="n"/>
    </row>
    <row r="132">
      <c r="A132" s="221" t="n"/>
      <c r="B132" s="99" t="n"/>
      <c r="C132" s="99" t="n"/>
      <c r="D132" s="99" t="n"/>
      <c r="E132" s="99" t="n"/>
      <c r="F132" s="99" t="n"/>
      <c r="G132" s="99" t="n"/>
      <c r="H132" s="99" t="n"/>
      <c r="I132" s="99" t="n"/>
      <c r="J132" s="99" t="n"/>
      <c r="K132" s="99" t="n"/>
      <c r="L132" s="99" t="n"/>
    </row>
    <row r="133">
      <c r="A133" s="221" t="n"/>
      <c r="B133" s="99" t="n"/>
      <c r="C133" s="99" t="n"/>
      <c r="D133" s="99" t="n"/>
      <c r="E133" s="99" t="n"/>
      <c r="F133" s="99" t="n"/>
      <c r="G133" s="99" t="n"/>
      <c r="H133" s="99" t="n"/>
      <c r="I133" s="99" t="n"/>
      <c r="J133" s="99" t="n"/>
      <c r="K133" s="99" t="n"/>
      <c r="L133" s="99" t="n"/>
    </row>
    <row r="134">
      <c r="A134" s="221" t="n"/>
      <c r="B134" s="99" t="n"/>
      <c r="C134" s="99" t="n"/>
      <c r="D134" s="99" t="n"/>
      <c r="E134" s="99" t="n"/>
      <c r="F134" s="99" t="n"/>
      <c r="G134" s="99" t="n"/>
      <c r="H134" s="99" t="n"/>
      <c r="I134" s="99" t="n"/>
      <c r="J134" s="99" t="n"/>
      <c r="K134" s="99" t="n"/>
      <c r="L134" s="99" t="n"/>
    </row>
    <row r="135">
      <c r="A135" s="221" t="n"/>
      <c r="B135" s="99" t="n"/>
      <c r="C135" s="99" t="n"/>
      <c r="D135" s="99" t="n"/>
      <c r="E135" s="99" t="n"/>
      <c r="F135" s="99" t="n"/>
      <c r="G135" s="99" t="n"/>
      <c r="H135" s="99" t="n"/>
      <c r="I135" s="99" t="n"/>
      <c r="J135" s="99" t="n"/>
      <c r="K135" s="99" t="n"/>
      <c r="L135" s="99" t="n"/>
    </row>
    <row r="136">
      <c r="A136" s="221" t="n"/>
      <c r="B136" s="99" t="n"/>
      <c r="C136" s="99" t="n"/>
      <c r="D136" s="99" t="n"/>
      <c r="E136" s="99" t="n"/>
      <c r="F136" s="99" t="n"/>
      <c r="G136" s="99" t="n"/>
      <c r="H136" s="99" t="n"/>
      <c r="I136" s="99" t="n"/>
      <c r="J136" s="99" t="n"/>
      <c r="K136" s="99" t="n"/>
      <c r="L136" s="99" t="n"/>
    </row>
    <row r="137">
      <c r="A137" s="221" t="n"/>
      <c r="B137" s="99" t="n"/>
      <c r="C137" s="99" t="n"/>
      <c r="D137" s="99" t="n"/>
      <c r="E137" s="99" t="n"/>
      <c r="F137" s="99" t="n"/>
      <c r="G137" s="99" t="n"/>
      <c r="H137" s="99" t="n"/>
      <c r="I137" s="99" t="n"/>
      <c r="J137" s="99" t="n"/>
      <c r="K137" s="99" t="n"/>
      <c r="L137" s="99" t="n"/>
    </row>
    <row r="138">
      <c r="A138" s="221" t="n"/>
      <c r="B138" s="99" t="n"/>
      <c r="C138" s="99" t="n"/>
      <c r="D138" s="99" t="n"/>
      <c r="E138" s="99" t="n"/>
      <c r="F138" s="99" t="n"/>
      <c r="G138" s="99" t="n"/>
      <c r="H138" s="99" t="n"/>
      <c r="I138" s="99" t="n"/>
      <c r="J138" s="99" t="n"/>
      <c r="K138" s="99" t="n"/>
      <c r="L138" s="99" t="n"/>
    </row>
    <row r="139">
      <c r="A139" s="221" t="n"/>
      <c r="B139" s="99" t="n"/>
      <c r="C139" s="99" t="n"/>
      <c r="D139" s="99" t="n"/>
      <c r="E139" s="99" t="n"/>
      <c r="F139" s="99" t="n"/>
      <c r="G139" s="99" t="n"/>
      <c r="H139" s="99" t="n"/>
      <c r="I139" s="99" t="n"/>
      <c r="J139" s="99" t="n"/>
      <c r="K139" s="99" t="n"/>
      <c r="L139" s="99" t="n"/>
    </row>
    <row r="140">
      <c r="A140" s="221" t="n"/>
      <c r="B140" s="99" t="n"/>
      <c r="C140" s="99" t="n"/>
      <c r="D140" s="99" t="n"/>
      <c r="E140" s="99" t="n"/>
      <c r="F140" s="99" t="n"/>
      <c r="G140" s="99" t="n"/>
      <c r="H140" s="99" t="n"/>
      <c r="I140" s="99" t="n"/>
      <c r="J140" s="99" t="n"/>
      <c r="K140" s="99" t="n"/>
      <c r="L140" s="99" t="n"/>
    </row>
    <row r="141">
      <c r="A141" s="221" t="n"/>
      <c r="B141" s="99" t="n"/>
      <c r="C141" s="99" t="n"/>
      <c r="D141" s="99" t="n"/>
      <c r="E141" s="99" t="n"/>
      <c r="F141" s="99" t="n"/>
      <c r="G141" s="99" t="n"/>
      <c r="H141" s="99" t="n"/>
      <c r="I141" s="99" t="n"/>
      <c r="J141" s="99" t="n"/>
      <c r="K141" s="99" t="n"/>
      <c r="L141" s="99" t="n"/>
    </row>
    <row r="142">
      <c r="A142" s="221" t="n"/>
      <c r="B142" s="99" t="n"/>
      <c r="C142" s="99" t="n"/>
      <c r="D142" s="99" t="n"/>
      <c r="E142" s="99" t="n"/>
      <c r="F142" s="99" t="n"/>
      <c r="G142" s="99" t="n"/>
      <c r="H142" s="99" t="n"/>
      <c r="I142" s="99" t="n"/>
      <c r="J142" s="99" t="n"/>
      <c r="K142" s="99" t="n"/>
      <c r="L142" s="99" t="n"/>
    </row>
    <row r="143">
      <c r="A143" s="221" t="n"/>
      <c r="B143" s="99" t="n"/>
      <c r="C143" s="99" t="n"/>
      <c r="D143" s="99" t="n"/>
      <c r="E143" s="99" t="n"/>
      <c r="F143" s="99" t="n"/>
      <c r="G143" s="99" t="n"/>
      <c r="H143" s="99" t="n"/>
      <c r="I143" s="99" t="n"/>
      <c r="J143" s="99" t="n"/>
      <c r="K143" s="99" t="n"/>
      <c r="L143" s="99" t="n"/>
    </row>
    <row r="144">
      <c r="A144" s="221" t="n"/>
      <c r="B144" s="99" t="n"/>
      <c r="C144" s="99" t="n"/>
      <c r="D144" s="99" t="n"/>
      <c r="E144" s="99" t="n"/>
      <c r="F144" s="99" t="n"/>
      <c r="G144" s="99" t="n"/>
      <c r="H144" s="99" t="n"/>
      <c r="I144" s="99" t="n"/>
      <c r="J144" s="99" t="n"/>
      <c r="K144" s="99" t="n"/>
      <c r="L144" s="99" t="n"/>
    </row>
    <row r="145">
      <c r="A145" s="221" t="n"/>
      <c r="B145" s="99" t="n"/>
      <c r="C145" s="99" t="n"/>
      <c r="D145" s="99" t="n"/>
      <c r="E145" s="99" t="n"/>
      <c r="F145" s="99" t="n"/>
      <c r="G145" s="99" t="n"/>
      <c r="H145" s="99" t="n"/>
      <c r="I145" s="99" t="n"/>
      <c r="J145" s="99" t="n"/>
      <c r="K145" s="99" t="n"/>
      <c r="L145" s="99" t="n"/>
    </row>
    <row r="146">
      <c r="A146" s="221" t="n"/>
      <c r="B146" s="99" t="n"/>
      <c r="C146" s="99" t="n"/>
      <c r="D146" s="99" t="n"/>
      <c r="E146" s="99" t="n"/>
      <c r="F146" s="99" t="n"/>
      <c r="G146" s="99" t="n"/>
      <c r="H146" s="99" t="n"/>
      <c r="I146" s="99" t="n"/>
      <c r="J146" s="99" t="n"/>
      <c r="K146" s="99" t="n"/>
      <c r="L146" s="99" t="n"/>
    </row>
    <row r="147">
      <c r="A147" s="221" t="n"/>
      <c r="B147" s="99" t="n"/>
      <c r="C147" s="99" t="n"/>
      <c r="D147" s="99" t="n"/>
      <c r="E147" s="99" t="n"/>
      <c r="F147" s="99" t="n"/>
      <c r="G147" s="99" t="n"/>
      <c r="H147" s="99" t="n"/>
      <c r="I147" s="99" t="n"/>
      <c r="J147" s="99" t="n"/>
      <c r="K147" s="99" t="n"/>
      <c r="L147" s="99" t="n"/>
    </row>
    <row r="148">
      <c r="A148" s="221" t="n"/>
      <c r="B148" s="99" t="n"/>
      <c r="C148" s="99" t="n"/>
      <c r="D148" s="99" t="n"/>
      <c r="E148" s="99" t="n"/>
      <c r="F148" s="99" t="n"/>
      <c r="G148" s="99" t="n"/>
      <c r="H148" s="99" t="n"/>
      <c r="I148" s="99" t="n"/>
      <c r="J148" s="99" t="n"/>
      <c r="K148" s="99" t="n"/>
      <c r="L148" s="99" t="n"/>
    </row>
    <row r="149">
      <c r="A149" s="221" t="n"/>
      <c r="B149" s="99" t="n"/>
      <c r="C149" s="99" t="n"/>
      <c r="D149" s="99" t="n"/>
      <c r="E149" s="99" t="n"/>
      <c r="F149" s="99" t="n"/>
      <c r="G149" s="99" t="n"/>
      <c r="H149" s="99" t="n"/>
      <c r="I149" s="99" t="n"/>
      <c r="J149" s="99" t="n"/>
      <c r="K149" s="99" t="n"/>
      <c r="L149" s="99" t="n"/>
    </row>
    <row r="150">
      <c r="A150" s="221" t="n"/>
      <c r="B150" s="99" t="n"/>
      <c r="C150" s="99" t="n"/>
      <c r="D150" s="99" t="n"/>
      <c r="E150" s="99" t="n"/>
      <c r="F150" s="99" t="n"/>
      <c r="G150" s="99" t="n"/>
      <c r="H150" s="99" t="n"/>
      <c r="I150" s="99" t="n"/>
      <c r="J150" s="99" t="n"/>
      <c r="K150" s="99" t="n"/>
      <c r="L150" s="99" t="n"/>
    </row>
    <row r="151">
      <c r="A151" s="221" t="n"/>
      <c r="B151" s="99" t="n"/>
      <c r="C151" s="99" t="n"/>
      <c r="D151" s="99" t="n"/>
      <c r="E151" s="99" t="n"/>
      <c r="F151" s="99" t="n"/>
      <c r="G151" s="99" t="n"/>
      <c r="H151" s="99" t="n"/>
      <c r="I151" s="99" t="n"/>
      <c r="J151" s="99" t="n"/>
      <c r="K151" s="99" t="n"/>
      <c r="L151" s="99" t="n"/>
    </row>
    <row r="152">
      <c r="A152" s="221" t="n"/>
      <c r="B152" s="99" t="n"/>
      <c r="C152" s="99" t="n"/>
      <c r="D152" s="99" t="n"/>
      <c r="E152" s="99" t="n"/>
      <c r="F152" s="99" t="n"/>
      <c r="G152" s="99" t="n"/>
      <c r="H152" s="99" t="n"/>
      <c r="I152" s="99" t="n"/>
      <c r="J152" s="99" t="n"/>
      <c r="K152" s="99" t="n"/>
      <c r="L152" s="99" t="n"/>
    </row>
    <row r="153">
      <c r="A153" s="221" t="n"/>
      <c r="B153" s="99" t="n"/>
      <c r="C153" s="99" t="n"/>
      <c r="D153" s="99" t="n"/>
      <c r="E153" s="99" t="n"/>
      <c r="F153" s="99" t="n"/>
      <c r="G153" s="99" t="n"/>
      <c r="H153" s="99" t="n"/>
      <c r="I153" s="99" t="n"/>
      <c r="J153" s="99" t="n"/>
      <c r="K153" s="99" t="n"/>
      <c r="L153" s="99" t="n"/>
    </row>
    <row r="154">
      <c r="A154" s="221" t="n"/>
      <c r="B154" s="99" t="n"/>
      <c r="C154" s="99" t="n"/>
      <c r="D154" s="99" t="n"/>
      <c r="E154" s="99" t="n"/>
      <c r="F154" s="99" t="n"/>
      <c r="G154" s="99" t="n"/>
      <c r="H154" s="99" t="n"/>
      <c r="I154" s="99" t="n"/>
      <c r="J154" s="99" t="n"/>
      <c r="K154" s="99" t="n"/>
      <c r="L154" s="99" t="n"/>
    </row>
    <row r="155">
      <c r="A155" s="221" t="n"/>
      <c r="B155" s="99" t="n"/>
      <c r="C155" s="99" t="n"/>
      <c r="D155" s="99" t="n"/>
      <c r="E155" s="99" t="n"/>
      <c r="F155" s="99" t="n"/>
      <c r="G155" s="99" t="n"/>
      <c r="H155" s="99" t="n"/>
      <c r="I155" s="99" t="n"/>
      <c r="J155" s="99" t="n"/>
      <c r="K155" s="99" t="n"/>
      <c r="L155" s="99" t="n"/>
    </row>
    <row r="156">
      <c r="A156" s="221" t="n"/>
      <c r="B156" s="99" t="n"/>
      <c r="C156" s="99" t="n"/>
      <c r="D156" s="99" t="n"/>
      <c r="E156" s="99" t="n"/>
      <c r="F156" s="99" t="n"/>
      <c r="G156" s="99" t="n"/>
      <c r="H156" s="99" t="n"/>
      <c r="I156" s="99" t="n"/>
      <c r="J156" s="99" t="n"/>
      <c r="K156" s="99" t="n"/>
      <c r="L156" s="99" t="n"/>
    </row>
    <row r="157">
      <c r="A157" s="221" t="n"/>
      <c r="B157" s="99" t="n"/>
      <c r="C157" s="99" t="n"/>
      <c r="D157" s="99" t="n"/>
      <c r="E157" s="99" t="n"/>
      <c r="F157" s="99" t="n"/>
      <c r="G157" s="99" t="n"/>
      <c r="H157" s="99" t="n"/>
      <c r="I157" s="99" t="n"/>
      <c r="J157" s="99" t="n"/>
      <c r="K157" s="99" t="n"/>
      <c r="L157" s="99" t="n"/>
    </row>
    <row r="158">
      <c r="A158" s="221" t="n"/>
      <c r="B158" s="99" t="n"/>
      <c r="C158" s="99" t="n"/>
      <c r="D158" s="99" t="n"/>
      <c r="E158" s="99" t="n"/>
      <c r="F158" s="99" t="n"/>
      <c r="G158" s="99" t="n"/>
      <c r="H158" s="99" t="n"/>
      <c r="I158" s="99" t="n"/>
      <c r="J158" s="99" t="n"/>
      <c r="K158" s="99" t="n"/>
      <c r="L158" s="99" t="n"/>
    </row>
    <row r="159">
      <c r="A159" s="221" t="n"/>
      <c r="B159" s="99" t="n"/>
      <c r="C159" s="99" t="n"/>
      <c r="D159" s="99" t="n"/>
      <c r="E159" s="99" t="n"/>
      <c r="F159" s="99" t="n"/>
      <c r="G159" s="99" t="n"/>
      <c r="H159" s="99" t="n"/>
      <c r="I159" s="99" t="n"/>
      <c r="J159" s="99" t="n"/>
      <c r="K159" s="99" t="n"/>
      <c r="L159" s="99" t="n"/>
    </row>
    <row r="160">
      <c r="A160" s="221" t="n"/>
      <c r="B160" s="99" t="n"/>
      <c r="C160" s="99" t="n"/>
      <c r="D160" s="99" t="n"/>
      <c r="E160" s="99" t="n"/>
      <c r="F160" s="99" t="n"/>
      <c r="G160" s="99" t="n"/>
      <c r="H160" s="99" t="n"/>
      <c r="I160" s="99" t="n"/>
      <c r="J160" s="99" t="n"/>
      <c r="K160" s="99" t="n"/>
      <c r="L160" s="99" t="n"/>
    </row>
    <row r="161">
      <c r="A161" s="221" t="n"/>
      <c r="B161" s="99" t="n"/>
      <c r="C161" s="99" t="n"/>
      <c r="D161" s="99" t="n"/>
      <c r="E161" s="99" t="n"/>
      <c r="F161" s="99" t="n"/>
      <c r="G161" s="99" t="n"/>
      <c r="H161" s="99" t="n"/>
      <c r="I161" s="99" t="n"/>
      <c r="J161" s="99" t="n"/>
      <c r="K161" s="99" t="n"/>
      <c r="L161" s="99" t="n"/>
    </row>
    <row r="162">
      <c r="A162" s="221" t="n"/>
      <c r="B162" s="99" t="n"/>
      <c r="C162" s="99" t="n"/>
      <c r="D162" s="99" t="n"/>
      <c r="E162" s="99" t="n"/>
      <c r="F162" s="99" t="n"/>
      <c r="G162" s="99" t="n"/>
      <c r="H162" s="99" t="n"/>
      <c r="I162" s="99" t="n"/>
      <c r="J162" s="99" t="n"/>
      <c r="K162" s="99" t="n"/>
      <c r="L162" s="99" t="n"/>
    </row>
    <row r="163">
      <c r="A163" s="221" t="n"/>
      <c r="B163" s="99" t="n"/>
      <c r="C163" s="99" t="n"/>
      <c r="D163" s="99" t="n"/>
      <c r="E163" s="99" t="n"/>
      <c r="F163" s="99" t="n"/>
      <c r="G163" s="99" t="n"/>
      <c r="H163" s="99" t="n"/>
      <c r="I163" s="99" t="n"/>
      <c r="J163" s="99" t="n"/>
      <c r="K163" s="99" t="n"/>
      <c r="L163" s="99" t="n"/>
    </row>
    <row r="164">
      <c r="A164" s="221" t="n"/>
      <c r="B164" s="99" t="n"/>
      <c r="C164" s="99" t="n"/>
      <c r="D164" s="99" t="n"/>
      <c r="E164" s="99" t="n"/>
      <c r="F164" s="99" t="n"/>
      <c r="G164" s="99" t="n"/>
      <c r="H164" s="99" t="n"/>
      <c r="I164" s="99" t="n"/>
      <c r="J164" s="99" t="n"/>
      <c r="K164" s="99" t="n"/>
      <c r="L164" s="99" t="n"/>
    </row>
    <row r="165">
      <c r="A165" s="221" t="n"/>
      <c r="B165" s="99" t="n"/>
      <c r="C165" s="99" t="n"/>
      <c r="D165" s="99" t="n"/>
      <c r="E165" s="99" t="n"/>
      <c r="F165" s="99" t="n"/>
      <c r="G165" s="99" t="n"/>
      <c r="H165" s="99" t="n"/>
      <c r="I165" s="99" t="n"/>
      <c r="J165" s="99" t="n"/>
      <c r="K165" s="99" t="n"/>
      <c r="L165" s="99" t="n"/>
    </row>
    <row r="166">
      <c r="A166" s="221" t="n"/>
      <c r="B166" s="99" t="n"/>
      <c r="C166" s="99" t="n"/>
      <c r="D166" s="99" t="n"/>
      <c r="E166" s="99" t="n"/>
      <c r="F166" s="99" t="n"/>
      <c r="G166" s="99" t="n"/>
      <c r="H166" s="99" t="n"/>
      <c r="I166" s="99" t="n"/>
      <c r="J166" s="99" t="n"/>
      <c r="K166" s="99" t="n"/>
      <c r="L166" s="99" t="n"/>
    </row>
    <row r="167">
      <c r="A167" s="221" t="n"/>
      <c r="B167" s="99" t="n"/>
      <c r="C167" s="99" t="n"/>
      <c r="D167" s="99" t="n"/>
      <c r="E167" s="99" t="n"/>
      <c r="F167" s="99" t="n"/>
      <c r="G167" s="99" t="n"/>
      <c r="H167" s="99" t="n"/>
      <c r="I167" s="99" t="n"/>
      <c r="J167" s="99" t="n"/>
      <c r="K167" s="99" t="n"/>
      <c r="L167" s="99" t="n"/>
    </row>
    <row r="168">
      <c r="A168" s="221" t="n"/>
      <c r="B168" s="99" t="n"/>
      <c r="C168" s="99" t="n"/>
      <c r="D168" s="99" t="n"/>
      <c r="E168" s="99" t="n"/>
      <c r="F168" s="99" t="n"/>
      <c r="G168" s="99" t="n"/>
      <c r="H168" s="99" t="n"/>
      <c r="I168" s="99" t="n"/>
      <c r="J168" s="99" t="n"/>
      <c r="K168" s="99" t="n"/>
      <c r="L168" s="99" t="n"/>
    </row>
    <row r="169">
      <c r="A169" s="221" t="n"/>
      <c r="B169" s="99" t="n"/>
      <c r="C169" s="99" t="n"/>
      <c r="D169" s="99" t="n"/>
      <c r="E169" s="99" t="n"/>
      <c r="F169" s="99" t="n"/>
      <c r="G169" s="99" t="n"/>
      <c r="H169" s="99" t="n"/>
      <c r="I169" s="99" t="n"/>
      <c r="J169" s="99" t="n"/>
      <c r="K169" s="99" t="n"/>
      <c r="L169" s="99" t="n"/>
    </row>
    <row r="170">
      <c r="A170" s="221" t="n"/>
      <c r="B170" s="99" t="n"/>
      <c r="C170" s="99" t="n"/>
      <c r="D170" s="99" t="n"/>
      <c r="E170" s="99" t="n"/>
      <c r="F170" s="99" t="n"/>
      <c r="G170" s="99" t="n"/>
      <c r="H170" s="99" t="n"/>
      <c r="I170" s="99" t="n"/>
      <c r="J170" s="99" t="n"/>
      <c r="K170" s="99" t="n"/>
      <c r="L170" s="99" t="n"/>
    </row>
    <row r="171">
      <c r="A171" s="221" t="n"/>
      <c r="B171" s="99" t="n"/>
      <c r="C171" s="99" t="n"/>
      <c r="D171" s="99" t="n"/>
      <c r="E171" s="99" t="n"/>
      <c r="F171" s="99" t="n"/>
      <c r="G171" s="99" t="n"/>
      <c r="H171" s="99" t="n"/>
      <c r="I171" s="99" t="n"/>
      <c r="J171" s="99" t="n"/>
      <c r="K171" s="99" t="n"/>
      <c r="L171" s="99" t="n"/>
    </row>
    <row r="172">
      <c r="A172" s="221" t="n"/>
      <c r="B172" s="99" t="n"/>
      <c r="C172" s="99" t="n"/>
      <c r="D172" s="99" t="n"/>
      <c r="E172" s="99" t="n"/>
      <c r="F172" s="99" t="n"/>
      <c r="G172" s="99" t="n"/>
      <c r="H172" s="99" t="n"/>
      <c r="I172" s="99" t="n"/>
      <c r="J172" s="99" t="n"/>
      <c r="K172" s="99" t="n"/>
      <c r="L172" s="99" t="n"/>
    </row>
    <row r="173">
      <c r="A173" s="221" t="n"/>
      <c r="B173" s="99" t="n"/>
      <c r="C173" s="99" t="n"/>
      <c r="D173" s="99" t="n"/>
      <c r="E173" s="99" t="n"/>
      <c r="F173" s="99" t="n"/>
      <c r="G173" s="99" t="n"/>
      <c r="H173" s="99" t="n"/>
      <c r="I173" s="99" t="n"/>
      <c r="J173" s="99" t="n"/>
      <c r="K173" s="99" t="n"/>
      <c r="L173" s="99" t="n"/>
    </row>
    <row r="174">
      <c r="A174" s="221" t="n"/>
      <c r="B174" s="99" t="n"/>
      <c r="C174" s="99" t="n"/>
      <c r="D174" s="99" t="n"/>
      <c r="E174" s="99" t="n"/>
      <c r="F174" s="99" t="n"/>
      <c r="G174" s="99" t="n"/>
      <c r="H174" s="99" t="n"/>
      <c r="I174" s="99" t="n"/>
      <c r="J174" s="99" t="n"/>
      <c r="K174" s="99" t="n"/>
      <c r="L174" s="99" t="n"/>
    </row>
    <row r="175">
      <c r="A175" s="221" t="n"/>
      <c r="B175" s="99" t="n"/>
      <c r="C175" s="99" t="n"/>
      <c r="D175" s="99" t="n"/>
      <c r="E175" s="99" t="n"/>
      <c r="F175" s="99" t="n"/>
      <c r="G175" s="99" t="n"/>
      <c r="H175" s="99" t="n"/>
      <c r="I175" s="99" t="n"/>
      <c r="J175" s="99" t="n"/>
      <c r="K175" s="99" t="n"/>
      <c r="L175" s="99" t="n"/>
    </row>
    <row r="176">
      <c r="A176" s="221" t="n"/>
      <c r="B176" s="99" t="n"/>
      <c r="C176" s="99" t="n"/>
      <c r="D176" s="99" t="n"/>
      <c r="E176" s="99" t="n"/>
      <c r="F176" s="99" t="n"/>
      <c r="G176" s="99" t="n"/>
      <c r="H176" s="99" t="n"/>
      <c r="I176" s="99" t="n"/>
      <c r="J176" s="99" t="n"/>
      <c r="K176" s="99" t="n"/>
      <c r="L176" s="99" t="n"/>
    </row>
    <row r="177">
      <c r="A177" s="221" t="n"/>
      <c r="B177" s="99" t="n"/>
      <c r="C177" s="99" t="n"/>
      <c r="D177" s="99" t="n"/>
      <c r="E177" s="99" t="n"/>
      <c r="F177" s="99" t="n"/>
      <c r="G177" s="99" t="n"/>
      <c r="H177" s="99" t="n"/>
      <c r="I177" s="99" t="n"/>
      <c r="J177" s="99" t="n"/>
      <c r="K177" s="99" t="n"/>
      <c r="L177" s="99" t="n"/>
    </row>
    <row r="178">
      <c r="A178" s="221" t="n"/>
      <c r="B178" s="99" t="n"/>
      <c r="C178" s="99" t="n"/>
      <c r="D178" s="99" t="n"/>
      <c r="E178" s="99" t="n"/>
      <c r="F178" s="99" t="n"/>
      <c r="G178" s="99" t="n"/>
      <c r="H178" s="99" t="n"/>
      <c r="I178" s="99" t="n"/>
      <c r="J178" s="99" t="n"/>
      <c r="K178" s="99" t="n"/>
      <c r="L178" s="99" t="n"/>
    </row>
    <row r="179">
      <c r="A179" s="221" t="n"/>
      <c r="B179" s="99" t="n"/>
      <c r="C179" s="99" t="n"/>
      <c r="D179" s="99" t="n"/>
      <c r="E179" s="99" t="n"/>
      <c r="F179" s="99" t="n"/>
      <c r="G179" s="99" t="n"/>
      <c r="H179" s="99" t="n"/>
      <c r="I179" s="99" t="n"/>
      <c r="J179" s="99" t="n"/>
      <c r="K179" s="99" t="n"/>
      <c r="L179" s="99" t="n"/>
    </row>
    <row r="180">
      <c r="A180" s="221" t="n"/>
      <c r="B180" s="99" t="n"/>
      <c r="C180" s="99" t="n"/>
      <c r="D180" s="99" t="n"/>
      <c r="E180" s="99" t="n"/>
      <c r="F180" s="99" t="n"/>
      <c r="G180" s="99" t="n"/>
      <c r="H180" s="99" t="n"/>
      <c r="I180" s="99" t="n"/>
      <c r="J180" s="99" t="n"/>
      <c r="K180" s="99" t="n"/>
      <c r="L180" s="99" t="n"/>
    </row>
    <row r="181">
      <c r="A181" s="221" t="n"/>
      <c r="B181" s="99" t="n"/>
      <c r="C181" s="99" t="n"/>
      <c r="D181" s="99" t="n"/>
      <c r="E181" s="99" t="n"/>
      <c r="F181" s="99" t="n"/>
      <c r="G181" s="99" t="n"/>
      <c r="H181" s="99" t="n"/>
      <c r="I181" s="99" t="n"/>
      <c r="J181" s="99" t="n"/>
      <c r="K181" s="99" t="n"/>
      <c r="L181" s="99" t="n"/>
    </row>
    <row r="182">
      <c r="A182" s="221" t="n"/>
      <c r="B182" s="99" t="n"/>
      <c r="C182" s="99" t="n"/>
      <c r="D182" s="99" t="n"/>
      <c r="E182" s="99" t="n"/>
      <c r="F182" s="99" t="n"/>
      <c r="G182" s="99" t="n"/>
      <c r="H182" s="99" t="n"/>
      <c r="I182" s="99" t="n"/>
      <c r="J182" s="99" t="n"/>
      <c r="K182" s="99" t="n"/>
      <c r="L182" s="99" t="n"/>
    </row>
    <row r="183">
      <c r="A183" s="221" t="n"/>
      <c r="B183" s="99" t="n"/>
      <c r="C183" s="99" t="n"/>
      <c r="D183" s="99" t="n"/>
      <c r="E183" s="99" t="n"/>
      <c r="F183" s="99" t="n"/>
      <c r="G183" s="99" t="n"/>
      <c r="H183" s="99" t="n"/>
      <c r="I183" s="99" t="n"/>
      <c r="J183" s="99" t="n"/>
      <c r="K183" s="99" t="n"/>
      <c r="L183" s="99" t="n"/>
    </row>
    <row r="184">
      <c r="A184" s="221" t="n"/>
      <c r="B184" s="99" t="n"/>
      <c r="C184" s="99" t="n"/>
      <c r="D184" s="99" t="n"/>
      <c r="E184" s="99" t="n"/>
      <c r="F184" s="99" t="n"/>
      <c r="G184" s="99" t="n"/>
      <c r="H184" s="99" t="n"/>
      <c r="I184" s="99" t="n"/>
      <c r="J184" s="99" t="n"/>
      <c r="K184" s="99" t="n"/>
      <c r="L184" s="99" t="n"/>
    </row>
    <row r="185">
      <c r="A185" s="221" t="n"/>
      <c r="B185" s="99" t="n"/>
      <c r="C185" s="99" t="n"/>
      <c r="D185" s="99" t="n"/>
      <c r="E185" s="99" t="n"/>
      <c r="F185" s="99" t="n"/>
      <c r="G185" s="99" t="n"/>
      <c r="H185" s="99" t="n"/>
      <c r="I185" s="99" t="n"/>
      <c r="J185" s="99" t="n"/>
      <c r="K185" s="99" t="n"/>
      <c r="L185" s="99" t="n"/>
    </row>
    <row r="186">
      <c r="A186" s="221" t="n"/>
      <c r="B186" s="99" t="n"/>
      <c r="C186" s="99" t="n"/>
      <c r="D186" s="99" t="n"/>
      <c r="E186" s="99" t="n"/>
      <c r="F186" s="99" t="n"/>
      <c r="G186" s="99" t="n"/>
      <c r="H186" s="99" t="n"/>
      <c r="I186" s="99" t="n"/>
      <c r="J186" s="99" t="n"/>
      <c r="K186" s="99" t="n"/>
      <c r="L186" s="99" t="n"/>
    </row>
    <row r="187">
      <c r="A187" s="221" t="n"/>
      <c r="B187" s="99" t="n"/>
      <c r="C187" s="99" t="n"/>
      <c r="D187" s="99" t="n"/>
      <c r="E187" s="99" t="n"/>
      <c r="F187" s="99" t="n"/>
      <c r="G187" s="99" t="n"/>
      <c r="H187" s="99" t="n"/>
      <c r="I187" s="99" t="n"/>
      <c r="J187" s="99" t="n"/>
      <c r="K187" s="99" t="n"/>
      <c r="L187" s="99" t="n"/>
    </row>
    <row r="188">
      <c r="A188" s="221" t="n"/>
      <c r="B188" s="99" t="n"/>
      <c r="C188" s="99" t="n"/>
      <c r="D188" s="99" t="n"/>
      <c r="E188" s="99" t="n"/>
      <c r="F188" s="99" t="n"/>
      <c r="G188" s="99" t="n"/>
      <c r="H188" s="99" t="n"/>
      <c r="I188" s="99" t="n"/>
      <c r="J188" s="99" t="n"/>
      <c r="K188" s="99" t="n"/>
      <c r="L188" s="99" t="n"/>
    </row>
    <row r="189">
      <c r="A189" s="221" t="n"/>
      <c r="B189" s="99" t="n"/>
      <c r="C189" s="99" t="n"/>
      <c r="D189" s="99" t="n"/>
      <c r="E189" s="99" t="n"/>
      <c r="F189" s="99" t="n"/>
      <c r="G189" s="99" t="n"/>
      <c r="H189" s="99" t="n"/>
      <c r="I189" s="99" t="n"/>
      <c r="J189" s="99" t="n"/>
      <c r="K189" s="99" t="n"/>
      <c r="L189" s="99" t="n"/>
    </row>
    <row r="190">
      <c r="A190" s="221" t="n"/>
      <c r="B190" s="99" t="n"/>
      <c r="C190" s="99" t="n"/>
      <c r="D190" s="99" t="n"/>
      <c r="E190" s="99" t="n"/>
      <c r="F190" s="99" t="n"/>
      <c r="G190" s="99" t="n"/>
      <c r="H190" s="99" t="n"/>
      <c r="I190" s="99" t="n"/>
      <c r="J190" s="99" t="n"/>
      <c r="K190" s="99" t="n"/>
      <c r="L190" s="99" t="n"/>
    </row>
    <row r="191">
      <c r="A191" s="221" t="n"/>
      <c r="B191" s="99" t="n"/>
      <c r="C191" s="99" t="n"/>
      <c r="D191" s="99" t="n"/>
      <c r="E191" s="99" t="n"/>
      <c r="F191" s="99" t="n"/>
      <c r="G191" s="99" t="n"/>
      <c r="H191" s="99" t="n"/>
      <c r="I191" s="99" t="n"/>
      <c r="J191" s="99" t="n"/>
      <c r="K191" s="99" t="n"/>
      <c r="L191" s="99" t="n"/>
    </row>
    <row r="192">
      <c r="A192" s="221" t="n"/>
      <c r="B192" s="99" t="n"/>
      <c r="C192" s="99" t="n"/>
      <c r="D192" s="99" t="n"/>
      <c r="E192" s="99" t="n"/>
      <c r="F192" s="99" t="n"/>
      <c r="G192" s="99" t="n"/>
      <c r="H192" s="99" t="n"/>
      <c r="I192" s="99" t="n"/>
      <c r="J192" s="99" t="n"/>
      <c r="K192" s="99" t="n"/>
      <c r="L192" s="99" t="n"/>
    </row>
    <row r="193">
      <c r="A193" s="221" t="n"/>
      <c r="B193" s="99" t="n"/>
      <c r="C193" s="99" t="n"/>
      <c r="D193" s="99" t="n"/>
      <c r="E193" s="99" t="n"/>
      <c r="F193" s="99" t="n"/>
      <c r="G193" s="99" t="n"/>
      <c r="H193" s="99" t="n"/>
      <c r="I193" s="99" t="n"/>
      <c r="J193" s="99" t="n"/>
      <c r="K193" s="99" t="n"/>
      <c r="L193" s="99" t="n"/>
    </row>
    <row r="194">
      <c r="A194" s="221" t="n"/>
      <c r="B194" s="99" t="n"/>
      <c r="C194" s="99" t="n"/>
      <c r="D194" s="99" t="n"/>
      <c r="E194" s="99" t="n"/>
      <c r="F194" s="99" t="n"/>
      <c r="G194" s="99" t="n"/>
      <c r="H194" s="99" t="n"/>
      <c r="I194" s="99" t="n"/>
      <c r="J194" s="99" t="n"/>
      <c r="K194" s="99" t="n"/>
      <c r="L194" s="99" t="n"/>
    </row>
    <row r="195">
      <c r="A195" s="221" t="n"/>
      <c r="B195" s="99" t="n"/>
      <c r="C195" s="99" t="n"/>
      <c r="D195" s="99" t="n"/>
      <c r="E195" s="99" t="n"/>
      <c r="F195" s="99" t="n"/>
      <c r="G195" s="99" t="n"/>
      <c r="H195" s="99" t="n"/>
      <c r="I195" s="99" t="n"/>
      <c r="J195" s="99" t="n"/>
      <c r="K195" s="99" t="n"/>
      <c r="L195" s="99" t="n"/>
    </row>
    <row r="196">
      <c r="A196" s="221" t="n"/>
      <c r="B196" s="99" t="n"/>
      <c r="C196" s="99" t="n"/>
      <c r="D196" s="99" t="n"/>
      <c r="E196" s="99" t="n"/>
      <c r="F196" s="99" t="n"/>
      <c r="G196" s="99" t="n"/>
      <c r="H196" s="99" t="n"/>
      <c r="I196" s="99" t="n"/>
      <c r="J196" s="99" t="n"/>
      <c r="K196" s="99" t="n"/>
      <c r="L196" s="99" t="n"/>
    </row>
    <row r="197">
      <c r="A197" s="221" t="n"/>
      <c r="B197" s="99" t="n"/>
      <c r="C197" s="99" t="n"/>
      <c r="D197" s="99" t="n"/>
      <c r="E197" s="99" t="n"/>
      <c r="F197" s="99" t="n"/>
      <c r="G197" s="99" t="n"/>
      <c r="H197" s="99" t="n"/>
      <c r="I197" s="99" t="n"/>
      <c r="J197" s="99" t="n"/>
      <c r="K197" s="99" t="n"/>
      <c r="L197" s="99" t="n"/>
    </row>
    <row r="198">
      <c r="A198" s="221" t="n"/>
      <c r="B198" s="99" t="n"/>
      <c r="C198" s="99" t="n"/>
      <c r="D198" s="99" t="n"/>
      <c r="E198" s="99" t="n"/>
      <c r="F198" s="99" t="n"/>
      <c r="G198" s="99" t="n"/>
      <c r="H198" s="99" t="n"/>
      <c r="I198" s="99" t="n"/>
      <c r="J198" s="99" t="n"/>
      <c r="K198" s="99" t="n"/>
      <c r="L198" s="99" t="n"/>
    </row>
    <row r="199">
      <c r="A199" s="221" t="n"/>
      <c r="B199" s="99" t="n"/>
      <c r="C199" s="99" t="n"/>
      <c r="D199" s="99" t="n"/>
      <c r="E199" s="99" t="n"/>
      <c r="F199" s="99" t="n"/>
      <c r="G199" s="99" t="n"/>
      <c r="H199" s="99" t="n"/>
      <c r="I199" s="99" t="n"/>
      <c r="J199" s="99" t="n"/>
      <c r="K199" s="99" t="n"/>
      <c r="L199" s="99" t="n"/>
    </row>
    <row r="200">
      <c r="A200" s="221" t="n"/>
      <c r="B200" s="99" t="n"/>
      <c r="C200" s="99" t="n"/>
      <c r="D200" s="99" t="n"/>
      <c r="E200" s="99" t="n"/>
      <c r="F200" s="99" t="n"/>
      <c r="G200" s="99" t="n"/>
      <c r="H200" s="99" t="n"/>
      <c r="I200" s="99" t="n"/>
      <c r="J200" s="99" t="n"/>
      <c r="K200" s="99" t="n"/>
      <c r="L200" s="99" t="n"/>
    </row>
    <row r="201">
      <c r="A201" s="221" t="n"/>
      <c r="B201" s="99" t="n"/>
      <c r="C201" s="99" t="n"/>
      <c r="D201" s="99" t="n"/>
      <c r="E201" s="99" t="n"/>
      <c r="F201" s="99" t="n"/>
      <c r="G201" s="99" t="n"/>
      <c r="H201" s="99" t="n"/>
      <c r="I201" s="99" t="n"/>
      <c r="J201" s="99" t="n"/>
      <c r="K201" s="99" t="n"/>
      <c r="L201" s="99" t="n"/>
    </row>
    <row r="202">
      <c r="A202" s="221" t="n"/>
      <c r="B202" s="99" t="n"/>
      <c r="C202" s="99" t="n"/>
      <c r="D202" s="99" t="n"/>
      <c r="E202" s="99" t="n"/>
      <c r="F202" s="99" t="n"/>
      <c r="G202" s="99" t="n"/>
      <c r="H202" s="99" t="n"/>
      <c r="I202" s="99" t="n"/>
      <c r="J202" s="99" t="n"/>
      <c r="K202" s="99" t="n"/>
      <c r="L202" s="99" t="n"/>
    </row>
    <row r="203">
      <c r="A203" s="221" t="n"/>
      <c r="B203" s="99" t="n"/>
      <c r="C203" s="99" t="n"/>
      <c r="D203" s="99" t="n"/>
      <c r="E203" s="99" t="n"/>
      <c r="F203" s="99" t="n"/>
      <c r="G203" s="99" t="n"/>
      <c r="H203" s="99" t="n"/>
      <c r="I203" s="99" t="n"/>
      <c r="J203" s="99" t="n"/>
      <c r="K203" s="99" t="n"/>
      <c r="L203" s="99" t="n"/>
    </row>
    <row r="204">
      <c r="A204" s="221" t="n"/>
      <c r="B204" s="99" t="n"/>
      <c r="C204" s="99" t="n"/>
      <c r="D204" s="99" t="n"/>
      <c r="E204" s="99" t="n"/>
      <c r="F204" s="99" t="n"/>
      <c r="G204" s="99" t="n"/>
      <c r="H204" s="99" t="n"/>
      <c r="I204" s="99" t="n"/>
      <c r="J204" s="99" t="n"/>
      <c r="K204" s="99" t="n"/>
      <c r="L204" s="99" t="n"/>
    </row>
    <row r="205">
      <c r="A205" s="221" t="n"/>
      <c r="B205" s="99" t="n"/>
      <c r="C205" s="99" t="n"/>
      <c r="D205" s="99" t="n"/>
      <c r="E205" s="99" t="n"/>
      <c r="F205" s="99" t="n"/>
      <c r="G205" s="99" t="n"/>
      <c r="H205" s="99" t="n"/>
      <c r="I205" s="99" t="n"/>
      <c r="J205" s="99" t="n"/>
      <c r="K205" s="99" t="n"/>
      <c r="L205" s="99" t="n"/>
    </row>
    <row r="206">
      <c r="A206" s="221" t="n"/>
      <c r="B206" s="99" t="n"/>
      <c r="C206" s="99" t="n"/>
      <c r="D206" s="99" t="n"/>
      <c r="E206" s="99" t="n"/>
      <c r="F206" s="99" t="n"/>
      <c r="G206" s="99" t="n"/>
      <c r="H206" s="99" t="n"/>
      <c r="I206" s="99" t="n"/>
      <c r="J206" s="99" t="n"/>
      <c r="K206" s="99" t="n"/>
      <c r="L206" s="99" t="n"/>
    </row>
    <row r="207">
      <c r="A207" s="221" t="n"/>
      <c r="B207" s="99" t="n"/>
      <c r="C207" s="99" t="n"/>
      <c r="D207" s="99" t="n"/>
      <c r="E207" s="99" t="n"/>
      <c r="F207" s="99" t="n"/>
      <c r="G207" s="99" t="n"/>
      <c r="H207" s="99" t="n"/>
      <c r="I207" s="99" t="n"/>
      <c r="J207" s="99" t="n"/>
      <c r="K207" s="99" t="n"/>
      <c r="L207" s="99" t="n"/>
    </row>
    <row r="208">
      <c r="A208" s="221" t="n"/>
      <c r="B208" s="99" t="n"/>
      <c r="C208" s="99" t="n"/>
      <c r="D208" s="99" t="n"/>
      <c r="E208" s="99" t="n"/>
      <c r="F208" s="99" t="n"/>
      <c r="G208" s="99" t="n"/>
      <c r="H208" s="99" t="n"/>
      <c r="I208" s="99" t="n"/>
      <c r="J208" s="99" t="n"/>
      <c r="K208" s="99" t="n"/>
      <c r="L208" s="99" t="n"/>
    </row>
    <row r="209">
      <c r="A209" s="221" t="n"/>
      <c r="B209" s="99" t="n"/>
      <c r="C209" s="99" t="n"/>
      <c r="D209" s="99" t="n"/>
      <c r="E209" s="99" t="n"/>
      <c r="F209" s="99" t="n"/>
      <c r="G209" s="99" t="n"/>
      <c r="H209" s="99" t="n"/>
      <c r="I209" s="99" t="n"/>
      <c r="J209" s="99" t="n"/>
      <c r="K209" s="99" t="n"/>
      <c r="L209" s="99" t="n"/>
    </row>
    <row r="210">
      <c r="A210" s="221" t="n"/>
      <c r="B210" s="99" t="n"/>
      <c r="C210" s="99" t="n"/>
      <c r="D210" s="99" t="n"/>
      <c r="E210" s="99" t="n"/>
      <c r="F210" s="99" t="n"/>
      <c r="G210" s="99" t="n"/>
      <c r="H210" s="99" t="n"/>
      <c r="I210" s="99" t="n"/>
      <c r="J210" s="99" t="n"/>
      <c r="K210" s="99" t="n"/>
      <c r="L210" s="99" t="n"/>
    </row>
    <row r="211">
      <c r="A211" s="221" t="n"/>
      <c r="B211" s="99" t="n"/>
      <c r="C211" s="99" t="n"/>
      <c r="D211" s="99" t="n"/>
      <c r="E211" s="99" t="n"/>
      <c r="F211" s="99" t="n"/>
      <c r="G211" s="99" t="n"/>
      <c r="H211" s="99" t="n"/>
      <c r="I211" s="99" t="n"/>
      <c r="J211" s="99" t="n"/>
      <c r="K211" s="99" t="n"/>
      <c r="L211" s="99" t="n"/>
    </row>
    <row r="212">
      <c r="A212" s="221" t="n"/>
      <c r="B212" s="99" t="n"/>
      <c r="C212" s="99" t="n"/>
      <c r="D212" s="99" t="n"/>
      <c r="E212" s="99" t="n"/>
      <c r="F212" s="99" t="n"/>
      <c r="G212" s="99" t="n"/>
      <c r="H212" s="99" t="n"/>
      <c r="I212" s="99" t="n"/>
      <c r="J212" s="99" t="n"/>
      <c r="K212" s="99" t="n"/>
      <c r="L212" s="99" t="n"/>
    </row>
    <row r="300">
      <c r="M300" s="74" t="n"/>
      <c r="N300" s="74" t="n"/>
    </row>
    <row r="301">
      <c r="M301" s="74" t="n"/>
      <c r="N301" s="74" t="n"/>
    </row>
    <row r="302">
      <c r="M302" s="74" t="n"/>
      <c r="N302" s="74" t="n"/>
    </row>
    <row r="303">
      <c r="M303" s="74" t="n"/>
      <c r="N303" s="74" t="n"/>
    </row>
    <row r="304">
      <c r="M304" s="74" t="n"/>
      <c r="N304" s="74" t="n"/>
    </row>
    <row r="305">
      <c r="M305" s="74" t="n"/>
      <c r="N305" s="74" t="n"/>
    </row>
    <row r="306">
      <c r="M306" s="74" t="n"/>
      <c r="N306" s="74" t="n"/>
    </row>
    <row r="307">
      <c r="M307" s="74" t="n"/>
      <c r="N307" s="74" t="n"/>
    </row>
    <row r="310">
      <c r="M310" s="74" t="n"/>
      <c r="N310" s="74" t="n"/>
    </row>
    <row r="311">
      <c r="M311" s="74" t="n"/>
      <c r="N311" s="74" t="n"/>
    </row>
    <row r="312">
      <c r="M312" s="74" t="n"/>
      <c r="N312" s="74" t="n"/>
    </row>
    <row r="313">
      <c r="M313" s="74" t="n"/>
      <c r="N313" s="74" t="n"/>
    </row>
    <row r="314">
      <c r="M314" s="74" t="n"/>
      <c r="N314" s="74" t="n"/>
    </row>
    <row r="315">
      <c r="M315" s="74" t="n"/>
      <c r="N315" s="74" t="n"/>
    </row>
    <row r="316">
      <c r="M316" s="74" t="n"/>
      <c r="N316" s="74" t="n"/>
    </row>
    <row r="317">
      <c r="M317" s="74" t="n"/>
      <c r="N317" s="74" t="n"/>
    </row>
    <row r="318">
      <c r="M318" s="74" t="n"/>
      <c r="N318" s="74" t="n"/>
    </row>
    <row r="319">
      <c r="M319" s="74" t="n"/>
      <c r="N319" s="74" t="n"/>
    </row>
    <row r="320">
      <c r="M320" s="74" t="n"/>
      <c r="N320" s="74" t="n"/>
    </row>
    <row r="321">
      <c r="M321" s="74" t="n"/>
      <c r="N321" s="74" t="n"/>
    </row>
    <row r="322">
      <c r="M322" s="74" t="n"/>
      <c r="N322" s="74" t="n"/>
    </row>
    <row r="323">
      <c r="M323" s="74" t="n"/>
      <c r="N323" s="74" t="n"/>
    </row>
    <row r="324">
      <c r="M324" s="74" t="n"/>
      <c r="N324" s="74" t="n"/>
    </row>
    <row r="325">
      <c r="M325" s="74" t="n"/>
      <c r="N325" s="74" t="n"/>
    </row>
    <row r="326">
      <c r="M326" s="74" t="n"/>
      <c r="N326" s="74" t="n"/>
    </row>
    <row r="327">
      <c r="M327" s="74" t="n"/>
      <c r="N327" s="74" t="n"/>
    </row>
    <row r="328">
      <c r="M328" s="74" t="n"/>
      <c r="N328" s="74" t="n"/>
    </row>
    <row r="329">
      <c r="M329" s="74" t="n"/>
      <c r="N329" s="74" t="n"/>
    </row>
    <row r="330">
      <c r="M330" s="74" t="n"/>
      <c r="N330" s="74" t="n"/>
    </row>
    <row r="331">
      <c r="M331" s="74" t="n"/>
      <c r="N331" s="74" t="n"/>
    </row>
  </sheetData>
  <mergeCells count="13">
    <mergeCell ref="A29:E29"/>
    <mergeCell ref="G29:K29"/>
    <mergeCell ref="B22:K22"/>
    <mergeCell ref="B23:K23"/>
    <mergeCell ref="A2:E2"/>
    <mergeCell ref="B26:K26"/>
    <mergeCell ref="G1:K1"/>
    <mergeCell ref="B21:K21"/>
    <mergeCell ref="A1:E1"/>
    <mergeCell ref="B25:K25"/>
    <mergeCell ref="B24:K24"/>
    <mergeCell ref="A17:B17"/>
    <mergeCell ref="A9:B9"/>
  </mergeCells>
  <hyperlinks>
    <hyperlink ref="M2" location="BS!Print_Area" display="Balance Sheet"/>
    <hyperlink ref="N2" location="'S-4'!Print_Area" display="Schedule-4 (All)"/>
    <hyperlink ref="M3" location="RECEIPTS!Print_Titles" display="Receipt"/>
    <hyperlink ref="N3" location="'S-4 A'!A1" display="Sch-4A (SF)"/>
    <hyperlink ref="C5" location="'S-1'!Print_Area" display="'S-1'!Print_Area"/>
    <hyperlink ref="M5" location="PAYMENTS!Print_Titles" display="Payment"/>
    <hyperlink ref="N5" location="'s4-B'!A1" display="Sch-4B (Plan)"/>
    <hyperlink ref="C6" location="'S-2'!Print_Area" display="'S-2'!Print_Area"/>
    <hyperlink ref="M6" location="'ANNE-REC-SF-PROV '!Print_Area" display="SF-Rec-Prov-Annex"/>
    <hyperlink ref="N6" location="'s 4 c '!A1" display="Sch-4C (Specific Plan)"/>
    <hyperlink ref="C7" location="'2A'!Print_Area" display="2 A"/>
    <hyperlink ref="M7" location="'ANNE-REC-VVN-PROV'!Print_Area" display="VVN-Rec-Prov-Annex"/>
    <hyperlink ref="N7" location="'s 4 D'!A1" display="Sch-4D (VVN)"/>
    <hyperlink ref="C8" location="'S- 3 A'!Print_Area" display="'S- 3 A'!Print_Area"/>
    <hyperlink ref="M8" location="'ANNE-PAYM-PROJCTSF-PROV'!Print_Area" display="Project-Rec-Prov-Annex"/>
    <hyperlink ref="N8" location="'s 4 E'!A1" display="Sch-4E (Project)"/>
    <hyperlink ref="M9" location="'ANNE-PAYM-VVN-PROV'!Print_Area" display="VVN-Paym-Prov-Annex"/>
    <hyperlink ref="N9" location="'S  8'!Print_Area" display="Schedule-8"/>
    <hyperlink ref="M10" location="'ANNE-PAYM-PLAN-PROV'!Print_Area" display="Plan-Paym-Prov-Annex"/>
    <hyperlink ref="N10" location="'ANNE-S8-SF Civil'!A1" display="S8-Annex-SF"/>
    <hyperlink ref="M11" location="'I&amp;E'!Print_Area" display="Income &amp; Expenditure"/>
    <hyperlink ref="N11" location="'ANNE-S8-VVN All'!A1" display="S8-Annex-VVN"/>
    <hyperlink ref="C12" location="'S-4'!Print_Area" display="'S-4'!Print_Area"/>
    <hyperlink ref="M12" location="'S-1'!Print_Area" display="Schedule-1"/>
    <hyperlink ref="N12" location="'ANNE-S8-ProjectSF'!A1" display="S8-Annex-Project"/>
    <hyperlink ref="C13" location="'S-4'!Print_Area" display="'S-4'!Print_Area"/>
    <hyperlink ref="M13" location="'S-2'!Print_Area" display="Schedule-2"/>
    <hyperlink ref="N13" location="'ANNE-S8-PLAN'!A1" display="S8-Annex-Plan"/>
    <hyperlink ref="C14" location="'S-4'!Print_Area" display="'S-4'!Print_Area"/>
    <hyperlink ref="M14" location="'2A'!Print_Area" display="Schedule-2A"/>
    <hyperlink ref="N14" location="'ANNE-S8-SP.PLAN'!A1" display="S8-Annex-Sp. Plan"/>
    <hyperlink ref="C15" location="'S- 7'!Print_Area" display="'S- 7'!Print_Area"/>
    <hyperlink ref="M15" location="'S-3'!Print_Area" display="Schedule-3"/>
    <hyperlink ref="N15" location="'SCH-9 &amp; 10 '!Print_Area" display="S-9"/>
    <hyperlink ref="C16" location="'S  8'!Print_Area" display="'S  8'!Print_Area"/>
    <hyperlink ref="M16" location="'S- 3 A'!A1" display="Schedule-3A"/>
    <hyperlink ref="N16" location="'SCH-9 &amp; 10 '!Print_Area" display="S-10"/>
    <hyperlink ref="M17" location="'S-3B'!A1" display="Schedule-3B"/>
    <hyperlink ref="N17" location="'SCH 12 &amp;13 &amp; 14'!Print_Area" display="S-12"/>
    <hyperlink ref="C18" location="'S- 23'!Print_Area" display="'S- 23'!Print_Area"/>
    <hyperlink ref="M18" location="'ANN-S3-SF Civil'!Print_Area" display="S3-Annex-SF"/>
    <hyperlink ref="N18" location="'SCH 12 &amp;13 &amp; 14'!Print_Area" display="S-13"/>
    <hyperlink ref="C19" location="'s  24'!Print_Area" display="'s  24'!Print_Area"/>
    <hyperlink ref="M19" location="'ANN-S3-VVN-ALL'!Print_Area" display="S3-Annex-VVN"/>
    <hyperlink ref="N19" location="'SCH 12 &amp;13 &amp; 14'!Print_Area" display="S-14"/>
    <hyperlink ref="M20" location="'ANN-S3-PROJCT-SF'!Print_Area" display="S3-Annex-Project"/>
    <hyperlink ref="N20" location="'SC-15'!Print_Area" display="S-15"/>
    <hyperlink ref="M21" location="'ANN-S3-PLAN'!Print_Area" display="S3-Annex-Plan"/>
    <hyperlink ref="N21" location="'SCH- 16 &amp; 17'!Print_Area" display="S-16"/>
    <hyperlink ref="M22" location="'ANN-S3-SP.PLAN'!Print_Area" display="S3-Annex-Specific Plan"/>
    <hyperlink ref="N22" location="'SCH- 16 &amp; 17'!Print_Area" display="S-17"/>
    <hyperlink ref="N23" location="'sch - 18 &amp;19 &amp; 22'!Print_Area" display="S-18"/>
    <hyperlink ref="N24" location="'sch - 18 &amp;19 &amp; 22'!Print_Area" display="S-19"/>
    <hyperlink ref="N25" location="'S-4'!Print_Area" display="S-4"/>
    <hyperlink ref="N26" location="'sch - 18 &amp;19 &amp; 22'!Print_Area" display="S-22"/>
  </hyperlinks>
  <printOptions horizontalCentered="1"/>
  <pageMargins left="0.7086614173228347" right="0.2362204724409449" top="0.3149606299212598" bottom="0.3149606299212598" header="0.1574803149606299" footer="0.1968503937007874"/>
  <pageSetup orientation="landscape" paperSize="9" scale="97" firstPageNumber="6" useFirstPageNumber="1" blackAndWhite="1"/>
</worksheet>
</file>

<file path=xl/worksheets/sheet30.xml><?xml version="1.0" encoding="utf-8"?>
<worksheet xmlns="http://schemas.openxmlformats.org/spreadsheetml/2006/main">
  <sheetPr>
    <tabColor rgb="FF00B050"/>
    <outlinePr summaryBelow="1" summaryRight="1"/>
    <pageSetUpPr fitToPage="1"/>
  </sheetPr>
  <dimension ref="A1:J51"/>
  <sheetViews>
    <sheetView view="pageBreakPreview" zoomScale="85" zoomScaleNormal="100" zoomScaleSheetLayoutView="85" workbookViewId="0">
      <selection activeCell="A3" sqref="A3:F3"/>
    </sheetView>
  </sheetViews>
  <sheetFormatPr baseColWidth="8" defaultRowHeight="11.25"/>
  <cols>
    <col width="5.28515625" customWidth="1" style="12" min="1" max="1"/>
    <col width="30.42578125" customWidth="1" style="5" min="2" max="2"/>
    <col width="15.28515625" customWidth="1" style="5" min="3" max="3"/>
    <col width="17.140625" customWidth="1" style="5" min="4" max="5"/>
    <col width="19.7109375" customWidth="1" style="5" min="6" max="6"/>
    <col width="16.42578125" customWidth="1" style="5" min="7" max="7"/>
    <col width="18.140625" customWidth="1" style="5" min="8" max="8"/>
    <col width="14" customWidth="1" style="5" min="9" max="9"/>
    <col width="14.5703125" customWidth="1" style="5" min="10" max="10"/>
    <col width="9.140625" customWidth="1" style="5" min="11" max="16384"/>
  </cols>
  <sheetData>
    <row r="1" ht="12" customHeight="1">
      <c r="A1" s="937">
        <f>COVER!A1</f>
        <v/>
      </c>
    </row>
    <row r="2" ht="14.25" customHeight="1">
      <c r="A2" s="936" t="inlineStr">
        <is>
          <t>PROJECT ASSETS FOR REPORTING ONLY</t>
        </is>
      </c>
    </row>
    <row r="3" ht="16.5" customHeight="1">
      <c r="A3" s="938" t="inlineStr">
        <is>
          <t>GROSS BLOCK</t>
        </is>
      </c>
      <c r="B3" s="1243" t="n"/>
      <c r="C3" s="1243" t="n"/>
      <c r="D3" s="1243" t="n"/>
      <c r="E3" s="1243" t="n"/>
      <c r="F3" s="1243" t="n"/>
      <c r="G3" s="656" t="n"/>
      <c r="H3" s="657" t="n"/>
    </row>
    <row r="4" ht="36" customHeight="1">
      <c r="A4" s="600" t="inlineStr">
        <is>
          <t>SN</t>
        </is>
      </c>
      <c r="B4" s="600" t="inlineStr">
        <is>
          <t>Assets Heads</t>
        </is>
      </c>
      <c r="C4" s="339" t="inlineStr">
        <is>
          <t>Cost / Valuation as at begning of the year</t>
        </is>
      </c>
      <c r="D4" s="339" t="inlineStr">
        <is>
          <t>Additions during the year</t>
        </is>
      </c>
      <c r="E4" s="339" t="inlineStr">
        <is>
          <t>Deduction /Adjustment during the year</t>
        </is>
      </c>
      <c r="F4" s="339" t="inlineStr">
        <is>
          <t>Closing  Balance  at the year end</t>
        </is>
      </c>
      <c r="G4" s="338" t="n"/>
      <c r="H4" s="644" t="inlineStr">
        <is>
          <t>Assets Written Off (Project)</t>
        </is>
      </c>
      <c r="I4" s="645" t="n"/>
      <c r="J4" s="645" t="n"/>
    </row>
    <row r="5" ht="56.25" customHeight="1">
      <c r="A5" s="600" t="n"/>
      <c r="B5" s="600" t="n"/>
      <c r="C5" s="339" t="n">
        <v>1</v>
      </c>
      <c r="D5" s="339" t="n">
        <v>2</v>
      </c>
      <c r="E5" s="339" t="n">
        <v>3</v>
      </c>
      <c r="F5" s="339" t="inlineStr">
        <is>
          <t>4(1+2+3)</t>
        </is>
      </c>
      <c r="G5" s="339" t="n"/>
      <c r="H5" s="428" t="inlineStr">
        <is>
          <t>Deduction from gross block (100%)</t>
        </is>
      </c>
      <c r="I5" s="428" t="inlineStr">
        <is>
          <t>Deduction from Depreciation Block (upto max. 95%)</t>
        </is>
      </c>
      <c r="J5" s="652" t="inlineStr">
        <is>
          <t>Loss on disposal of fixed assets (min. 5%)</t>
        </is>
      </c>
    </row>
    <row r="6" ht="12" customHeight="1">
      <c r="A6" s="352" t="inlineStr">
        <is>
          <t>A.</t>
        </is>
      </c>
      <c r="B6" s="623" t="inlineStr">
        <is>
          <t>FIXED ASSETS</t>
        </is>
      </c>
      <c r="C6" s="353" t="n"/>
      <c r="D6" s="353" t="n"/>
      <c r="E6" s="353" t="n"/>
      <c r="F6" s="353" t="n"/>
      <c r="G6" s="429" t="n"/>
    </row>
    <row r="7" ht="12" customHeight="1">
      <c r="A7" s="289" t="n">
        <v>1</v>
      </c>
      <c r="B7" s="293" t="inlineStr">
        <is>
          <t xml:space="preserve">Land </t>
        </is>
      </c>
      <c r="C7" s="345" t="n"/>
      <c r="D7" s="343" t="n"/>
      <c r="E7" s="345">
        <f>-C7</f>
        <v/>
      </c>
      <c r="F7" s="343">
        <f>C7+D7+E7</f>
        <v/>
      </c>
      <c r="G7" s="931" t="n"/>
      <c r="H7" s="430">
        <f>C7</f>
        <v/>
      </c>
      <c r="I7" s="144">
        <f>C28</f>
        <v/>
      </c>
      <c r="J7" s="653">
        <f>H7-I7</f>
        <v/>
      </c>
    </row>
    <row r="8" ht="12" customHeight="1">
      <c r="A8" s="289" t="n">
        <v>2</v>
      </c>
      <c r="B8" s="293" t="inlineStr">
        <is>
          <t>Building</t>
        </is>
      </c>
      <c r="C8" s="345" t="n"/>
      <c r="D8" s="343" t="n"/>
      <c r="E8" s="345">
        <f>-C8</f>
        <v/>
      </c>
      <c r="F8" s="343">
        <f>C8+D8+E8</f>
        <v/>
      </c>
      <c r="G8" s="931" t="n"/>
      <c r="H8" s="430">
        <f>C8</f>
        <v/>
      </c>
      <c r="I8" s="144">
        <f>C29</f>
        <v/>
      </c>
      <c r="J8" s="653">
        <f>H8-I8</f>
        <v/>
      </c>
    </row>
    <row r="9" ht="12" customHeight="1">
      <c r="A9" s="289" t="n">
        <v>3</v>
      </c>
      <c r="B9" s="293" t="inlineStr">
        <is>
          <t>Furniture,Fixtures</t>
        </is>
      </c>
      <c r="C9" s="345" t="n"/>
      <c r="D9" s="343" t="n"/>
      <c r="E9" s="345">
        <f>-C9</f>
        <v/>
      </c>
      <c r="F9" s="343">
        <f>C9+D9+E9</f>
        <v/>
      </c>
      <c r="G9" s="931" t="n"/>
      <c r="H9" s="430">
        <f>C9</f>
        <v/>
      </c>
      <c r="I9" s="144">
        <f>C30</f>
        <v/>
      </c>
      <c r="J9" s="653">
        <f>H9-I9</f>
        <v/>
      </c>
    </row>
    <row r="10" ht="12" customHeight="1">
      <c r="A10" s="289" t="n">
        <v>4</v>
      </c>
      <c r="B10" s="293" t="inlineStr">
        <is>
          <t>Library Books</t>
        </is>
      </c>
      <c r="C10" s="345" t="n"/>
      <c r="D10" s="343" t="n"/>
      <c r="E10" s="345">
        <f>-C10</f>
        <v/>
      </c>
      <c r="F10" s="343">
        <f>C10+D10+E10</f>
        <v/>
      </c>
      <c r="G10" s="931" t="n"/>
      <c r="H10" s="430">
        <f>C10</f>
        <v/>
      </c>
      <c r="I10" s="144">
        <f>C31</f>
        <v/>
      </c>
      <c r="J10" s="653">
        <f>H10-I10</f>
        <v/>
      </c>
    </row>
    <row r="11" ht="12" customHeight="1">
      <c r="A11" s="289" t="n">
        <v>5</v>
      </c>
      <c r="B11" s="293" t="inlineStr">
        <is>
          <t>Office Equipments</t>
        </is>
      </c>
      <c r="C11" s="345" t="n"/>
      <c r="D11" s="343" t="n"/>
      <c r="E11" s="345">
        <f>-C11</f>
        <v/>
      </c>
      <c r="F11" s="343">
        <f>C11+D11+E11</f>
        <v/>
      </c>
      <c r="G11" s="931" t="n"/>
      <c r="H11" s="430">
        <f>C11</f>
        <v/>
      </c>
      <c r="I11" s="144">
        <f>C32</f>
        <v/>
      </c>
      <c r="J11" s="653">
        <f>H11-I11</f>
        <v/>
      </c>
    </row>
    <row r="12" ht="12" customHeight="1">
      <c r="A12" s="289" t="n">
        <v>6</v>
      </c>
      <c r="B12" s="293" t="inlineStr">
        <is>
          <t>Vehicles</t>
        </is>
      </c>
      <c r="C12" s="345" t="n"/>
      <c r="D12" s="343" t="n"/>
      <c r="E12" s="345">
        <f>-C12</f>
        <v/>
      </c>
      <c r="F12" s="343">
        <f>C12+D12+E12</f>
        <v/>
      </c>
      <c r="G12" s="931" t="n"/>
      <c r="H12" s="430">
        <f>C12</f>
        <v/>
      </c>
      <c r="I12" s="144">
        <f>C33</f>
        <v/>
      </c>
      <c r="J12" s="653">
        <f>H12-I12</f>
        <v/>
      </c>
    </row>
    <row r="13" ht="12" customHeight="1">
      <c r="A13" s="289" t="n">
        <v>7</v>
      </c>
      <c r="B13" s="293" t="inlineStr">
        <is>
          <t>Computer/Peripherals</t>
        </is>
      </c>
      <c r="C13" s="345" t="n"/>
      <c r="D13" s="343" t="n"/>
      <c r="E13" s="345">
        <f>-C13</f>
        <v/>
      </c>
      <c r="F13" s="343">
        <f>C13+D13+E13</f>
        <v/>
      </c>
      <c r="G13" s="931" t="n"/>
      <c r="H13" s="430">
        <f>C13</f>
        <v/>
      </c>
      <c r="I13" s="144">
        <f>C34</f>
        <v/>
      </c>
      <c r="J13" s="653">
        <f>H13-I13</f>
        <v/>
      </c>
    </row>
    <row r="14" ht="12" customHeight="1">
      <c r="A14" s="289" t="n">
        <v>8</v>
      </c>
      <c r="B14" s="293" t="inlineStr">
        <is>
          <t>Hostel Equipments</t>
        </is>
      </c>
      <c r="C14" s="345" t="n"/>
      <c r="D14" s="343" t="n"/>
      <c r="E14" s="345">
        <f>-C14</f>
        <v/>
      </c>
      <c r="F14" s="343">
        <f>C14+D14+E14</f>
        <v/>
      </c>
      <c r="G14" s="931" t="n"/>
      <c r="H14" s="430">
        <f>C14</f>
        <v/>
      </c>
      <c r="I14" s="144">
        <f>C35</f>
        <v/>
      </c>
      <c r="J14" s="653">
        <f>H14-I14</f>
        <v/>
      </c>
    </row>
    <row r="15" ht="12" customHeight="1">
      <c r="A15" s="289" t="n">
        <v>9</v>
      </c>
      <c r="B15" s="293" t="inlineStr">
        <is>
          <t>Lab Equipments</t>
        </is>
      </c>
      <c r="C15" s="345" t="n"/>
      <c r="D15" s="343" t="n"/>
      <c r="E15" s="345">
        <f>-C15</f>
        <v/>
      </c>
      <c r="F15" s="343">
        <f>C15+D15+E15</f>
        <v/>
      </c>
      <c r="G15" s="931" t="n"/>
      <c r="H15" s="430">
        <f>C15</f>
        <v/>
      </c>
      <c r="I15" s="144">
        <f>C36</f>
        <v/>
      </c>
      <c r="J15" s="653">
        <f>H15-I15</f>
        <v/>
      </c>
    </row>
    <row r="16" ht="12" customHeight="1">
      <c r="A16" s="289" t="n">
        <v>10</v>
      </c>
      <c r="B16" s="293" t="inlineStr">
        <is>
          <t>Audio Visual &amp; Musical Instruments</t>
        </is>
      </c>
      <c r="C16" s="345" t="n"/>
      <c r="D16" s="343" t="n"/>
      <c r="E16" s="345">
        <f>-C16</f>
        <v/>
      </c>
      <c r="F16" s="343">
        <f>C16+D16+E16</f>
        <v/>
      </c>
      <c r="G16" s="931" t="n"/>
      <c r="H16" s="430">
        <f>C16</f>
        <v/>
      </c>
      <c r="I16" s="144">
        <f>C37</f>
        <v/>
      </c>
      <c r="J16" s="653">
        <f>H16-I16</f>
        <v/>
      </c>
    </row>
    <row r="17" ht="12" customHeight="1">
      <c r="A17" s="289" t="n">
        <v>11</v>
      </c>
      <c r="B17" s="293" t="inlineStr">
        <is>
          <t>Sports Equipment</t>
        </is>
      </c>
      <c r="C17" s="345" t="n"/>
      <c r="D17" s="343" t="n"/>
      <c r="E17" s="345">
        <f>-C17</f>
        <v/>
      </c>
      <c r="F17" s="343">
        <f>C17+D17+E17</f>
        <v/>
      </c>
      <c r="G17" s="931" t="n"/>
      <c r="H17" s="430">
        <f>C17</f>
        <v/>
      </c>
      <c r="I17" s="144">
        <f>C38</f>
        <v/>
      </c>
      <c r="J17" s="653">
        <f>H17-I17</f>
        <v/>
      </c>
    </row>
    <row r="18" ht="12" customHeight="1">
      <c r="A18" s="289" t="n">
        <v>12</v>
      </c>
      <c r="B18" s="293" t="inlineStr">
        <is>
          <t>Other Fixed Assets</t>
        </is>
      </c>
      <c r="C18" s="345" t="n"/>
      <c r="D18" s="343" t="n"/>
      <c r="E18" s="345">
        <f>-C18</f>
        <v/>
      </c>
      <c r="F18" s="343">
        <f>C18+D18+E18</f>
        <v/>
      </c>
      <c r="G18" s="931" t="n"/>
      <c r="H18" s="430">
        <f>C18</f>
        <v/>
      </c>
      <c r="I18" s="144">
        <f>C39</f>
        <v/>
      </c>
      <c r="J18" s="653">
        <f>H18-I18</f>
        <v/>
      </c>
    </row>
    <row r="19" ht="12" customHeight="1">
      <c r="A19" s="325" t="n"/>
      <c r="B19" s="326" t="inlineStr">
        <is>
          <t xml:space="preserve"> TOTAL (A)</t>
        </is>
      </c>
      <c r="C19" s="343">
        <f>SUM(C7:C18)</f>
        <v/>
      </c>
      <c r="D19" s="343">
        <f>SUM(D7:D18)</f>
        <v/>
      </c>
      <c r="E19" s="343">
        <f>SUM(E7:E18)</f>
        <v/>
      </c>
      <c r="F19" s="343">
        <f>SUM(F7:F18)</f>
        <v/>
      </c>
      <c r="G19" s="931" t="n"/>
      <c r="H19" s="430" t="n"/>
      <c r="I19" s="144" t="n"/>
      <c r="J19" s="653" t="n"/>
    </row>
    <row r="20" ht="12" customHeight="1">
      <c r="A20" s="315" t="inlineStr">
        <is>
          <t>B</t>
        </is>
      </c>
      <c r="B20" s="293" t="inlineStr">
        <is>
          <t>Capital work in Progress</t>
        </is>
      </c>
      <c r="C20" s="345" t="n"/>
      <c r="D20" s="343" t="n"/>
      <c r="E20" s="345">
        <f>-C20</f>
        <v/>
      </c>
      <c r="F20" s="343">
        <f>C20+D20+E20</f>
        <v/>
      </c>
      <c r="G20" s="931" t="n"/>
      <c r="H20" s="430" t="n"/>
      <c r="I20" s="144" t="n"/>
      <c r="J20" s="653" t="n"/>
    </row>
    <row r="21" ht="12" customHeight="1">
      <c r="A21" s="346" t="n"/>
      <c r="B21" s="927" t="inlineStr">
        <is>
          <t>Intangilble Assets</t>
        </is>
      </c>
      <c r="C21" s="344" t="n"/>
      <c r="D21" s="344" t="n"/>
      <c r="E21" s="344" t="n"/>
      <c r="F21" s="344" t="n"/>
      <c r="G21" s="931" t="n"/>
      <c r="H21" s="430" t="n"/>
      <c r="I21" s="144" t="n"/>
      <c r="J21" s="653" t="n"/>
    </row>
    <row r="22" ht="12" customHeight="1">
      <c r="A22" s="315" t="inlineStr">
        <is>
          <t>C</t>
        </is>
      </c>
      <c r="B22" s="288" t="inlineStr">
        <is>
          <t>Computer Software etc.  (C )</t>
        </is>
      </c>
      <c r="C22" s="345" t="n"/>
      <c r="D22" s="332" t="n"/>
      <c r="E22" s="332" t="n"/>
      <c r="F22" s="343">
        <f>C22+D22+E22</f>
        <v/>
      </c>
      <c r="G22" s="931" t="n"/>
      <c r="H22" s="430">
        <f>C22</f>
        <v/>
      </c>
      <c r="I22" s="144">
        <f>C43</f>
        <v/>
      </c>
      <c r="J22" s="653">
        <f>H22-I22</f>
        <v/>
      </c>
    </row>
    <row r="23" ht="12" customHeight="1">
      <c r="A23" s="289" t="n"/>
      <c r="B23" s="326" t="inlineStr">
        <is>
          <t>GRAND TOTAL (A+B+C)</t>
        </is>
      </c>
      <c r="C23" s="343">
        <f>C19+C20+C22</f>
        <v/>
      </c>
      <c r="D23" s="343">
        <f>D19+D20+D22</f>
        <v/>
      </c>
      <c r="E23" s="343">
        <f>E19+E20+E22</f>
        <v/>
      </c>
      <c r="F23" s="343">
        <f>F19+F20+F22</f>
        <v/>
      </c>
      <c r="G23" s="931" t="n"/>
      <c r="H23" s="150">
        <f>SUM(H7:H22)</f>
        <v/>
      </c>
      <c r="I23" s="150">
        <f>SUM(I7:I22)</f>
        <v/>
      </c>
      <c r="J23" s="660">
        <f>SUM(J7:J22)</f>
        <v/>
      </c>
    </row>
    <row r="24" ht="12.75" customHeight="1">
      <c r="A24" s="928" t="inlineStr">
        <is>
          <t>DEPRECIATION BLOCK</t>
        </is>
      </c>
      <c r="B24" s="1253" t="n"/>
      <c r="C24" s="1253" t="n"/>
      <c r="D24" s="1253" t="n"/>
      <c r="E24" s="1253" t="n"/>
      <c r="F24" s="1254" t="n"/>
      <c r="G24" s="928" t="inlineStr">
        <is>
          <t>NET BLOCK</t>
        </is>
      </c>
      <c r="H24" s="1254" t="n"/>
    </row>
    <row r="25" ht="36" customHeight="1">
      <c r="A25" s="904" t="inlineStr">
        <is>
          <t>SN</t>
        </is>
      </c>
      <c r="B25" s="904" t="inlineStr">
        <is>
          <t>PARTICULARS</t>
        </is>
      </c>
      <c r="C25" s="339" t="inlineStr">
        <is>
          <t>As at the beginning of the year</t>
        </is>
      </c>
      <c r="D25" s="339" t="inlineStr">
        <is>
          <t>Additions during the year</t>
        </is>
      </c>
      <c r="E25" s="339" t="inlineStr">
        <is>
          <t>Adjustment/ Deduction during the year</t>
        </is>
      </c>
      <c r="F25" s="339" t="inlineStr">
        <is>
          <t>Total up to year end</t>
        </is>
      </c>
      <c r="G25" s="339" t="inlineStr">
        <is>
          <t>As at the current year end</t>
        </is>
      </c>
      <c r="H25" s="339" t="inlineStr">
        <is>
          <t>As at the previous year end</t>
        </is>
      </c>
    </row>
    <row r="26" ht="12" customHeight="1">
      <c r="A26" s="1117" t="n"/>
      <c r="B26" s="1117" t="n"/>
      <c r="C26" s="339" t="n">
        <v>5</v>
      </c>
      <c r="D26" s="339" t="n">
        <v>6</v>
      </c>
      <c r="E26" s="339" t="n">
        <v>7</v>
      </c>
      <c r="F26" s="339" t="inlineStr">
        <is>
          <t>8(5+6+7)</t>
        </is>
      </c>
      <c r="G26" s="339" t="inlineStr">
        <is>
          <t>9(4-8)</t>
        </is>
      </c>
      <c r="H26" s="339" t="inlineStr">
        <is>
          <t>10(1-5)</t>
        </is>
      </c>
    </row>
    <row r="27" ht="12" customHeight="1">
      <c r="A27" s="352" t="inlineStr">
        <is>
          <t>A.</t>
        </is>
      </c>
      <c r="B27" s="354" t="inlineStr">
        <is>
          <t>FIXED ASSETS</t>
        </is>
      </c>
      <c r="C27" s="353" t="n"/>
      <c r="D27" s="353" t="n"/>
      <c r="E27" s="353" t="n"/>
      <c r="F27" s="353" t="n"/>
      <c r="G27" s="353" t="n"/>
      <c r="H27" s="353" t="n"/>
      <c r="I27" s="151" t="n"/>
      <c r="J27" s="151" t="n"/>
    </row>
    <row r="28" ht="12" customHeight="1">
      <c r="A28" s="289" t="n">
        <v>1</v>
      </c>
      <c r="B28" s="293" t="inlineStr">
        <is>
          <t xml:space="preserve">Land </t>
        </is>
      </c>
      <c r="C28" s="345" t="n"/>
      <c r="D28" s="341" t="n"/>
      <c r="E28" s="345">
        <f>-C28</f>
        <v/>
      </c>
      <c r="F28" s="341">
        <f>C28+D28+E28</f>
        <v/>
      </c>
      <c r="G28" s="341">
        <f>F7-F28</f>
        <v/>
      </c>
      <c r="H28" s="341">
        <f>C7-C28</f>
        <v/>
      </c>
      <c r="I28" s="152" t="n"/>
      <c r="J28" s="152" t="n"/>
    </row>
    <row r="29" ht="12" customHeight="1">
      <c r="A29" s="289" t="n">
        <v>2</v>
      </c>
      <c r="B29" s="293" t="inlineStr">
        <is>
          <t>Building</t>
        </is>
      </c>
      <c r="C29" s="345" t="n"/>
      <c r="D29" s="341" t="n"/>
      <c r="E29" s="345">
        <f>-C29</f>
        <v/>
      </c>
      <c r="F29" s="341">
        <f>C29+D29+E29</f>
        <v/>
      </c>
      <c r="G29" s="341">
        <f>F8-F29</f>
        <v/>
      </c>
      <c r="H29" s="341">
        <f>C8-C29</f>
        <v/>
      </c>
      <c r="I29" s="152" t="n"/>
      <c r="J29" s="152" t="n"/>
    </row>
    <row r="30" ht="12" customHeight="1">
      <c r="A30" s="289" t="n">
        <v>3</v>
      </c>
      <c r="B30" s="293" t="inlineStr">
        <is>
          <t>Furniture,Fixtures</t>
        </is>
      </c>
      <c r="C30" s="345" t="n"/>
      <c r="D30" s="341" t="n"/>
      <c r="E30" s="345">
        <f>-C30</f>
        <v/>
      </c>
      <c r="F30" s="341">
        <f>C30+D30+E30</f>
        <v/>
      </c>
      <c r="G30" s="341">
        <f>F9-F30</f>
        <v/>
      </c>
      <c r="H30" s="341">
        <f>C9-C30</f>
        <v/>
      </c>
      <c r="I30" s="152" t="n"/>
      <c r="J30" s="152" t="n"/>
    </row>
    <row r="31" ht="12" customHeight="1">
      <c r="A31" s="289" t="n">
        <v>4</v>
      </c>
      <c r="B31" s="293" t="inlineStr">
        <is>
          <t>Library Books</t>
        </is>
      </c>
      <c r="C31" s="345" t="n"/>
      <c r="D31" s="341" t="n"/>
      <c r="E31" s="345">
        <f>-C31</f>
        <v/>
      </c>
      <c r="F31" s="341">
        <f>C31+D31+E31</f>
        <v/>
      </c>
      <c r="G31" s="341">
        <f>F10-F31</f>
        <v/>
      </c>
      <c r="H31" s="341">
        <f>C10-C31</f>
        <v/>
      </c>
      <c r="I31" s="152" t="n"/>
      <c r="J31" s="152" t="n"/>
    </row>
    <row r="32" ht="12" customHeight="1">
      <c r="A32" s="289" t="n">
        <v>5</v>
      </c>
      <c r="B32" s="293" t="inlineStr">
        <is>
          <t>Office Equipments</t>
        </is>
      </c>
      <c r="C32" s="345" t="n"/>
      <c r="D32" s="341" t="n"/>
      <c r="E32" s="345">
        <f>-C32</f>
        <v/>
      </c>
      <c r="F32" s="341">
        <f>C32+D32+E32</f>
        <v/>
      </c>
      <c r="G32" s="341">
        <f>F11-F32</f>
        <v/>
      </c>
      <c r="H32" s="341">
        <f>C11-C32</f>
        <v/>
      </c>
      <c r="I32" s="152" t="n"/>
      <c r="J32" s="152" t="n"/>
    </row>
    <row r="33" ht="12" customHeight="1">
      <c r="A33" s="289" t="n">
        <v>6</v>
      </c>
      <c r="B33" s="293" t="inlineStr">
        <is>
          <t>Vehicles</t>
        </is>
      </c>
      <c r="C33" s="345" t="n"/>
      <c r="D33" s="341" t="n"/>
      <c r="E33" s="345">
        <f>-C33</f>
        <v/>
      </c>
      <c r="F33" s="341">
        <f>C33+D33+E33</f>
        <v/>
      </c>
      <c r="G33" s="341">
        <f>F12-F33</f>
        <v/>
      </c>
      <c r="H33" s="341">
        <f>C12-C33</f>
        <v/>
      </c>
      <c r="I33" s="152" t="n"/>
      <c r="J33" s="152" t="n"/>
    </row>
    <row r="34" ht="12" customHeight="1">
      <c r="A34" s="289" t="n">
        <v>7</v>
      </c>
      <c r="B34" s="293" t="inlineStr">
        <is>
          <t>Computer/Peripherals</t>
        </is>
      </c>
      <c r="C34" s="345" t="n"/>
      <c r="D34" s="341" t="n"/>
      <c r="E34" s="345">
        <f>-C34</f>
        <v/>
      </c>
      <c r="F34" s="341">
        <f>C34+D34+E34</f>
        <v/>
      </c>
      <c r="G34" s="341">
        <f>F13-F34</f>
        <v/>
      </c>
      <c r="H34" s="341">
        <f>C13-C34</f>
        <v/>
      </c>
      <c r="I34" s="152" t="n"/>
      <c r="J34" s="152" t="n"/>
    </row>
    <row r="35" ht="12" customHeight="1">
      <c r="A35" s="289" t="n">
        <v>8</v>
      </c>
      <c r="B35" s="293" t="inlineStr">
        <is>
          <t>Hostel Equipments</t>
        </is>
      </c>
      <c r="C35" s="345" t="n"/>
      <c r="D35" s="341" t="n"/>
      <c r="E35" s="345">
        <f>-C35</f>
        <v/>
      </c>
      <c r="F35" s="341">
        <f>C35+D35+E35</f>
        <v/>
      </c>
      <c r="G35" s="341">
        <f>F14-F35</f>
        <v/>
      </c>
      <c r="H35" s="341">
        <f>C14-C35</f>
        <v/>
      </c>
      <c r="I35" s="152" t="n"/>
      <c r="J35" s="152" t="n"/>
    </row>
    <row r="36" ht="12" customHeight="1">
      <c r="A36" s="289" t="n">
        <v>9</v>
      </c>
      <c r="B36" s="293" t="inlineStr">
        <is>
          <t>Lab Equipments</t>
        </is>
      </c>
      <c r="C36" s="345" t="n"/>
      <c r="D36" s="341" t="n"/>
      <c r="E36" s="345">
        <f>-C36</f>
        <v/>
      </c>
      <c r="F36" s="341">
        <f>C36+D36+E36</f>
        <v/>
      </c>
      <c r="G36" s="341">
        <f>F15-F36</f>
        <v/>
      </c>
      <c r="H36" s="341">
        <f>C15-C36</f>
        <v/>
      </c>
      <c r="I36" s="152" t="n"/>
      <c r="J36" s="152" t="n"/>
    </row>
    <row r="37" ht="12" customHeight="1">
      <c r="A37" s="289" t="n">
        <v>10</v>
      </c>
      <c r="B37" s="293" t="inlineStr">
        <is>
          <t>Audio Visual &amp; Musical Instruments</t>
        </is>
      </c>
      <c r="C37" s="345" t="n"/>
      <c r="D37" s="341" t="n"/>
      <c r="E37" s="345">
        <f>-C37</f>
        <v/>
      </c>
      <c r="F37" s="341">
        <f>C37+D37+E37</f>
        <v/>
      </c>
      <c r="G37" s="341">
        <f>F16-F37</f>
        <v/>
      </c>
      <c r="H37" s="341">
        <f>C16-C37</f>
        <v/>
      </c>
      <c r="I37" s="152" t="n"/>
      <c r="J37" s="152" t="n"/>
    </row>
    <row r="38" ht="12" customHeight="1">
      <c r="A38" s="289" t="n">
        <v>11</v>
      </c>
      <c r="B38" s="293" t="inlineStr">
        <is>
          <t>Sports Equipment</t>
        </is>
      </c>
      <c r="C38" s="345" t="n"/>
      <c r="D38" s="341" t="n"/>
      <c r="E38" s="345">
        <f>-C38</f>
        <v/>
      </c>
      <c r="F38" s="341">
        <f>C38+D38+E38</f>
        <v/>
      </c>
      <c r="G38" s="341">
        <f>F17-F38</f>
        <v/>
      </c>
      <c r="H38" s="341">
        <f>C17-C38</f>
        <v/>
      </c>
      <c r="I38" s="152" t="n"/>
      <c r="J38" s="152" t="n"/>
    </row>
    <row r="39" ht="12" customHeight="1">
      <c r="A39" s="289" t="n">
        <v>12</v>
      </c>
      <c r="B39" s="293" t="inlineStr">
        <is>
          <t>Other Fixed Assets</t>
        </is>
      </c>
      <c r="C39" s="345" t="n"/>
      <c r="D39" s="341" t="n"/>
      <c r="E39" s="345">
        <f>-C39</f>
        <v/>
      </c>
      <c r="F39" s="341">
        <f>C39+D39+E39</f>
        <v/>
      </c>
      <c r="G39" s="341">
        <f>F18-F39</f>
        <v/>
      </c>
      <c r="H39" s="341">
        <f>C18-C39</f>
        <v/>
      </c>
      <c r="I39" s="152" t="n"/>
      <c r="J39" s="152" t="n"/>
    </row>
    <row r="40" ht="12" customHeight="1">
      <c r="A40" s="325" t="n"/>
      <c r="B40" s="326" t="inlineStr">
        <is>
          <t xml:space="preserve"> TOTAL (A)</t>
        </is>
      </c>
      <c r="C40" s="341">
        <f>SUM(C28:C39)</f>
        <v/>
      </c>
      <c r="D40" s="341">
        <f>SUM(D28:D39)</f>
        <v/>
      </c>
      <c r="E40" s="341">
        <f>SUM(E28:E39)</f>
        <v/>
      </c>
      <c r="F40" s="341">
        <f>SUM(F28:F39)</f>
        <v/>
      </c>
      <c r="G40" s="341">
        <f>SUM(G28:G39)</f>
        <v/>
      </c>
      <c r="H40" s="341">
        <f>SUM(H28:H39)</f>
        <v/>
      </c>
    </row>
    <row r="41" ht="12" customHeight="1">
      <c r="A41" s="347" t="inlineStr">
        <is>
          <t>B</t>
        </is>
      </c>
      <c r="B41" s="348" t="inlineStr">
        <is>
          <t>Capital work in Progress</t>
        </is>
      </c>
      <c r="C41" s="342" t="n"/>
      <c r="D41" s="342" t="n"/>
      <c r="E41" s="342" t="n"/>
      <c r="F41" s="342" t="n"/>
      <c r="G41" s="343">
        <f>F20</f>
        <v/>
      </c>
      <c r="H41" s="343">
        <f>C20</f>
        <v/>
      </c>
    </row>
    <row r="42" ht="12" customHeight="1">
      <c r="A42" s="349" t="n"/>
      <c r="B42" s="927" t="inlineStr">
        <is>
          <t>Intangilble Assets</t>
        </is>
      </c>
      <c r="C42" s="1073" t="n"/>
      <c r="D42" s="1073" t="n"/>
      <c r="E42" s="344" t="n"/>
      <c r="F42" s="344" t="n"/>
      <c r="G42" s="344" t="n"/>
      <c r="H42" s="344" t="n"/>
    </row>
    <row r="43" ht="12" customHeight="1">
      <c r="A43" s="315" t="inlineStr">
        <is>
          <t>C</t>
        </is>
      </c>
      <c r="B43" s="350" t="inlineStr">
        <is>
          <t>Computer Software etc.  (C )</t>
        </is>
      </c>
      <c r="C43" s="345" t="n"/>
      <c r="D43" s="341" t="n"/>
      <c r="E43" s="345">
        <f>-C43</f>
        <v/>
      </c>
      <c r="F43" s="341">
        <f>C43+D43+E43</f>
        <v/>
      </c>
      <c r="G43" s="341">
        <f>F22-F43</f>
        <v/>
      </c>
      <c r="H43" s="341">
        <f>C22-C43</f>
        <v/>
      </c>
    </row>
    <row r="44" ht="12" customHeight="1">
      <c r="A44" s="351" t="n"/>
      <c r="B44" s="355" t="inlineStr">
        <is>
          <t>GRAND TOTAL (A+B+C)</t>
        </is>
      </c>
      <c r="C44" s="343">
        <f>C40+C41+C43</f>
        <v/>
      </c>
      <c r="D44" s="343">
        <f>D40+D41+D43</f>
        <v/>
      </c>
      <c r="E44" s="343">
        <f>E40+E41+E43</f>
        <v/>
      </c>
      <c r="F44" s="343">
        <f>F40+F41+F43</f>
        <v/>
      </c>
      <c r="G44" s="343">
        <f>G40+G41+G43</f>
        <v/>
      </c>
      <c r="H44" s="343">
        <f>H40+H41+H43</f>
        <v/>
      </c>
    </row>
    <row r="45" ht="17.25" customFormat="1" customHeight="1" s="20">
      <c r="A45" s="940" t="n"/>
      <c r="B45" s="1073" t="n"/>
      <c r="C45" s="1073" t="n"/>
      <c r="D45" s="1073" t="n"/>
      <c r="E45" s="1073" t="n"/>
      <c r="F45" s="1073" t="n"/>
      <c r="G45" s="1073" t="n"/>
      <c r="H45" s="1073" t="n"/>
    </row>
    <row r="51" ht="15" customHeight="1">
      <c r="A51" s="5" t="n"/>
      <c r="B51" s="51" t="n"/>
    </row>
  </sheetData>
  <mergeCells count="9">
    <mergeCell ref="A24:F24"/>
    <mergeCell ref="B42:D42"/>
    <mergeCell ref="A1:J1"/>
    <mergeCell ref="A45:H45"/>
    <mergeCell ref="G24:H24"/>
    <mergeCell ref="A25:A26"/>
    <mergeCell ref="B25:B26"/>
    <mergeCell ref="A2:J2"/>
    <mergeCell ref="A3:F3"/>
  </mergeCells>
  <pageMargins left="0.6692913385826772" right="0.2362204724409449" top="0.3543307086614174" bottom="0.1968503937007874" header="0.2362204724409449" footer="0.1574803149606299"/>
  <pageSetup orientation="landscape" paperSize="9" scale="81" firstPageNumber="6" useFirstPageNumber="1" blackAndWhite="1"/>
</worksheet>
</file>

<file path=xl/worksheets/sheet31.xml><?xml version="1.0" encoding="utf-8"?>
<worksheet xmlns="http://schemas.openxmlformats.org/spreadsheetml/2006/main">
  <sheetPr>
    <tabColor rgb="FF00B050"/>
    <outlinePr summaryBelow="1" summaryRight="1"/>
    <pageSetUpPr fitToPage="1"/>
  </sheetPr>
  <dimension ref="A1:L16"/>
  <sheetViews>
    <sheetView view="pageBreakPreview" zoomScaleNormal="100" zoomScaleSheetLayoutView="100" workbookViewId="0">
      <selection activeCell="H8" sqref="H8"/>
    </sheetView>
  </sheetViews>
  <sheetFormatPr baseColWidth="8" defaultRowHeight="11.25"/>
  <cols>
    <col width="5" customWidth="1" style="5" min="1" max="1"/>
    <col width="41.5703125" customWidth="1" style="5" min="2" max="2"/>
    <col width="11.42578125" customWidth="1" style="5" min="3" max="7"/>
    <col width="15.140625" customWidth="1" style="5" min="8" max="8"/>
    <col width="15.42578125" customWidth="1" style="5" min="9" max="9"/>
    <col width="14" customWidth="1" style="5" min="10" max="10"/>
    <col width="9.140625" customWidth="1" style="5" min="11" max="11"/>
    <col width="22.42578125" customWidth="1" style="5" min="12" max="12"/>
    <col width="9.140625" customWidth="1" style="5" min="13" max="16384"/>
  </cols>
  <sheetData>
    <row r="1" ht="24.75" customFormat="1" customHeight="1" s="34">
      <c r="A1" s="928">
        <f>COVER!A1</f>
        <v/>
      </c>
      <c r="B1" s="1253" t="n"/>
      <c r="C1" s="1253" t="n"/>
      <c r="D1" s="1253" t="n"/>
      <c r="E1" s="1253" t="n"/>
      <c r="F1" s="1253" t="n"/>
      <c r="G1" s="1253" t="n"/>
      <c r="H1" s="1253" t="n"/>
      <c r="I1" s="1254" t="n"/>
    </row>
    <row r="2" ht="18.75" customHeight="1">
      <c r="A2" s="1271" t="inlineStr">
        <is>
          <t>SCHEDULE 7 - CURRENT ASSETS</t>
        </is>
      </c>
      <c r="B2" s="1243" t="n"/>
      <c r="C2" s="1243" t="n"/>
      <c r="D2" s="1243" t="n"/>
      <c r="E2" s="1243" t="n"/>
      <c r="F2" s="1243" t="n"/>
      <c r="G2" s="1243" t="n"/>
      <c r="H2" s="1243" t="n"/>
      <c r="I2" s="1230" t="n"/>
    </row>
    <row r="3" ht="27" customHeight="1">
      <c r="A3" s="904" t="inlineStr">
        <is>
          <t>SN</t>
        </is>
      </c>
      <c r="B3" s="904" t="inlineStr">
        <is>
          <t>PARTICULARS</t>
        </is>
      </c>
      <c r="C3" s="328" t="inlineStr">
        <is>
          <t>Revenue</t>
        </is>
      </c>
      <c r="D3" s="329" t="inlineStr">
        <is>
          <t>DESI.FUND</t>
        </is>
      </c>
      <c r="E3" s="905" t="inlineStr">
        <is>
          <t>CCA</t>
        </is>
      </c>
      <c r="F3" s="905" t="inlineStr">
        <is>
          <t>Specific PLAN</t>
        </is>
      </c>
      <c r="G3" s="905" t="inlineStr">
        <is>
          <t>PROJECT KV</t>
        </is>
      </c>
      <c r="H3" s="894" t="inlineStr">
        <is>
          <t>TOTAL-CURRENT YEAR</t>
        </is>
      </c>
      <c r="I3" s="894" t="inlineStr">
        <is>
          <t>TOTAL-PREVIOUS YEAR</t>
        </is>
      </c>
    </row>
    <row r="4" ht="12" customHeight="1">
      <c r="A4" s="1116" t="n"/>
      <c r="B4" s="1116" t="n"/>
      <c r="C4" s="905" t="inlineStr">
        <is>
          <t>SF</t>
        </is>
      </c>
      <c r="D4" s="329" t="inlineStr">
        <is>
          <t>VVN</t>
        </is>
      </c>
      <c r="E4" s="1117" t="n"/>
      <c r="F4" s="1117" t="n"/>
      <c r="G4" s="1117" t="n"/>
      <c r="H4" s="1117" t="n"/>
      <c r="I4" s="1117" t="n"/>
    </row>
    <row r="5" ht="12" customHeight="1">
      <c r="A5" s="1117" t="n"/>
      <c r="B5" s="1117" t="n"/>
      <c r="C5" s="904" t="n">
        <v>1</v>
      </c>
      <c r="D5" s="904" t="n">
        <v>2</v>
      </c>
      <c r="E5" s="904" t="n">
        <v>3</v>
      </c>
      <c r="F5" s="904" t="n">
        <v>4</v>
      </c>
      <c r="G5" s="904" t="n">
        <v>5</v>
      </c>
      <c r="H5" s="904" t="n">
        <v>6</v>
      </c>
      <c r="I5" s="904" t="n">
        <v>7</v>
      </c>
    </row>
    <row r="6" ht="24" customHeight="1">
      <c r="A6" s="356" t="n">
        <v>1</v>
      </c>
      <c r="B6" s="323" t="inlineStr">
        <is>
          <t>Cash balances in hand (including cheques/drafts, imprest and postage etc.)</t>
        </is>
      </c>
      <c r="C6" s="315">
        <f>PAYMENTS!E171</f>
        <v/>
      </c>
      <c r="D6" s="315">
        <f>PAYMENTS!F171</f>
        <v/>
      </c>
      <c r="E6" s="315">
        <f>PAYMENTS!G171</f>
        <v/>
      </c>
      <c r="F6" s="315">
        <f>PAYMENTS!H171</f>
        <v/>
      </c>
      <c r="G6" s="315">
        <f>PAYMENTS!I171</f>
        <v/>
      </c>
      <c r="H6" s="60">
        <f>SUM(C6:G6)</f>
        <v/>
      </c>
      <c r="I6" s="39">
        <f>RECEIPTS!H7</f>
        <v/>
      </c>
    </row>
    <row r="7" ht="20.25" customHeight="1">
      <c r="A7" s="926" t="n">
        <v>2</v>
      </c>
      <c r="B7" s="323" t="inlineStr">
        <is>
          <t>Permanent Imprest</t>
        </is>
      </c>
      <c r="C7" s="315">
        <f>PAYMENTS!E174</f>
        <v/>
      </c>
      <c r="D7" s="315">
        <f>PAYMENTS!F174</f>
        <v/>
      </c>
      <c r="E7" s="315">
        <f>PAYMENTS!G174</f>
        <v/>
      </c>
      <c r="F7" s="315">
        <f>PAYMENTS!H174</f>
        <v/>
      </c>
      <c r="G7" s="315">
        <f>PAYMENTS!I174</f>
        <v/>
      </c>
      <c r="H7" s="60">
        <f>SUM(C7:G7)</f>
        <v/>
      </c>
      <c r="I7" s="39">
        <f>RECEIPTS!H10</f>
        <v/>
      </c>
    </row>
    <row r="8" ht="25.5" customHeight="1">
      <c r="A8" s="356" t="n">
        <v>3</v>
      </c>
      <c r="B8" s="323" t="inlineStr">
        <is>
          <t>Bank Balances ( classified as pertaining to earmarked fund or otherwise)</t>
        </is>
      </c>
      <c r="C8" s="357" t="n"/>
      <c r="D8" s="357" t="n"/>
      <c r="E8" s="357" t="n"/>
      <c r="F8" s="357" t="n"/>
      <c r="G8" s="357" t="n"/>
      <c r="H8" s="60" t="n"/>
      <c r="I8" s="39" t="n"/>
    </row>
    <row r="9" ht="21.75" customHeight="1">
      <c r="A9" s="926" t="inlineStr">
        <is>
          <t>3(i)</t>
        </is>
      </c>
      <c r="B9" s="293" t="inlineStr">
        <is>
          <t>With Scheduled Bank</t>
        </is>
      </c>
      <c r="C9" s="315" t="n"/>
      <c r="D9" s="315" t="n"/>
      <c r="E9" s="315" t="n"/>
      <c r="F9" s="315" t="n"/>
      <c r="G9" s="315" t="n"/>
      <c r="H9" s="60" t="n"/>
      <c r="I9" s="39" t="n"/>
    </row>
    <row r="10" ht="21.75" customHeight="1">
      <c r="A10" s="926" t="inlineStr">
        <is>
          <t>a)</t>
        </is>
      </c>
      <c r="B10" s="293" t="inlineStr">
        <is>
          <t>In term deposit Accounts</t>
        </is>
      </c>
      <c r="C10" s="315">
        <f>PAYMENTS!E173</f>
        <v/>
      </c>
      <c r="D10" s="315">
        <f>PAYMENTS!F173</f>
        <v/>
      </c>
      <c r="E10" s="315">
        <f>PAYMENTS!G173</f>
        <v/>
      </c>
      <c r="F10" s="315">
        <f>PAYMENTS!H173</f>
        <v/>
      </c>
      <c r="G10" s="315">
        <f>PAYMENTS!I173</f>
        <v/>
      </c>
      <c r="H10" s="60">
        <f>SUM(C10:G10)</f>
        <v/>
      </c>
      <c r="I10" s="39">
        <f>RECEIPTS!H9</f>
        <v/>
      </c>
    </row>
    <row r="11" ht="21.75" customHeight="1">
      <c r="A11" s="926" t="inlineStr">
        <is>
          <t>b)</t>
        </is>
      </c>
      <c r="B11" s="293" t="inlineStr">
        <is>
          <t>In Saving /Flexi Deposit Accounts</t>
        </is>
      </c>
      <c r="C11" s="315">
        <f>PAYMENTS!E172</f>
        <v/>
      </c>
      <c r="D11" s="315">
        <f>PAYMENTS!F172</f>
        <v/>
      </c>
      <c r="E11" s="315">
        <f>PAYMENTS!G172</f>
        <v/>
      </c>
      <c r="F11" s="315">
        <f>PAYMENTS!H172</f>
        <v/>
      </c>
      <c r="G11" s="315">
        <f>PAYMENTS!I172</f>
        <v/>
      </c>
      <c r="H11" s="60">
        <f>SUM(C11:G11)</f>
        <v/>
      </c>
      <c r="I11" s="39">
        <f>RECEIPTS!H8</f>
        <v/>
      </c>
    </row>
    <row r="12" ht="21.75" customHeight="1">
      <c r="A12" s="926" t="inlineStr">
        <is>
          <t>3(ii)</t>
        </is>
      </c>
      <c r="B12" s="293" t="inlineStr">
        <is>
          <t>With non-Scheduled Bank</t>
        </is>
      </c>
      <c r="C12" s="315" t="n"/>
      <c r="D12" s="315" t="n"/>
      <c r="E12" s="315" t="n"/>
      <c r="F12" s="315" t="n"/>
      <c r="G12" s="315" t="n"/>
      <c r="H12" s="60" t="n"/>
      <c r="I12" s="39" t="n"/>
    </row>
    <row r="13" ht="21.75" customHeight="1">
      <c r="A13" s="926" t="inlineStr">
        <is>
          <t>a)</t>
        </is>
      </c>
      <c r="B13" s="293" t="inlineStr">
        <is>
          <t>In term deposit Accounts</t>
        </is>
      </c>
      <c r="C13" s="315" t="n"/>
      <c r="D13" s="315" t="n"/>
      <c r="E13" s="315" t="n"/>
      <c r="F13" s="315" t="n"/>
      <c r="G13" s="315" t="n"/>
      <c r="H13" s="60" t="n"/>
      <c r="I13" s="39" t="n"/>
    </row>
    <row r="14" ht="21.75" customHeight="1">
      <c r="A14" s="289" t="inlineStr">
        <is>
          <t>b)</t>
        </is>
      </c>
      <c r="B14" s="293" t="inlineStr">
        <is>
          <t>In Saving /Flexi Deposit Accounts</t>
        </is>
      </c>
      <c r="C14" s="315" t="n"/>
      <c r="D14" s="315" t="n"/>
      <c r="E14" s="315" t="n"/>
      <c r="F14" s="315" t="n"/>
      <c r="G14" s="315" t="n"/>
      <c r="H14" s="60" t="n"/>
      <c r="I14" s="39" t="n"/>
    </row>
    <row r="15" ht="20.25" customHeight="1">
      <c r="A15" s="289" t="n"/>
      <c r="B15" s="931" t="inlineStr">
        <is>
          <t>TOTAL</t>
        </is>
      </c>
      <c r="C15" s="60">
        <f>SUM(C6:C14)</f>
        <v/>
      </c>
      <c r="D15" s="60">
        <f>SUM(D6:D14)</f>
        <v/>
      </c>
      <c r="E15" s="60">
        <f>SUM(E6:E14)</f>
        <v/>
      </c>
      <c r="F15" s="60">
        <f>SUM(F6:F14)</f>
        <v/>
      </c>
      <c r="G15" s="60">
        <f>SUM(G6:G14)</f>
        <v/>
      </c>
      <c r="H15" s="60">
        <f>SUM(H6:H14)</f>
        <v/>
      </c>
      <c r="I15" s="60">
        <f>SUM(I6:I14)</f>
        <v/>
      </c>
      <c r="J15" s="5">
        <f>SUM(C15:G15)=SUM(H6:H14)</f>
        <v/>
      </c>
      <c r="L15" s="23" t="n"/>
    </row>
    <row r="16" ht="41.25" customFormat="1" customHeight="1" s="26">
      <c r="A16" s="748" t="inlineStr">
        <is>
          <t>FINANCE OFFICER/DIRECTOR/PRINCIPAL</t>
        </is>
      </c>
      <c r="B16" s="1073" t="n"/>
      <c r="C16" s="1073" t="n"/>
      <c r="D16" s="1073" t="n"/>
      <c r="E16" s="1073" t="n"/>
      <c r="F16" s="1073" t="n"/>
      <c r="G16" s="1073" t="n"/>
      <c r="H16" s="1073" t="n"/>
      <c r="I16" s="1073" t="n"/>
    </row>
  </sheetData>
  <mergeCells count="10">
    <mergeCell ref="A2:I2"/>
    <mergeCell ref="G3:G4"/>
    <mergeCell ref="E3:E4"/>
    <mergeCell ref="A3:A5"/>
    <mergeCell ref="H3:H4"/>
    <mergeCell ref="I3:I4"/>
    <mergeCell ref="A1:I1"/>
    <mergeCell ref="F3:F4"/>
    <mergeCell ref="B3:B5"/>
    <mergeCell ref="A16:I16"/>
  </mergeCells>
  <printOptions horizontalCentered="1"/>
  <pageMargins left="0.7086614173228347" right="0.2362204724409449" top="0.3543307086614174" bottom="0.4724409448818898" header="0.2362204724409449" footer="0.3149606299212598"/>
  <pageSetup orientation="landscape" paperSize="9" firstPageNumber="6" useFirstPageNumber="1" blackAndWhite="1"/>
</worksheet>
</file>

<file path=xl/worksheets/sheet32.xml><?xml version="1.0" encoding="utf-8"?>
<worksheet xmlns="http://schemas.openxmlformats.org/spreadsheetml/2006/main">
  <sheetPr>
    <tabColor rgb="FFFFFF00"/>
    <outlinePr summaryBelow="1" summaryRight="1"/>
    <pageSetUpPr fitToPage="1"/>
  </sheetPr>
  <dimension ref="A1:I40"/>
  <sheetViews>
    <sheetView view="pageBreakPreview" topLeftCell="A25" zoomScaleSheetLayoutView="100" workbookViewId="0">
      <selection activeCell="C20" sqref="C20"/>
    </sheetView>
  </sheetViews>
  <sheetFormatPr baseColWidth="8" defaultColWidth="20.140625" defaultRowHeight="12.75"/>
  <cols>
    <col width="4.7109375" customWidth="1" style="85" min="1" max="1"/>
    <col width="60.140625" customWidth="1" style="81" min="2" max="2"/>
    <col width="20.140625" customWidth="1" style="81" min="3" max="3"/>
    <col width="23.42578125" customWidth="1" style="81" min="4" max="4"/>
    <col width="20.140625" customWidth="1" style="85" min="5" max="5"/>
    <col width="20.140625" customWidth="1" style="81" min="6" max="6"/>
    <col width="9.140625" customWidth="1" style="81" min="7" max="7"/>
    <col width="16.140625" customWidth="1" style="81" min="8" max="8"/>
    <col width="15.140625" customWidth="1" style="81" min="9" max="9"/>
    <col width="9.140625" customWidth="1" style="81" min="10" max="251"/>
    <col width="4.7109375" customWidth="1" style="81" min="252" max="252"/>
    <col width="60.140625" customWidth="1" style="81" min="253" max="253"/>
    <col width="20.140625" customWidth="1" style="81" min="254" max="254"/>
    <col width="23.42578125" customWidth="1" style="81" min="255" max="255"/>
    <col width="20.140625" customWidth="1" style="81" min="256" max="16384"/>
  </cols>
  <sheetData>
    <row r="1" ht="18.75" customHeight="1">
      <c r="A1" s="946">
        <f>COVER!A1</f>
        <v/>
      </c>
    </row>
    <row r="2" ht="10.5" customFormat="1" customHeight="1" s="79">
      <c r="A2" s="884" t="n"/>
      <c r="B2" s="884" t="n"/>
      <c r="C2" s="884" t="n"/>
      <c r="D2" s="884" t="n"/>
      <c r="E2" s="884" t="n"/>
      <c r="F2" s="884" t="n"/>
    </row>
    <row r="3" ht="21" customFormat="1" customHeight="1" s="79">
      <c r="A3" s="885" t="inlineStr">
        <is>
          <t>STATEMENT TO WORK OUT THE CLOSING BALANCE OF HEADS OF ACCOUNTS OF SCHEDULE-8 IN RESPECT OF SF CIVIL KV</t>
        </is>
      </c>
    </row>
    <row r="4" ht="12.75" customFormat="1" customHeight="1" s="79">
      <c r="A4" s="884" t="n"/>
      <c r="B4" s="884" t="n"/>
      <c r="C4" s="884" t="n"/>
      <c r="D4" s="884" t="n"/>
      <c r="E4" s="884" t="n"/>
      <c r="F4" s="884" t="n"/>
    </row>
    <row r="5" ht="21.75" customFormat="1" customHeight="1" s="79">
      <c r="A5" s="947" t="inlineStr">
        <is>
          <t>ANNEXURE 8[A] - LOANS / ADVANCES / DEPOSITS- SF CIVIL KV</t>
        </is>
      </c>
    </row>
    <row r="6" ht="21.75" customFormat="1" customHeight="1" s="79" thickBot="1">
      <c r="A6" s="80" t="n"/>
      <c r="B6" s="884" t="n"/>
      <c r="C6" s="884" t="n"/>
      <c r="D6" s="884" t="n"/>
      <c r="E6" s="884" t="n"/>
      <c r="F6" s="884" t="n"/>
    </row>
    <row r="7" ht="36.75" customHeight="1" thickBot="1">
      <c r="A7" s="948" t="inlineStr">
        <is>
          <t>SN</t>
        </is>
      </c>
      <c r="B7" s="950" t="inlineStr">
        <is>
          <t>PARTICULARS</t>
        </is>
      </c>
      <c r="C7" s="358" t="inlineStr">
        <is>
          <t>Opening Balance</t>
        </is>
      </c>
      <c r="D7" s="358" t="inlineStr">
        <is>
          <t xml:space="preserve">Variatiation Through R&amp;P Account (Payment Minus Receipt) </t>
        </is>
      </c>
      <c r="E7" s="358" t="inlineStr">
        <is>
          <t>Effects Of Journal Entries(*)</t>
        </is>
      </c>
      <c r="F7" s="358" t="inlineStr">
        <is>
          <t>NET</t>
        </is>
      </c>
    </row>
    <row r="8" ht="12.75" customHeight="1" thickBot="1">
      <c r="A8" s="1231" t="n"/>
      <c r="B8" s="1231" t="n"/>
      <c r="C8" s="359" t="n">
        <v>1</v>
      </c>
      <c r="D8" s="359" t="n">
        <v>2</v>
      </c>
      <c r="E8" s="359" t="n">
        <v>3</v>
      </c>
      <c r="F8" s="359" t="n">
        <v>4</v>
      </c>
    </row>
    <row r="9" ht="20.1" customFormat="1" customHeight="1" s="5">
      <c r="A9" s="360" t="inlineStr">
        <is>
          <t>A</t>
        </is>
      </c>
      <c r="B9" s="354" t="inlineStr">
        <is>
          <t>Advances to Employess : (Non-Interest Bearing)</t>
        </is>
      </c>
      <c r="C9" s="361" t="n"/>
      <c r="D9" s="362" t="n"/>
      <c r="E9" s="422" t="n"/>
      <c r="F9" s="361" t="n"/>
    </row>
    <row r="10" ht="20.1" customFormat="1" customHeight="1" s="5">
      <c r="A10" s="363" t="n">
        <v>1</v>
      </c>
      <c r="B10" s="364" t="inlineStr">
        <is>
          <t>Salary</t>
        </is>
      </c>
      <c r="C10" s="365" t="n"/>
      <c r="D10" s="366">
        <f>PAYMENTS!E120-RECEIPTS!C57</f>
        <v/>
      </c>
      <c r="E10" s="451" t="n"/>
      <c r="F10" s="366">
        <f>C10+D10+E10</f>
        <v/>
      </c>
      <c r="H10" s="161" t="inlineStr">
        <is>
          <t>Balance Sheet</t>
        </is>
      </c>
      <c r="I10" s="161" t="inlineStr">
        <is>
          <t>Schedule-4 (All)</t>
        </is>
      </c>
    </row>
    <row r="11" ht="20.1" customFormat="1" customHeight="1" s="5">
      <c r="A11" s="363" t="n">
        <v>2</v>
      </c>
      <c r="B11" s="364" t="inlineStr">
        <is>
          <t>Leave Travel Concession</t>
        </is>
      </c>
      <c r="C11" s="365" t="n"/>
      <c r="D11" s="366">
        <f>PAYMENTS!E121-RECEIPTS!C58</f>
        <v/>
      </c>
      <c r="E11" s="451" t="n"/>
      <c r="F11" s="366">
        <f>C11+D11+E11</f>
        <v/>
      </c>
      <c r="H11" s="161" t="inlineStr">
        <is>
          <t>Receipt</t>
        </is>
      </c>
      <c r="I11" s="161" t="inlineStr">
        <is>
          <t>Sch-4A (SF)</t>
        </is>
      </c>
    </row>
    <row r="12" ht="20.1" customFormat="1" customHeight="1" s="5">
      <c r="A12" s="363" t="n">
        <v>3</v>
      </c>
      <c r="B12" s="364" t="inlineStr">
        <is>
          <t>Medical Advance</t>
        </is>
      </c>
      <c r="C12" s="365" t="n"/>
      <c r="D12" s="366">
        <f>PAYMENTS!E122-RECEIPTS!C59</f>
        <v/>
      </c>
      <c r="E12" s="451" t="n"/>
      <c r="F12" s="366">
        <f>C12+D12+E12</f>
        <v/>
      </c>
      <c r="H12" s="161" t="inlineStr">
        <is>
          <t>Payment</t>
        </is>
      </c>
      <c r="I12" s="161" t="inlineStr">
        <is>
          <t>Sch-4B (Plan)</t>
        </is>
      </c>
    </row>
    <row r="13" ht="20.1" customFormat="1" customHeight="1" s="5">
      <c r="A13" s="363" t="n">
        <v>4</v>
      </c>
      <c r="B13" s="364" t="inlineStr">
        <is>
          <t>TA/TTA Advance</t>
        </is>
      </c>
      <c r="C13" s="365" t="n">
        <v>6000</v>
      </c>
      <c r="D13" s="366">
        <f>PAYMENTS!E123-RECEIPTS!C60</f>
        <v/>
      </c>
      <c r="E13" s="451" t="n"/>
      <c r="F13" s="366">
        <f>C13+D13+E13</f>
        <v/>
      </c>
      <c r="H13" s="161" t="inlineStr">
        <is>
          <t>SF-Rec-Prov-Annex</t>
        </is>
      </c>
      <c r="I13" s="161" t="inlineStr">
        <is>
          <t>Sch-4C (Specific Plan)</t>
        </is>
      </c>
    </row>
    <row r="14" ht="20.1" customFormat="1" customHeight="1" s="5">
      <c r="A14" s="289" t="n">
        <v>5</v>
      </c>
      <c r="B14" s="292" t="inlineStr">
        <is>
          <t>Others (to be specified)</t>
        </is>
      </c>
      <c r="C14" s="365" t="n">
        <v>9000</v>
      </c>
      <c r="D14" s="366">
        <f>PAYMENTS!E124-RECEIPTS!C61</f>
        <v/>
      </c>
      <c r="E14" s="451" t="n"/>
      <c r="F14" s="366">
        <f>C14+D14+E14</f>
        <v/>
      </c>
      <c r="H14" s="161" t="inlineStr">
        <is>
          <t>VVN-Rec-Prov-Annex</t>
        </is>
      </c>
      <c r="I14" s="161" t="inlineStr">
        <is>
          <t>Sch-4D (VVN)</t>
        </is>
      </c>
    </row>
    <row r="15" ht="20.1" customFormat="1" customHeight="1" s="5">
      <c r="A15" s="60" t="inlineStr">
        <is>
          <t>B</t>
        </is>
      </c>
      <c r="B15" s="367" t="inlineStr">
        <is>
          <t>Long Term Advances to Employees (Interest Bearing)</t>
        </is>
      </c>
      <c r="C15" s="361" t="n"/>
      <c r="D15" s="362" t="n"/>
      <c r="E15" s="422" t="n"/>
      <c r="F15" s="361" t="n"/>
      <c r="H15" s="161" t="inlineStr">
        <is>
          <t>Project-Rec-Prov-Annex</t>
        </is>
      </c>
      <c r="I15" s="161" t="inlineStr">
        <is>
          <t>Sch-4E (Project)</t>
        </is>
      </c>
    </row>
    <row r="16" ht="20.1" customFormat="1" customHeight="1" s="5">
      <c r="A16" s="289" t="n">
        <v>1</v>
      </c>
      <c r="B16" s="292" t="inlineStr">
        <is>
          <t>Conveyance/Vehicle Loan</t>
        </is>
      </c>
      <c r="C16" s="365" t="n"/>
      <c r="D16" s="366">
        <f>PAYMENTS!E127-RECEIPTS!C64</f>
        <v/>
      </c>
      <c r="E16" s="451" t="n"/>
      <c r="F16" s="366">
        <f>C16+D16+E16</f>
        <v/>
      </c>
      <c r="H16" s="161" t="inlineStr">
        <is>
          <t>SF-Paym-Prov-Annex</t>
        </is>
      </c>
      <c r="I16" s="161" t="inlineStr">
        <is>
          <t>Schedule-7</t>
        </is>
      </c>
    </row>
    <row r="17" ht="20.1" customFormat="1" customHeight="1" s="5">
      <c r="A17" s="289" t="n">
        <v>2</v>
      </c>
      <c r="B17" s="292" t="inlineStr">
        <is>
          <t>Computer Advance</t>
        </is>
      </c>
      <c r="C17" s="365" t="n"/>
      <c r="D17" s="366">
        <f>PAYMENTS!E128-RECEIPTS!C65</f>
        <v/>
      </c>
      <c r="E17" s="451" t="n"/>
      <c r="F17" s="366">
        <f>C17+D17+E17</f>
        <v/>
      </c>
      <c r="H17" s="161" t="inlineStr">
        <is>
          <t>VVN-Paym-Prov-Annex</t>
        </is>
      </c>
      <c r="I17" s="161" t="inlineStr">
        <is>
          <t>Schedule-8</t>
        </is>
      </c>
    </row>
    <row r="18" ht="20.1" customFormat="1" customHeight="1" s="5">
      <c r="A18" s="289" t="n">
        <v>3</v>
      </c>
      <c r="B18" s="292" t="inlineStr">
        <is>
          <t>Others (to be specified)</t>
        </is>
      </c>
      <c r="C18" s="365" t="n"/>
      <c r="D18" s="366">
        <f>PAYMENTS!E129-RECEIPTS!C66</f>
        <v/>
      </c>
      <c r="E18" s="451" t="n"/>
      <c r="F18" s="366">
        <f>C18+D18+E18</f>
        <v/>
      </c>
      <c r="H18" s="161" t="inlineStr">
        <is>
          <t>Plan-Paym-Prov-Annex</t>
        </is>
      </c>
      <c r="I18" s="161" t="inlineStr">
        <is>
          <t>S8-Annex-SF</t>
        </is>
      </c>
    </row>
    <row r="19" ht="20.1" customFormat="1" customHeight="1" s="5">
      <c r="A19" s="60" t="inlineStr">
        <is>
          <t>C</t>
        </is>
      </c>
      <c r="B19" s="367" t="inlineStr">
        <is>
          <t>Advances and other amounts recoverable in cash or kind or for value to be received</t>
        </is>
      </c>
      <c r="C19" s="361" t="n"/>
      <c r="D19" s="362" t="n"/>
      <c r="E19" s="422" t="n"/>
      <c r="F19" s="361" t="n"/>
      <c r="H19" s="161" t="inlineStr">
        <is>
          <t>Income &amp; Expenditure</t>
        </is>
      </c>
      <c r="I19" s="161" t="inlineStr">
        <is>
          <t>S8-Annex-VVN</t>
        </is>
      </c>
    </row>
    <row r="20" ht="20.1" customFormat="1" customHeight="1" s="5">
      <c r="A20" s="289" t="n">
        <v>1</v>
      </c>
      <c r="B20" s="292" t="inlineStr">
        <is>
          <t>On Capital  Account(for non recurring expenditure)</t>
        </is>
      </c>
      <c r="C20" s="365" t="n">
        <v>1822751</v>
      </c>
      <c r="D20" s="366">
        <f>PAYMENTS!E132-RECEIPTS!C69</f>
        <v/>
      </c>
      <c r="E20" s="451" t="n"/>
      <c r="F20" s="366">
        <f>C20+D20+E20</f>
        <v/>
      </c>
      <c r="H20" s="161" t="inlineStr">
        <is>
          <t>Schedule-1</t>
        </is>
      </c>
      <c r="I20" s="161" t="inlineStr">
        <is>
          <t>S8-Annex-Project</t>
        </is>
      </c>
    </row>
    <row r="21" ht="20.1" customFormat="1" customHeight="1" s="5">
      <c r="A21" s="289" t="n">
        <v>2</v>
      </c>
      <c r="B21" s="292" t="inlineStr">
        <is>
          <t>Deposit with Construction Agencies-For Construction work</t>
        </is>
      </c>
      <c r="C21" s="365" t="n"/>
      <c r="D21" s="366">
        <f>PAYMENTS!E133-RECEIPTS!C70</f>
        <v/>
      </c>
      <c r="E21" s="451" t="n"/>
      <c r="F21" s="366">
        <f>C21+D21+E21</f>
        <v/>
      </c>
      <c r="H21" s="161" t="inlineStr">
        <is>
          <t>Schedule-2</t>
        </is>
      </c>
      <c r="I21" s="161" t="inlineStr">
        <is>
          <t>S8-Annex-Plan</t>
        </is>
      </c>
    </row>
    <row r="22" ht="20.1" customFormat="1" customHeight="1" s="5">
      <c r="A22" s="289" t="n">
        <v>3</v>
      </c>
      <c r="B22" s="292" t="inlineStr">
        <is>
          <t xml:space="preserve">Deposit with Construction Agencies-For Maintenance Work </t>
        </is>
      </c>
      <c r="C22" s="365" t="n"/>
      <c r="D22" s="366">
        <f>PAYMENTS!E134-RECEIPTS!C71</f>
        <v/>
      </c>
      <c r="E22" s="451" t="n"/>
      <c r="F22" s="366">
        <f>C22+D22+E22</f>
        <v/>
      </c>
      <c r="H22" s="161" t="inlineStr">
        <is>
          <t>Schedule-3</t>
        </is>
      </c>
      <c r="I22" s="161" t="inlineStr">
        <is>
          <t>Schedule-9</t>
        </is>
      </c>
    </row>
    <row r="23" ht="20.1" customFormat="1" customHeight="1" s="5">
      <c r="A23" s="289" t="n">
        <v>4</v>
      </c>
      <c r="B23" s="290" t="inlineStr">
        <is>
          <t>To  Suppliers (for recurring expenditure)</t>
        </is>
      </c>
      <c r="C23" s="365" t="n"/>
      <c r="D23" s="366">
        <f>PAYMENTS!E135-RECEIPTS!C72</f>
        <v/>
      </c>
      <c r="E23" s="451" t="n"/>
      <c r="F23" s="366">
        <f>C23+D23+E23</f>
        <v/>
      </c>
      <c r="H23" s="161" t="inlineStr">
        <is>
          <t>Schedule-3A</t>
        </is>
      </c>
      <c r="I23" s="161" t="inlineStr">
        <is>
          <t>Schedule-10</t>
        </is>
      </c>
    </row>
    <row r="24" ht="20.1" customFormat="1" customHeight="1" s="5">
      <c r="A24" s="289" t="n">
        <v>5</v>
      </c>
      <c r="B24" s="292" t="inlineStr">
        <is>
          <t>For Escorting Students/Participants from VVN</t>
        </is>
      </c>
      <c r="C24" s="365" t="n"/>
      <c r="D24" s="366">
        <f>PAYMENTS!E136-RECEIPTS!C73</f>
        <v/>
      </c>
      <c r="E24" s="451" t="n"/>
      <c r="F24" s="366">
        <f>C24+D24+E24</f>
        <v/>
      </c>
      <c r="H24" s="161" t="inlineStr">
        <is>
          <t>Schedule-3B</t>
        </is>
      </c>
      <c r="I24" s="161" t="inlineStr">
        <is>
          <t>Schedule-12</t>
        </is>
      </c>
    </row>
    <row r="25" ht="20.1" customFormat="1" customHeight="1" s="5">
      <c r="A25" s="289" t="n">
        <v>6</v>
      </c>
      <c r="B25" s="292" t="inlineStr">
        <is>
          <t>For Regional /National Meet  from VVN</t>
        </is>
      </c>
      <c r="C25" s="365" t="n"/>
      <c r="D25" s="366">
        <f>PAYMENTS!E137-RECEIPTS!C74</f>
        <v/>
      </c>
      <c r="E25" s="451" t="n"/>
      <c r="F25" s="366">
        <f>C25+D25+E25</f>
        <v/>
      </c>
      <c r="H25" s="161" t="inlineStr">
        <is>
          <t>S3-Annex-SF</t>
        </is>
      </c>
      <c r="I25" s="161" t="inlineStr">
        <is>
          <t>Schedule-13</t>
        </is>
      </c>
    </row>
    <row r="26" ht="20.1" customFormat="1" customHeight="1" s="5">
      <c r="A26" s="289" t="n">
        <v>7</v>
      </c>
      <c r="B26" s="293" t="inlineStr">
        <is>
          <t>Others (to be specified)</t>
        </is>
      </c>
      <c r="C26" s="365" t="n"/>
      <c r="D26" s="366">
        <f>PAYMENTS!E138-RECEIPTS!C75</f>
        <v/>
      </c>
      <c r="E26" s="451" t="n"/>
      <c r="F26" s="366">
        <f>C26+D26+E26</f>
        <v/>
      </c>
      <c r="H26" s="161" t="inlineStr">
        <is>
          <t>S3-Annex-VVN</t>
        </is>
      </c>
      <c r="I26" s="161" t="inlineStr">
        <is>
          <t>Schedule-14</t>
        </is>
      </c>
    </row>
    <row r="27" ht="20.1" customFormat="1" customHeight="1" s="5">
      <c r="A27" s="60" t="inlineStr">
        <is>
          <t>D</t>
        </is>
      </c>
      <c r="B27" s="367" t="inlineStr">
        <is>
          <t>Security Deposit</t>
        </is>
      </c>
      <c r="C27" s="361" t="n"/>
      <c r="D27" s="362" t="n"/>
      <c r="E27" s="422" t="n"/>
      <c r="F27" s="361" t="n"/>
      <c r="H27" s="161" t="inlineStr">
        <is>
          <t>S3-Annex-Project</t>
        </is>
      </c>
      <c r="I27" s="161" t="inlineStr">
        <is>
          <t>Schedule-15</t>
        </is>
      </c>
    </row>
    <row r="28" ht="20.1" customFormat="1" customHeight="1" s="5">
      <c r="A28" s="289" t="n">
        <v>1</v>
      </c>
      <c r="B28" s="368" t="inlineStr">
        <is>
          <t>Telephone/Electricty /water etc.</t>
        </is>
      </c>
      <c r="C28" s="365" t="n"/>
      <c r="D28" s="366">
        <f>PAYMENTS!E141-RECEIPTS!C78</f>
        <v/>
      </c>
      <c r="E28" s="451" t="n"/>
      <c r="F28" s="366">
        <f>C28+D28+E28</f>
        <v/>
      </c>
      <c r="H28" s="161" t="inlineStr">
        <is>
          <t>S3-Annex-Plan</t>
        </is>
      </c>
      <c r="I28" s="161" t="inlineStr">
        <is>
          <t>Schedule-16</t>
        </is>
      </c>
    </row>
    <row r="29" ht="20.1" customFormat="1" customHeight="1" s="5">
      <c r="A29" s="289" t="n">
        <v>2</v>
      </c>
      <c r="B29" s="368" t="inlineStr">
        <is>
          <t>Others (to be specified)</t>
        </is>
      </c>
      <c r="C29" s="365" t="n"/>
      <c r="D29" s="366">
        <f>PAYMENTS!E142-RECEIPTS!C79</f>
        <v/>
      </c>
      <c r="E29" s="451" t="n"/>
      <c r="F29" s="366">
        <f>C29+D29+E29</f>
        <v/>
      </c>
      <c r="H29" s="161" t="inlineStr">
        <is>
          <t>S3-Annex-Specific Plan</t>
        </is>
      </c>
      <c r="I29" s="161" t="inlineStr">
        <is>
          <t>Schedule-17</t>
        </is>
      </c>
    </row>
    <row r="30" ht="20.1" customFormat="1" customHeight="1" s="5">
      <c r="A30" s="60" t="inlineStr">
        <is>
          <t>E</t>
        </is>
      </c>
      <c r="B30" s="367" t="inlineStr">
        <is>
          <t>Prepaid Expenses</t>
        </is>
      </c>
      <c r="C30" s="361" t="n"/>
      <c r="D30" s="362" t="n"/>
      <c r="E30" s="422" t="n"/>
      <c r="F30" s="361" t="n"/>
      <c r="H30" s="109" t="n"/>
      <c r="I30" s="161" t="inlineStr">
        <is>
          <t>Schedule-18</t>
        </is>
      </c>
    </row>
    <row r="31" ht="20.1" customFormat="1" customHeight="1" s="5">
      <c r="A31" s="289" t="n">
        <v>1</v>
      </c>
      <c r="B31" s="293" t="inlineStr">
        <is>
          <t>Future period recurring expenditure</t>
        </is>
      </c>
      <c r="C31" s="366">
        <f>'P-SF-Pro'!F46+'P-SF-Pro'!F82+'P-SF-Pro'!F99+'P-SF-Pro'!F108</f>
        <v/>
      </c>
      <c r="D31" s="366" t="n"/>
      <c r="E31" s="451">
        <f>('P-SF-Pro'!G46+'P-SF-Pro'!G82+'P-SF-Pro'!G99+'P-SF-Pro'!G108)-('P-SF-Pro'!F46+'P-SF-Pro'!F82+'P-SF-Pro'!F99+'P-SF-Pro'!F108)</f>
        <v/>
      </c>
      <c r="F31" s="366">
        <f>C31+D31+E31</f>
        <v/>
      </c>
      <c r="H31" s="109" t="n"/>
      <c r="I31" s="161" t="inlineStr">
        <is>
          <t>Schedule-19</t>
        </is>
      </c>
    </row>
    <row r="32" ht="20.1" customFormat="1" customHeight="1" s="5">
      <c r="A32" s="60" t="inlineStr">
        <is>
          <t>F</t>
        </is>
      </c>
      <c r="B32" s="367" t="inlineStr">
        <is>
          <t>Interest Accrued :</t>
        </is>
      </c>
      <c r="C32" s="361" t="n"/>
      <c r="D32" s="362" t="n"/>
      <c r="E32" s="422" t="n"/>
      <c r="F32" s="361" t="n"/>
      <c r="I32" s="161" t="inlineStr">
        <is>
          <t>Schedule-4</t>
        </is>
      </c>
    </row>
    <row r="33" ht="20.1" customFormat="1" customHeight="1" s="5">
      <c r="A33" s="289" t="n">
        <v>1</v>
      </c>
      <c r="B33" s="293" t="inlineStr">
        <is>
          <t>Savings Bank Accounts/Flexi Deposit Account</t>
        </is>
      </c>
      <c r="C33" s="366">
        <f>'R-SF-Pro'!D29</f>
        <v/>
      </c>
      <c r="D33" s="366" t="n"/>
      <c r="E33" s="451">
        <f>'R-SF-Pro'!E29-'R-SF-Pro'!D29</f>
        <v/>
      </c>
      <c r="F33" s="366">
        <f>C33+D33+E33</f>
        <v/>
      </c>
      <c r="I33" s="161" t="inlineStr">
        <is>
          <t>Schedule-22</t>
        </is>
      </c>
    </row>
    <row r="34" ht="20.1" customFormat="1" customHeight="1" s="5">
      <c r="A34" s="289" t="n">
        <v>2</v>
      </c>
      <c r="B34" s="293" t="inlineStr">
        <is>
          <t>Term Deposits with scheduled Banks</t>
        </is>
      </c>
      <c r="C34" s="366">
        <f>'R-SF-Pro'!D30</f>
        <v/>
      </c>
      <c r="D34" s="366" t="n"/>
      <c r="E34" s="451">
        <f>'R-SF-Pro'!E30-'R-SF-Pro'!D30</f>
        <v/>
      </c>
      <c r="F34" s="366">
        <f>C34+D34+E34</f>
        <v/>
      </c>
    </row>
    <row r="35" ht="20.1" customFormat="1" customHeight="1" s="5">
      <c r="A35" s="289" t="n">
        <v>3</v>
      </c>
      <c r="B35" s="293" t="inlineStr">
        <is>
          <t>Loan &amp; Advances to employees</t>
        </is>
      </c>
      <c r="C35" s="366">
        <f>'R-SF-Pro'!D31</f>
        <v/>
      </c>
      <c r="D35" s="366" t="n"/>
      <c r="E35" s="451">
        <f>'R-SF-Pro'!E31-'R-SF-Pro'!D31</f>
        <v/>
      </c>
      <c r="F35" s="366">
        <f>C35+D35+E35</f>
        <v/>
      </c>
    </row>
    <row r="36" ht="20.1" customFormat="1" customHeight="1" s="5">
      <c r="A36" s="60" t="inlineStr">
        <is>
          <t>G</t>
        </is>
      </c>
      <c r="B36" s="367" t="inlineStr">
        <is>
          <t>Other Current Assets receivable</t>
        </is>
      </c>
      <c r="C36" s="361" t="n"/>
      <c r="D36" s="362" t="n"/>
      <c r="E36" s="422" t="n"/>
      <c r="F36" s="366" t="n"/>
    </row>
    <row r="37" ht="20.1" customFormat="1" customHeight="1" s="5">
      <c r="A37" s="289" t="n">
        <v>1</v>
      </c>
      <c r="B37" s="293" t="inlineStr">
        <is>
          <t>Fees and Fines</t>
        </is>
      </c>
      <c r="C37" s="366">
        <f>'R-SF-Pro'!D16</f>
        <v/>
      </c>
      <c r="D37" s="366" t="n"/>
      <c r="E37" s="451">
        <f>'R-SF-Pro'!E16-'R-SF-Pro'!D16</f>
        <v/>
      </c>
      <c r="F37" s="366">
        <f>C37+D37+E37</f>
        <v/>
      </c>
    </row>
    <row r="38" ht="20.1" customFormat="1" customHeight="1" s="5">
      <c r="A38" s="289" t="n">
        <v>2</v>
      </c>
      <c r="B38" s="293" t="inlineStr">
        <is>
          <t>Others (to be specified)</t>
        </is>
      </c>
      <c r="C38" s="366">
        <f>'R-SF-Pro'!D23</f>
        <v/>
      </c>
      <c r="D38" s="366" t="n"/>
      <c r="E38" s="451">
        <f>'R-SF-Pro'!E23+'R-SF-Pro'!E27-'R-SF-Pro'!D23-'R-SF-Pro'!D27</f>
        <v/>
      </c>
      <c r="F38" s="366">
        <f>C38+D38+E38</f>
        <v/>
      </c>
    </row>
    <row r="39" ht="20.1" customFormat="1" customHeight="1" s="5">
      <c r="A39" s="289" t="n"/>
      <c r="B39" s="931" t="inlineStr">
        <is>
          <t>TOTAL</t>
        </is>
      </c>
      <c r="C39" s="343">
        <f>SUM(C10:C14)+SUM(C16:C18)+SUM(C20:C26)+SUM(C28:C29)+C31+SUM(C33:C35)+SUM(C37:C38)</f>
        <v/>
      </c>
      <c r="D39" s="343">
        <f>SUM(D10:D14)+SUM(D16:D18)+SUM(D20:D26)+SUM(D28:D29)+D31+SUM(D33:D35)+SUM(D37:D38)</f>
        <v/>
      </c>
      <c r="E39" s="343">
        <f>SUM(E10:E14)+SUM(E16:E18)+SUM(E20:E26)+SUM(E28:E29)+E31+SUM(E33:E35)+SUM(E37:E38)</f>
        <v/>
      </c>
      <c r="F39" s="343">
        <f>SUM(F10:F14)+SUM(F16:F18)+SUM(F20:F26)+SUM(F28:F29)+F31+SUM(F33:F35)+SUM(F37:F38)</f>
        <v/>
      </c>
    </row>
    <row r="40" ht="45" customFormat="1" customHeight="1" s="26">
      <c r="A40" s="882" t="inlineStr">
        <is>
          <t>FINANCE OFFICER/DIRECTOR/PRINCIPAL</t>
        </is>
      </c>
      <c r="B40" s="1253" t="n"/>
      <c r="C40" s="1253" t="n"/>
      <c r="D40" s="1253" t="n"/>
      <c r="E40" s="1253" t="n"/>
      <c r="F40" s="1253" t="n"/>
    </row>
  </sheetData>
  <mergeCells count="6">
    <mergeCell ref="A1:F1"/>
    <mergeCell ref="A5:F5"/>
    <mergeCell ref="A7:A8"/>
    <mergeCell ref="B7:B8"/>
    <mergeCell ref="A40:F40"/>
    <mergeCell ref="A3:F3"/>
  </mergeCells>
  <hyperlinks>
    <hyperlink ref="H10" location="BS!Print_Area" display="Balance Sheet"/>
    <hyperlink ref="I10" location="'S-4'!Print_Area" display="Schedule-4 (All)"/>
    <hyperlink ref="H11" location="RECEIPTS!Print_Titles" display="Receipt"/>
    <hyperlink ref="I11" location="'S-4 A'!A1" display="Sch-4A (SF)"/>
    <hyperlink ref="H12" location="PAYMENTS!Print_Titles" display="Payment"/>
    <hyperlink ref="I12" location="'s4-B'!A1" display="Sch-4B (Plan)"/>
    <hyperlink ref="H13" location="'ANNE-REC-SF-PROV '!Print_Area" display="SF-Rec-Prov-Annex"/>
    <hyperlink ref="I13" location="'s 4 c '!A1" display="Sch-4C (Specific Plan)"/>
    <hyperlink ref="H14" location="'ANNE-REC-VVN-PROV'!Print_Area" display="VVN-Rec-Prov-Annex"/>
    <hyperlink ref="I14" location="'s 4 D'!A1" display="Sch-4D (VVN)"/>
    <hyperlink ref="H15" location="'ANNE-PAYM-PROJCTSF-PROV'!Print_Area" display="Project-Rec-Prov-Annex"/>
    <hyperlink ref="I15" location="'s 4 E'!A1" display="Sch-4E (Project)"/>
    <hyperlink ref="H16" location="'ANNE-PAYM-SF-PROV'!Print_Area" display="SF-Paym-Prov-Annex"/>
    <hyperlink ref="I16" location="'S- 7'!A1" display="Schedule-7"/>
    <hyperlink ref="H17" location="'ANNE-PAYM-VVN-PROV'!Print_Area" display="VVN-Paym-Prov-Annex"/>
    <hyperlink ref="I17" location="'S  8'!Print_Area" display="Schedule-8"/>
    <hyperlink ref="H18" location="'ANNE-PAYM-PLAN-PROV'!Print_Area" display="Plan-Paym-Prov-Annex"/>
    <hyperlink ref="I18" location="'ANNE-S8-SF Civil'!A1" display="S8-Annex-SF"/>
    <hyperlink ref="H19" location="'I&amp;E'!Print_Area" display="Income &amp; Expenditure"/>
    <hyperlink ref="I19" location="'ANNE-S8-VVN All'!A1" display="S8-Annex-VVN"/>
    <hyperlink ref="H20" location="'S-1'!Print_Area" display="Schedule-1"/>
    <hyperlink ref="I20" location="'ANNE-S8-ProjectSF'!A1" display="S8-Annex-Project"/>
    <hyperlink ref="H21" location="'S-2'!Print_Area" display="Schedule-2"/>
    <hyperlink ref="I21" location="'ANNE-S8-PLAN'!A1" display="S8-Annex-Plan"/>
    <hyperlink ref="H22" location="'S-3'!Print_Area" display="Schedule-3"/>
    <hyperlink ref="I22" location="'SCH-9 &amp; 10 '!Print_Area" display="S-9"/>
    <hyperlink ref="H23" location="'S- 3 A'!A1" display="Schedule-3A"/>
    <hyperlink ref="I23" location="'SCH-9 &amp; 10 '!Print_Area" display="S-10"/>
    <hyperlink ref="H24" location="'S-3B'!A1" display="Schedule-3B"/>
    <hyperlink ref="I24" location="'SCH 12 &amp;13 &amp; 14'!Print_Area" display="S-12"/>
    <hyperlink ref="H25" location="'ANN-S3-SF Civil'!Print_Area" display="S3-Annex-SF"/>
    <hyperlink ref="I25" location="'SCH 12 &amp;13 &amp; 14'!Print_Area" display="S-13"/>
    <hyperlink ref="H26" location="'ANN-S3-VVN-ALL'!Print_Area" display="S3-Annex-VVN"/>
    <hyperlink ref="I26" location="'SCH 12 &amp;13 &amp; 14'!Print_Area" display="S-14"/>
    <hyperlink ref="H27" location="'ANN-S3-PROJCT-SF'!Print_Area" display="S3-Annex-Project"/>
    <hyperlink ref="I27" location="'SC-15'!Print_Area" display="S-15"/>
    <hyperlink ref="H28" location="'ANN-S3-PLAN'!Print_Area" display="S3-Annex-Plan"/>
    <hyperlink ref="I28" location="'SCH- 16 &amp; 17'!Print_Area" display="S-16"/>
    <hyperlink ref="H29" location="'ANN-S3-SP.PLAN'!Print_Area" display="S3-Annex-Specific Plan"/>
    <hyperlink ref="I29" location="'SCH- 16 &amp; 17'!Print_Area" display="S-17"/>
    <hyperlink ref="I30" location="'sch - 18 &amp;19 &amp; 22'!Print_Area" display="S-18"/>
    <hyperlink ref="I31" location="'sch - 18 &amp;19 &amp; 22'!Print_Area" display="S-19"/>
    <hyperlink ref="I32" location="'S-4'!Print_Area" display="S-4"/>
    <hyperlink ref="I33" location="'sch - 18 &amp;19 &amp; 22'!Print_Area" display="S-22"/>
  </hyperlinks>
  <printOptions horizontalCentered="1"/>
  <pageMargins left="0.4724409448818898" right="0.2362204724409449" top="0.3543307086614174" bottom="0.38" header="0.2362204724409449" footer="0.24"/>
  <pageSetup orientation="landscape" paperSize="9" scale="68" firstPageNumber="32" useFirstPageNumber="1" blackAndWhite="1"/>
</worksheet>
</file>

<file path=xl/worksheets/sheet33.xml><?xml version="1.0" encoding="utf-8"?>
<worksheet xmlns="http://schemas.openxmlformats.org/spreadsheetml/2006/main">
  <sheetPr>
    <tabColor rgb="FFFFFF00"/>
    <outlinePr summaryBelow="1" summaryRight="1"/>
    <pageSetUpPr fitToPage="1"/>
  </sheetPr>
  <dimension ref="A1:I40"/>
  <sheetViews>
    <sheetView view="pageBreakPreview" topLeftCell="A28" zoomScaleSheetLayoutView="100" workbookViewId="0">
      <selection activeCell="F24" sqref="F24:F26"/>
    </sheetView>
  </sheetViews>
  <sheetFormatPr baseColWidth="8" defaultColWidth="20.140625" defaultRowHeight="12.75"/>
  <cols>
    <col width="4.7109375" customWidth="1" style="85" min="1" max="1"/>
    <col width="60.140625" customWidth="1" style="81" min="2" max="2"/>
    <col width="20.140625" customWidth="1" style="81" min="3" max="3"/>
    <col width="23.42578125" customWidth="1" style="81" min="4" max="4"/>
    <col width="20.140625" customWidth="1" style="85" min="5" max="5"/>
    <col width="20.140625" customWidth="1" style="81" min="6" max="6"/>
    <col width="9.140625" customWidth="1" style="81" min="7" max="7"/>
    <col width="17.42578125" customWidth="1" style="81" min="8" max="8"/>
    <col width="17.7109375" customWidth="1" style="81" min="9" max="9"/>
    <col width="9.140625" customWidth="1" style="81" min="10" max="251"/>
    <col width="4.7109375" customWidth="1" style="81" min="252" max="252"/>
    <col width="60.140625" customWidth="1" style="81" min="253" max="253"/>
    <col width="20.140625" customWidth="1" style="81" min="254" max="254"/>
    <col width="23.42578125" customWidth="1" style="81" min="255" max="255"/>
    <col width="20.140625" customWidth="1" style="81" min="256" max="16384"/>
  </cols>
  <sheetData>
    <row r="1" ht="18.75" customHeight="1">
      <c r="A1" s="946">
        <f>COVER!A1</f>
        <v/>
      </c>
    </row>
    <row r="2" ht="15" customFormat="1" customHeight="1" s="79">
      <c r="A2" s="884" t="n"/>
      <c r="B2" s="884" t="n"/>
      <c r="C2" s="884" t="n"/>
      <c r="D2" s="884" t="n"/>
      <c r="E2" s="884" t="n"/>
      <c r="F2" s="884" t="n"/>
    </row>
    <row r="3" ht="19.5" customFormat="1" customHeight="1" s="79">
      <c r="A3" s="885" t="inlineStr">
        <is>
          <t>STATEMENT TO WORK OUT THE CLOSING BALANCE OF HEADS OF ACCOUNTS OF SCHEDULE-8 IN RESPECT OF VVN CIVIL KV</t>
        </is>
      </c>
    </row>
    <row r="4" ht="12" customFormat="1" customHeight="1" s="79">
      <c r="A4" s="884" t="n"/>
      <c r="B4" s="884" t="n"/>
      <c r="C4" s="884" t="n"/>
      <c r="D4" s="884" t="n"/>
      <c r="E4" s="884" t="n"/>
      <c r="F4" s="884" t="n"/>
    </row>
    <row r="5" ht="21.75" customFormat="1" customHeight="1" s="79">
      <c r="A5" s="947" t="inlineStr">
        <is>
          <t>ANNEXURE 8[A] - LOANS / ADVANCES / DEPOSITS- VVN All KV</t>
        </is>
      </c>
    </row>
    <row r="6" ht="21.75" customFormat="1" customHeight="1" s="79" thickBot="1">
      <c r="A6" s="80" t="n"/>
      <c r="B6" s="884" t="n"/>
      <c r="C6" s="884" t="n"/>
      <c r="D6" s="884" t="n"/>
      <c r="E6" s="884" t="n"/>
      <c r="F6" s="884" t="n"/>
    </row>
    <row r="7" ht="43.5" customHeight="1" thickBot="1">
      <c r="A7" s="948" t="inlineStr">
        <is>
          <t>SN</t>
        </is>
      </c>
      <c r="B7" s="950" t="inlineStr">
        <is>
          <t>PARTICULARS</t>
        </is>
      </c>
      <c r="C7" s="358" t="inlineStr">
        <is>
          <t>Opening Balance</t>
        </is>
      </c>
      <c r="D7" s="358" t="inlineStr">
        <is>
          <t xml:space="preserve">Variatiation Through R&amp;P Account (Payment Minus Receipt) </t>
        </is>
      </c>
      <c r="E7" s="358" t="inlineStr">
        <is>
          <t>Effects Of Journal Entries(*)</t>
        </is>
      </c>
      <c r="F7" s="358" t="inlineStr">
        <is>
          <t>NET</t>
        </is>
      </c>
    </row>
    <row r="8" ht="12.75" customHeight="1" thickBot="1">
      <c r="A8" s="1231" t="n"/>
      <c r="B8" s="1231" t="n"/>
      <c r="C8" s="359" t="n">
        <v>1</v>
      </c>
      <c r="D8" s="359" t="n">
        <v>2</v>
      </c>
      <c r="E8" s="359" t="n">
        <v>3</v>
      </c>
      <c r="F8" s="359" t="n">
        <v>4</v>
      </c>
    </row>
    <row r="9" ht="20.1" customFormat="1" customHeight="1" s="5">
      <c r="A9" s="360" t="inlineStr">
        <is>
          <t>A</t>
        </is>
      </c>
      <c r="B9" s="354" t="inlineStr">
        <is>
          <t>Advances to Employess : (Non-Interest Bearing)</t>
        </is>
      </c>
      <c r="C9" s="361" t="n"/>
      <c r="D9" s="362" t="n"/>
      <c r="E9" s="422" t="n"/>
      <c r="F9" s="361" t="n"/>
    </row>
    <row r="10" ht="20.1" customFormat="1" customHeight="1" s="5">
      <c r="A10" s="363" t="n">
        <v>1</v>
      </c>
      <c r="B10" s="364" t="inlineStr">
        <is>
          <t>Salary</t>
        </is>
      </c>
      <c r="C10" s="365" t="n"/>
      <c r="D10" s="366">
        <f>PAYMENTS!F120-RECEIPTS!D57</f>
        <v/>
      </c>
      <c r="E10" s="451" t="n"/>
      <c r="F10" s="366">
        <f>C10+D10+E10</f>
        <v/>
      </c>
      <c r="H10" s="161" t="inlineStr">
        <is>
          <t>Balance Sheet</t>
        </is>
      </c>
      <c r="I10" s="161" t="inlineStr">
        <is>
          <t>Schedule-4 (All)</t>
        </is>
      </c>
    </row>
    <row r="11" ht="20.1" customFormat="1" customHeight="1" s="5">
      <c r="A11" s="363" t="n">
        <v>2</v>
      </c>
      <c r="B11" s="364" t="inlineStr">
        <is>
          <t>Leave Travel Concession</t>
        </is>
      </c>
      <c r="C11" s="365" t="n"/>
      <c r="D11" s="366">
        <f>PAYMENTS!F121-RECEIPTS!D58</f>
        <v/>
      </c>
      <c r="E11" s="451" t="n"/>
      <c r="F11" s="366">
        <f>C11+D11+E11</f>
        <v/>
      </c>
      <c r="H11" s="161" t="inlineStr">
        <is>
          <t>Receipt</t>
        </is>
      </c>
      <c r="I11" s="161" t="inlineStr">
        <is>
          <t>Sch-4A (SF)</t>
        </is>
      </c>
    </row>
    <row r="12" ht="20.1" customFormat="1" customHeight="1" s="5">
      <c r="A12" s="363" t="n">
        <v>3</v>
      </c>
      <c r="B12" s="364" t="inlineStr">
        <is>
          <t>Medical Advance</t>
        </is>
      </c>
      <c r="C12" s="365" t="n"/>
      <c r="D12" s="366">
        <f>PAYMENTS!F122-RECEIPTS!D59</f>
        <v/>
      </c>
      <c r="E12" s="451" t="n"/>
      <c r="F12" s="366">
        <f>C12+D12+E12</f>
        <v/>
      </c>
      <c r="H12" s="161" t="inlineStr">
        <is>
          <t>Payment</t>
        </is>
      </c>
      <c r="I12" s="161" t="inlineStr">
        <is>
          <t>Sch-4B (Plan)</t>
        </is>
      </c>
    </row>
    <row r="13" ht="20.1" customFormat="1" customHeight="1" s="5">
      <c r="A13" s="363" t="n">
        <v>4</v>
      </c>
      <c r="B13" s="364" t="inlineStr">
        <is>
          <t>TA/TTA Advance</t>
        </is>
      </c>
      <c r="C13" s="365" t="n"/>
      <c r="D13" s="366">
        <f>PAYMENTS!F123-RECEIPTS!D60</f>
        <v/>
      </c>
      <c r="E13" s="451" t="n"/>
      <c r="F13" s="366">
        <f>C13+D13+E13</f>
        <v/>
      </c>
      <c r="H13" s="161" t="inlineStr">
        <is>
          <t>SF-Rec-Prov-Annex</t>
        </is>
      </c>
      <c r="I13" s="161" t="inlineStr">
        <is>
          <t>Sch-4C (Specific Plan)</t>
        </is>
      </c>
    </row>
    <row r="14" ht="20.1" customFormat="1" customHeight="1" s="5">
      <c r="A14" s="289" t="n">
        <v>5</v>
      </c>
      <c r="B14" s="292" t="inlineStr">
        <is>
          <t>Others (to be specified)</t>
        </is>
      </c>
      <c r="C14" s="365" t="n"/>
      <c r="D14" s="366">
        <f>PAYMENTS!F124-RECEIPTS!D61</f>
        <v/>
      </c>
      <c r="E14" s="451" t="n"/>
      <c r="F14" s="366">
        <f>C14+D14+E14</f>
        <v/>
      </c>
      <c r="H14" s="161" t="inlineStr">
        <is>
          <t>VVN-Rec-Prov-Annex</t>
        </is>
      </c>
      <c r="I14" s="161" t="inlineStr">
        <is>
          <t>Sch-4D (VVN)</t>
        </is>
      </c>
    </row>
    <row r="15" ht="20.1" customFormat="1" customHeight="1" s="5">
      <c r="A15" s="60" t="inlineStr">
        <is>
          <t>B</t>
        </is>
      </c>
      <c r="B15" s="367" t="inlineStr">
        <is>
          <t>Long Term Advances to Employees (Interest Bearing)</t>
        </is>
      </c>
      <c r="C15" s="361" t="n"/>
      <c r="D15" s="362" t="n"/>
      <c r="E15" s="422" t="n"/>
      <c r="F15" s="361" t="n"/>
      <c r="H15" s="161" t="inlineStr">
        <is>
          <t>Project-Rec-Prov-Annex</t>
        </is>
      </c>
      <c r="I15" s="161" t="inlineStr">
        <is>
          <t>Sch-4E (Project)</t>
        </is>
      </c>
    </row>
    <row r="16" ht="20.1" customFormat="1" customHeight="1" s="5">
      <c r="A16" s="289" t="n">
        <v>1</v>
      </c>
      <c r="B16" s="292" t="inlineStr">
        <is>
          <t>Conveyance/Vehicle Loan</t>
        </is>
      </c>
      <c r="C16" s="365" t="n"/>
      <c r="D16" s="366">
        <f>PAYMENTS!F127-RECEIPTS!D64</f>
        <v/>
      </c>
      <c r="E16" s="451" t="n"/>
      <c r="F16" s="366">
        <f>C16+D16+E16</f>
        <v/>
      </c>
      <c r="H16" s="161" t="inlineStr">
        <is>
          <t>SF-Paym-Prov-Annex</t>
        </is>
      </c>
      <c r="I16" s="161" t="inlineStr">
        <is>
          <t>Schedule-7</t>
        </is>
      </c>
    </row>
    <row r="17" ht="20.1" customFormat="1" customHeight="1" s="5">
      <c r="A17" s="289" t="n">
        <v>2</v>
      </c>
      <c r="B17" s="292" t="inlineStr">
        <is>
          <t>Computer Advance</t>
        </is>
      </c>
      <c r="C17" s="365" t="n"/>
      <c r="D17" s="366">
        <f>PAYMENTS!F128-RECEIPTS!D65</f>
        <v/>
      </c>
      <c r="E17" s="451" t="n"/>
      <c r="F17" s="366">
        <f>C17+D17+E17</f>
        <v/>
      </c>
      <c r="H17" s="161" t="inlineStr">
        <is>
          <t>VVN-Paym-Prov-Annex</t>
        </is>
      </c>
      <c r="I17" s="161" t="inlineStr">
        <is>
          <t>Schedule-8</t>
        </is>
      </c>
    </row>
    <row r="18" ht="20.1" customFormat="1" customHeight="1" s="5">
      <c r="A18" s="289" t="n">
        <v>3</v>
      </c>
      <c r="B18" s="292" t="inlineStr">
        <is>
          <t>Others (to be specified)</t>
        </is>
      </c>
      <c r="C18" s="365" t="n"/>
      <c r="D18" s="366">
        <f>PAYMENTS!F129-RECEIPTS!D66</f>
        <v/>
      </c>
      <c r="E18" s="451" t="n"/>
      <c r="F18" s="366">
        <f>C18+D18+E18</f>
        <v/>
      </c>
      <c r="H18" s="161" t="inlineStr">
        <is>
          <t>Plan-Paym-Prov-Annex</t>
        </is>
      </c>
      <c r="I18" s="161" t="inlineStr">
        <is>
          <t>S8-Annex-SF</t>
        </is>
      </c>
    </row>
    <row r="19" ht="20.1" customFormat="1" customHeight="1" s="5">
      <c r="A19" s="60" t="inlineStr">
        <is>
          <t>C</t>
        </is>
      </c>
      <c r="B19" s="367" t="inlineStr">
        <is>
          <t>Advances and other amounts recoverable in cash or kind or for value to be received</t>
        </is>
      </c>
      <c r="C19" s="361" t="n"/>
      <c r="D19" s="362" t="n"/>
      <c r="E19" s="422" t="n"/>
      <c r="F19" s="361" t="n"/>
      <c r="H19" s="161" t="inlineStr">
        <is>
          <t>Income &amp; Expenditure</t>
        </is>
      </c>
      <c r="I19" s="161" t="inlineStr">
        <is>
          <t>S8-Annex-VVN</t>
        </is>
      </c>
    </row>
    <row r="20" ht="20.1" customFormat="1" customHeight="1" s="5">
      <c r="A20" s="289" t="n">
        <v>1</v>
      </c>
      <c r="B20" s="292" t="inlineStr">
        <is>
          <t>On Capital  Account(for non recurring expenditure)</t>
        </is>
      </c>
      <c r="C20" s="365" t="n"/>
      <c r="D20" s="366">
        <f>PAYMENTS!F132-RECEIPTS!D69</f>
        <v/>
      </c>
      <c r="E20" s="451" t="n"/>
      <c r="F20" s="366">
        <f>C20+D20+E20</f>
        <v/>
      </c>
      <c r="H20" s="161" t="inlineStr">
        <is>
          <t>Schedule-1</t>
        </is>
      </c>
      <c r="I20" s="161" t="inlineStr">
        <is>
          <t>S8-Annex-Project</t>
        </is>
      </c>
    </row>
    <row r="21" ht="20.1" customFormat="1" customHeight="1" s="5">
      <c r="A21" s="289" t="n">
        <v>2</v>
      </c>
      <c r="B21" s="292" t="inlineStr">
        <is>
          <t>Deposit with Construction Agencies-For Construction work</t>
        </is>
      </c>
      <c r="C21" s="365" t="n"/>
      <c r="D21" s="366">
        <f>PAYMENTS!F133-RECEIPTS!D70</f>
        <v/>
      </c>
      <c r="E21" s="451" t="n"/>
      <c r="F21" s="366">
        <f>C21+D21+E21</f>
        <v/>
      </c>
      <c r="H21" s="161" t="inlineStr">
        <is>
          <t>Schedule-2</t>
        </is>
      </c>
      <c r="I21" s="161" t="inlineStr">
        <is>
          <t>S8-Annex-Plan</t>
        </is>
      </c>
    </row>
    <row r="22" ht="20.1" customFormat="1" customHeight="1" s="5">
      <c r="A22" s="289" t="n">
        <v>3</v>
      </c>
      <c r="B22" s="292" t="inlineStr">
        <is>
          <t xml:space="preserve">Deposit with Construction Agencies-For Maintenance Work </t>
        </is>
      </c>
      <c r="C22" s="365" t="n"/>
      <c r="D22" s="366">
        <f>PAYMENTS!F134-RECEIPTS!D71</f>
        <v/>
      </c>
      <c r="E22" s="451" t="n"/>
      <c r="F22" s="366">
        <f>C22+D22+E22</f>
        <v/>
      </c>
      <c r="H22" s="161" t="inlineStr">
        <is>
          <t>Schedule-3</t>
        </is>
      </c>
      <c r="I22" s="161" t="inlineStr">
        <is>
          <t>Schedule-9</t>
        </is>
      </c>
    </row>
    <row r="23" ht="20.1" customFormat="1" customHeight="1" s="5">
      <c r="A23" s="289" t="n">
        <v>4</v>
      </c>
      <c r="B23" s="290" t="inlineStr">
        <is>
          <t>To  Suppliers (for recurring expenditure)</t>
        </is>
      </c>
      <c r="C23" s="365" t="n"/>
      <c r="D23" s="366">
        <f>PAYMENTS!F135-RECEIPTS!D72</f>
        <v/>
      </c>
      <c r="E23" s="451" t="n"/>
      <c r="F23" s="366">
        <f>C23+D23+E23</f>
        <v/>
      </c>
      <c r="H23" s="161" t="inlineStr">
        <is>
          <t>Schedule-3A</t>
        </is>
      </c>
      <c r="I23" s="161" t="inlineStr">
        <is>
          <t>Schedule-10</t>
        </is>
      </c>
    </row>
    <row r="24" ht="20.1" customFormat="1" customHeight="1" s="5">
      <c r="A24" s="289" t="n">
        <v>5</v>
      </c>
      <c r="B24" s="292" t="inlineStr">
        <is>
          <t>For Escorting Students/Participants from VVN</t>
        </is>
      </c>
      <c r="C24" s="365" t="n"/>
      <c r="D24" s="366">
        <f>PAYMENTS!F136-RECEIPTS!D73</f>
        <v/>
      </c>
      <c r="E24" s="451" t="n"/>
      <c r="F24" s="366">
        <f>C24+D24+E24</f>
        <v/>
      </c>
      <c r="H24" s="161" t="inlineStr">
        <is>
          <t>Schedule-3B</t>
        </is>
      </c>
      <c r="I24" s="161" t="inlineStr">
        <is>
          <t>Schedule-12</t>
        </is>
      </c>
    </row>
    <row r="25" ht="20.1" customFormat="1" customHeight="1" s="5">
      <c r="A25" s="289" t="n">
        <v>6</v>
      </c>
      <c r="B25" s="292" t="inlineStr">
        <is>
          <t>For Regional /National Meet  from VVN</t>
        </is>
      </c>
      <c r="C25" s="365" t="n"/>
      <c r="D25" s="366">
        <f>PAYMENTS!F137-RECEIPTS!D74</f>
        <v/>
      </c>
      <c r="E25" s="451" t="n"/>
      <c r="F25" s="366">
        <f>C25+D25+E25</f>
        <v/>
      </c>
      <c r="H25" s="161" t="inlineStr">
        <is>
          <t>S3-Annex-SF</t>
        </is>
      </c>
      <c r="I25" s="161" t="inlineStr">
        <is>
          <t>Schedule-13</t>
        </is>
      </c>
    </row>
    <row r="26" ht="20.1" customFormat="1" customHeight="1" s="5">
      <c r="A26" s="289" t="n">
        <v>7</v>
      </c>
      <c r="B26" s="293" t="inlineStr">
        <is>
          <t>Others (to be specified)</t>
        </is>
      </c>
      <c r="C26" s="365" t="n"/>
      <c r="D26" s="366">
        <f>PAYMENTS!F138-RECEIPTS!D75</f>
        <v/>
      </c>
      <c r="E26" s="451" t="n"/>
      <c r="F26" s="366">
        <f>C26+D26+E26</f>
        <v/>
      </c>
      <c r="H26" s="161" t="inlineStr">
        <is>
          <t>S3-Annex-VVN</t>
        </is>
      </c>
      <c r="I26" s="161" t="inlineStr">
        <is>
          <t>Schedule-14</t>
        </is>
      </c>
    </row>
    <row r="27" ht="20.1" customFormat="1" customHeight="1" s="5">
      <c r="A27" s="60" t="inlineStr">
        <is>
          <t>D</t>
        </is>
      </c>
      <c r="B27" s="367" t="inlineStr">
        <is>
          <t>Security Deposit</t>
        </is>
      </c>
      <c r="C27" s="361" t="n"/>
      <c r="D27" s="362" t="n"/>
      <c r="E27" s="422" t="n"/>
      <c r="F27" s="361" t="n"/>
      <c r="H27" s="161" t="inlineStr">
        <is>
          <t>S3-Annex-Project</t>
        </is>
      </c>
      <c r="I27" s="161" t="inlineStr">
        <is>
          <t>Schedule-15</t>
        </is>
      </c>
    </row>
    <row r="28" ht="20.1" customFormat="1" customHeight="1" s="5">
      <c r="A28" s="289" t="n">
        <v>1</v>
      </c>
      <c r="B28" s="368" t="inlineStr">
        <is>
          <t>Telephone/Electricty /water etc.</t>
        </is>
      </c>
      <c r="C28" s="365" t="n"/>
      <c r="D28" s="366">
        <f>PAYMENTS!F141-RECEIPTS!D78</f>
        <v/>
      </c>
      <c r="E28" s="451" t="n"/>
      <c r="F28" s="366">
        <f>C28+D28+E28</f>
        <v/>
      </c>
      <c r="H28" s="161" t="inlineStr">
        <is>
          <t>S3-Annex-Plan</t>
        </is>
      </c>
      <c r="I28" s="161" t="inlineStr">
        <is>
          <t>Schedule-16</t>
        </is>
      </c>
    </row>
    <row r="29" ht="20.1" customFormat="1" customHeight="1" s="5">
      <c r="A29" s="289" t="n">
        <v>2</v>
      </c>
      <c r="B29" s="368" t="inlineStr">
        <is>
          <t>Others (to be specified)</t>
        </is>
      </c>
      <c r="C29" s="365" t="n"/>
      <c r="D29" s="366">
        <f>PAYMENTS!F142-RECEIPTS!D79</f>
        <v/>
      </c>
      <c r="E29" s="451" t="n"/>
      <c r="F29" s="366">
        <f>C29+D29+E29</f>
        <v/>
      </c>
      <c r="H29" s="161" t="inlineStr">
        <is>
          <t>S3-Annex-Specific Plan</t>
        </is>
      </c>
      <c r="I29" s="161" t="inlineStr">
        <is>
          <t>Schedule-17</t>
        </is>
      </c>
    </row>
    <row r="30" ht="20.1" customFormat="1" customHeight="1" s="5">
      <c r="A30" s="60" t="inlineStr">
        <is>
          <t>E</t>
        </is>
      </c>
      <c r="B30" s="367" t="inlineStr">
        <is>
          <t>Prepaid Expenses</t>
        </is>
      </c>
      <c r="C30" s="361" t="n"/>
      <c r="D30" s="362" t="n"/>
      <c r="E30" s="422" t="n"/>
      <c r="F30" s="361" t="n"/>
      <c r="H30" s="109" t="n"/>
      <c r="I30" s="161" t="inlineStr">
        <is>
          <t>Schedule-18</t>
        </is>
      </c>
    </row>
    <row r="31" ht="20.1" customFormat="1" customHeight="1" s="5">
      <c r="A31" s="289" t="n">
        <v>1</v>
      </c>
      <c r="B31" s="293" t="inlineStr">
        <is>
          <t>Future period recurring expenditure</t>
        </is>
      </c>
      <c r="C31" s="366">
        <f>'P-VVN-Pro'!F13+'P-VVN-Pro'!F49+'P-VVN-Pro'!F66+'P-VVN-Pro'!F75</f>
        <v/>
      </c>
      <c r="D31" s="366" t="n"/>
      <c r="E31" s="451">
        <f>('P-VVN-Pro'!G13+'P-VVN-Pro'!G49+'P-VVN-Pro'!G66+'P-VVN-Pro'!G75)-('P-VVN-Pro'!F13+'P-VVN-Pro'!F49+'P-VVN-Pro'!F66+'P-VVN-Pro'!F75)</f>
        <v/>
      </c>
      <c r="F31" s="366">
        <f>C31+D31+E31</f>
        <v/>
      </c>
      <c r="H31" s="109" t="n"/>
      <c r="I31" s="161" t="inlineStr">
        <is>
          <t>Schedule-19</t>
        </is>
      </c>
    </row>
    <row r="32" ht="20.1" customFormat="1" customHeight="1" s="5">
      <c r="A32" s="60" t="inlineStr">
        <is>
          <t>F</t>
        </is>
      </c>
      <c r="B32" s="367" t="inlineStr">
        <is>
          <t>Interest Accrued :</t>
        </is>
      </c>
      <c r="C32" s="361" t="n"/>
      <c r="D32" s="362" t="n"/>
      <c r="E32" s="422" t="n"/>
      <c r="F32" s="361" t="n"/>
      <c r="I32" s="161" t="inlineStr">
        <is>
          <t>Schedule-4</t>
        </is>
      </c>
    </row>
    <row r="33" ht="20.1" customFormat="1" customHeight="1" s="5">
      <c r="A33" s="289" t="n">
        <v>1</v>
      </c>
      <c r="B33" s="293" t="inlineStr">
        <is>
          <t>Savings Bank Accounts/Flexi Deposit Account</t>
        </is>
      </c>
      <c r="C33" s="366">
        <f>'R-VVN-Pro'!D29</f>
        <v/>
      </c>
      <c r="D33" s="366" t="n"/>
      <c r="E33" s="370">
        <f>'R-VVN-Pro'!E29-'R-VVN-Pro'!D29</f>
        <v/>
      </c>
      <c r="F33" s="366">
        <f>C33+D33+E33</f>
        <v/>
      </c>
      <c r="I33" s="161" t="inlineStr">
        <is>
          <t>Schedule-22</t>
        </is>
      </c>
    </row>
    <row r="34" ht="20.1" customFormat="1" customHeight="1" s="5">
      <c r="A34" s="289" t="n">
        <v>2</v>
      </c>
      <c r="B34" s="293" t="inlineStr">
        <is>
          <t>Term Deposits with scheduled Banks</t>
        </is>
      </c>
      <c r="C34" s="366">
        <f>'R-VVN-Pro'!D30</f>
        <v/>
      </c>
      <c r="D34" s="366" t="n"/>
      <c r="E34" s="370">
        <f>'R-VVN-Pro'!E30-'R-VVN-Pro'!D30</f>
        <v/>
      </c>
      <c r="F34" s="366">
        <f>C34+D34+E34</f>
        <v/>
      </c>
    </row>
    <row r="35" ht="20.1" customFormat="1" customHeight="1" s="5">
      <c r="A35" s="289" t="n">
        <v>3</v>
      </c>
      <c r="B35" s="293" t="inlineStr">
        <is>
          <t>Loan &amp; Advances to employees</t>
        </is>
      </c>
      <c r="C35" s="366">
        <f>'R-VVN-Pro'!D31</f>
        <v/>
      </c>
      <c r="D35" s="366" t="n"/>
      <c r="E35" s="370">
        <f>'R-VVN-Pro'!E31-'R-VVN-Pro'!D31</f>
        <v/>
      </c>
      <c r="F35" s="366">
        <f>C35+D35+E35</f>
        <v/>
      </c>
    </row>
    <row r="36" ht="20.1" customFormat="1" customHeight="1" s="5">
      <c r="A36" s="60" t="inlineStr">
        <is>
          <t>G</t>
        </is>
      </c>
      <c r="B36" s="367" t="inlineStr">
        <is>
          <t>Other Current Assets receivable</t>
        </is>
      </c>
      <c r="C36" s="361" t="n"/>
      <c r="D36" s="362" t="n"/>
      <c r="E36" s="422" t="n"/>
      <c r="F36" s="361" t="n"/>
    </row>
    <row r="37" ht="20.1" customFormat="1" customHeight="1" s="5">
      <c r="A37" s="289" t="n">
        <v>1</v>
      </c>
      <c r="B37" s="293" t="inlineStr">
        <is>
          <t>Fees and Fines</t>
        </is>
      </c>
      <c r="C37" s="366">
        <f>'R-VVN-Pro'!D16</f>
        <v/>
      </c>
      <c r="D37" s="366" t="n"/>
      <c r="E37" s="370">
        <f>'R-VVN-Pro'!E16-'R-VVN-Pro'!D16</f>
        <v/>
      </c>
      <c r="F37" s="366">
        <f>C37+D37+E37</f>
        <v/>
      </c>
    </row>
    <row r="38" ht="20.1" customFormat="1" customHeight="1" s="5">
      <c r="A38" s="289" t="n">
        <v>2</v>
      </c>
      <c r="B38" s="293" t="inlineStr">
        <is>
          <t>Others (to be specified)</t>
        </is>
      </c>
      <c r="C38" s="366">
        <f>'R-VVN-Pro'!D23</f>
        <v/>
      </c>
      <c r="D38" s="366" t="n"/>
      <c r="E38" s="370">
        <f>'R-VVN-Pro'!E23+'R-VVN-Pro'!E27-'R-VVN-Pro'!D23-'R-VVN-Pro'!D27</f>
        <v/>
      </c>
      <c r="F38" s="366">
        <f>C38+D38+E38</f>
        <v/>
      </c>
    </row>
    <row r="39" ht="20.1" customFormat="1" customHeight="1" s="5">
      <c r="A39" s="289" t="n"/>
      <c r="B39" s="931" t="inlineStr">
        <is>
          <t>TOTAL</t>
        </is>
      </c>
      <c r="C39" s="343">
        <f>SUM(C10:C14)+SUM(C16:C18)+SUM(C20:C26)+SUM(C28:C29)+C31+SUM(C33:C35)+SUM(C37:C38)</f>
        <v/>
      </c>
      <c r="D39" s="343">
        <f>SUM(D10:D14)+SUM(D16:D18)+SUM(D20:D26)+SUM(D28:D29)+D31+SUM(D33:D35)+SUM(D37:D38)</f>
        <v/>
      </c>
      <c r="E39" s="343">
        <f>SUM(E10:E14)+SUM(E16:E18)+SUM(E20:E26)+SUM(E28:E29)+E31+SUM(E33:E35)+SUM(E37:E38)</f>
        <v/>
      </c>
      <c r="F39" s="343">
        <f>SUM(F10:F14)+SUM(F16:F18)+SUM(F20:F26)+SUM(F28:F29)+F31+SUM(F33:F35)+SUM(F37:F38)</f>
        <v/>
      </c>
    </row>
    <row r="40" ht="40.5" customFormat="1" customHeight="1" s="26">
      <c r="A40" s="882" t="inlineStr">
        <is>
          <t>FINANCE OFFICER/DIRECTOR/PRINCIPAL</t>
        </is>
      </c>
      <c r="B40" s="1253" t="n"/>
      <c r="C40" s="1253" t="n"/>
      <c r="D40" s="1253" t="n"/>
      <c r="E40" s="1253" t="n"/>
      <c r="F40" s="1253" t="n"/>
    </row>
  </sheetData>
  <mergeCells count="6">
    <mergeCell ref="A1:F1"/>
    <mergeCell ref="A5:F5"/>
    <mergeCell ref="A7:A8"/>
    <mergeCell ref="B7:B8"/>
    <mergeCell ref="A40:F40"/>
    <mergeCell ref="A3:F3"/>
  </mergeCells>
  <hyperlinks>
    <hyperlink ref="H10" location="BS!Print_Area" display="Balance Sheet"/>
    <hyperlink ref="I10" location="'S-4'!Print_Area" display="Schedule-4 (All)"/>
    <hyperlink ref="H11" location="RECEIPTS!Print_Titles" display="Receipt"/>
    <hyperlink ref="I11" location="'S-4 A'!A1" display="Sch-4A (SF)"/>
    <hyperlink ref="H12" location="PAYMENTS!Print_Titles" display="Payment"/>
    <hyperlink ref="I12" location="'s4-B'!A1" display="Sch-4B (Plan)"/>
    <hyperlink ref="H13" location="'ANNE-REC-SF-PROV '!Print_Area" display="SF-Rec-Prov-Annex"/>
    <hyperlink ref="I13" location="'s 4 c '!A1" display="Sch-4C (Specific Plan)"/>
    <hyperlink ref="H14" location="'ANNE-REC-VVN-PROV'!Print_Area" display="VVN-Rec-Prov-Annex"/>
    <hyperlink ref="I14" location="'s 4 D'!A1" display="Sch-4D (VVN)"/>
    <hyperlink ref="H15" location="'ANNE-PAYM-PROJCTSF-PROV'!Print_Area" display="Project-Rec-Prov-Annex"/>
    <hyperlink ref="I15" location="'s 4 E'!A1" display="Sch-4E (Project)"/>
    <hyperlink ref="H16" location="'ANNE-PAYM-SF-PROV'!Print_Area" display="SF-Paym-Prov-Annex"/>
    <hyperlink ref="I16" location="'S- 7'!A1" display="Schedule-7"/>
    <hyperlink ref="H17" location="'ANNE-PAYM-VVN-PROV'!Print_Area" display="VVN-Paym-Prov-Annex"/>
    <hyperlink ref="I17" location="'S  8'!Print_Area" display="Schedule-8"/>
    <hyperlink ref="H18" location="'ANNE-PAYM-PLAN-PROV'!Print_Area" display="Plan-Paym-Prov-Annex"/>
    <hyperlink ref="I18" location="'ANNE-S8-SF Civil'!A1" display="S8-Annex-SF"/>
    <hyperlink ref="H19" location="'I&amp;E'!Print_Area" display="Income &amp; Expenditure"/>
    <hyperlink ref="I19" location="'ANNE-S8-VVN All'!A1" display="S8-Annex-VVN"/>
    <hyperlink ref="H20" location="'S-1'!Print_Area" display="Schedule-1"/>
    <hyperlink ref="I20" location="'ANNE-S8-ProjectSF'!A1" display="S8-Annex-Project"/>
    <hyperlink ref="H21" location="'S-2'!Print_Area" display="Schedule-2"/>
    <hyperlink ref="I21" location="'ANNE-S8-PLAN'!A1" display="S8-Annex-Plan"/>
    <hyperlink ref="H22" location="'S-3'!Print_Area" display="Schedule-3"/>
    <hyperlink ref="I22" location="'SCH-9 &amp; 10 '!Print_Area" display="S-9"/>
    <hyperlink ref="H23" location="'S- 3 A'!A1" display="Schedule-3A"/>
    <hyperlink ref="I23" location="'SCH-9 &amp; 10 '!Print_Area" display="S-10"/>
    <hyperlink ref="H24" location="'S-3B'!A1" display="Schedule-3B"/>
    <hyperlink ref="I24" location="'SCH 12 &amp;13 &amp; 14'!Print_Area" display="S-12"/>
    <hyperlink ref="H25" location="'ANN-S3-SF Civil'!Print_Area" display="S3-Annex-SF"/>
    <hyperlink ref="I25" location="'SCH 12 &amp;13 &amp; 14'!Print_Area" display="S-13"/>
    <hyperlink ref="H26" location="'ANN-S3-VVN-ALL'!Print_Area" display="S3-Annex-VVN"/>
    <hyperlink ref="I26" location="'SCH 12 &amp;13 &amp; 14'!Print_Area" display="S-14"/>
    <hyperlink ref="H27" location="'ANN-S3-PROJCT-SF'!Print_Area" display="S3-Annex-Project"/>
    <hyperlink ref="I27" location="'SC-15'!Print_Area" display="S-15"/>
    <hyperlink ref="H28" location="'ANN-S3-PLAN'!Print_Area" display="S3-Annex-Plan"/>
    <hyperlink ref="I28" location="'SCH- 16 &amp; 17'!Print_Area" display="S-16"/>
    <hyperlink ref="H29" location="'ANN-S3-SP.PLAN'!Print_Area" display="S3-Annex-Specific Plan"/>
    <hyperlink ref="I29" location="'SCH- 16 &amp; 17'!Print_Area" display="S-17"/>
    <hyperlink ref="I30" location="'sch - 18 &amp;19 &amp; 22'!Print_Area" display="S-18"/>
    <hyperlink ref="I31" location="'sch - 18 &amp;19 &amp; 22'!Print_Area" display="S-19"/>
    <hyperlink ref="I32" location="'S-4'!Print_Area" display="S-4"/>
    <hyperlink ref="I33" location="'sch - 18 &amp;19 &amp; 22'!Print_Area" display="S-22"/>
  </hyperlinks>
  <printOptions horizontalCentered="1" verticalCentered="1" gridLines="1"/>
  <pageMargins left="0.4724409448818898" right="0.2362204724409449" top="0.3543307086614174" bottom="0.4724409448818898" header="0.2362204724409449" footer="0.3149606299212598"/>
  <pageSetup orientation="landscape" paperSize="9" scale="67" firstPageNumber="32" useFirstPageNumber="1" blackAndWhite="1"/>
</worksheet>
</file>

<file path=xl/worksheets/sheet34.xml><?xml version="1.0" encoding="utf-8"?>
<worksheet xmlns="http://schemas.openxmlformats.org/spreadsheetml/2006/main">
  <sheetPr>
    <tabColor rgb="FFFFFF00"/>
    <outlinePr summaryBelow="1" summaryRight="1"/>
    <pageSetUpPr fitToPage="1"/>
  </sheetPr>
  <dimension ref="A1:F40"/>
  <sheetViews>
    <sheetView view="pageBreakPreview" topLeftCell="A13" zoomScaleSheetLayoutView="100" workbookViewId="0">
      <selection activeCell="E23" sqref="E23"/>
    </sheetView>
  </sheetViews>
  <sheetFormatPr baseColWidth="8" defaultColWidth="20.140625" defaultRowHeight="12.75"/>
  <cols>
    <col width="4.7109375" customWidth="1" style="85" min="1" max="1"/>
    <col width="60.140625" customWidth="1" style="81" min="2" max="2"/>
    <col width="20.140625" customWidth="1" style="81" min="3" max="3"/>
    <col width="23.42578125" customWidth="1" style="81" min="4" max="4"/>
    <col width="20.140625" customWidth="1" style="85" min="5" max="5"/>
    <col width="20.140625" customWidth="1" style="81" min="6" max="6"/>
    <col width="9.140625" customWidth="1" style="81" min="7" max="251"/>
    <col width="4.7109375" customWidth="1" style="81" min="252" max="252"/>
    <col width="60.140625" customWidth="1" style="81" min="253" max="253"/>
    <col width="20.140625" customWidth="1" style="81" min="254" max="254"/>
    <col width="23.42578125" customWidth="1" style="81" min="255" max="255"/>
    <col width="20.140625" customWidth="1" style="81" min="256" max="16384"/>
  </cols>
  <sheetData>
    <row r="1" ht="18.75" customHeight="1">
      <c r="A1" s="946">
        <f>COVER!A1</f>
        <v/>
      </c>
    </row>
    <row r="2" ht="15" customFormat="1" customHeight="1" s="79">
      <c r="A2" s="884" t="n"/>
      <c r="B2" s="884" t="n"/>
      <c r="C2" s="884" t="n"/>
      <c r="D2" s="884" t="n"/>
      <c r="E2" s="884" t="n"/>
      <c r="F2" s="884" t="n"/>
    </row>
    <row r="3" ht="20.25" customFormat="1" customHeight="1" s="79">
      <c r="A3" s="885" t="inlineStr">
        <is>
          <t>STATEMENT TO WORK OUT THE CLOSING BALANCE OF HEADS OF ACCOUNTS OF SCHEDULE-8 IN RESPECT OF PROJECT KV-SF</t>
        </is>
      </c>
    </row>
    <row r="4" ht="12.75" customFormat="1" customHeight="1" s="79">
      <c r="A4" s="884" t="n"/>
      <c r="B4" s="884" t="n"/>
      <c r="C4" s="884" t="n"/>
      <c r="D4" s="884" t="n"/>
      <c r="E4" s="884" t="n"/>
      <c r="F4" s="884" t="n"/>
    </row>
    <row r="5" ht="21.75" customFormat="1" customHeight="1" s="79">
      <c r="A5" s="884" t="inlineStr">
        <is>
          <t>ANNEXURE 8[A] - LOANS / ADVANCES / DEPOSITS- PROJECT KV-SF</t>
        </is>
      </c>
    </row>
    <row r="6" ht="21.75" customFormat="1" customHeight="1" s="79" thickBot="1">
      <c r="A6" s="80" t="n"/>
      <c r="B6" s="884" t="n"/>
      <c r="C6" s="884" t="n"/>
      <c r="D6" s="884" t="n"/>
      <c r="E6" s="884" t="n"/>
      <c r="F6" s="884" t="n"/>
    </row>
    <row r="7" ht="36.75" customHeight="1" thickBot="1">
      <c r="A7" s="948" t="inlineStr">
        <is>
          <t>SN</t>
        </is>
      </c>
      <c r="B7" s="950" t="inlineStr">
        <is>
          <t>PARTICULARS</t>
        </is>
      </c>
      <c r="C7" s="358" t="inlineStr">
        <is>
          <t>Opening Balance</t>
        </is>
      </c>
      <c r="D7" s="358" t="inlineStr">
        <is>
          <t xml:space="preserve">Variatiation Through R&amp;P Account (Payment Minus Receipt) </t>
        </is>
      </c>
      <c r="E7" s="358" t="inlineStr">
        <is>
          <t>Effects Of Journal Entries(*)</t>
        </is>
      </c>
      <c r="F7" s="358" t="inlineStr">
        <is>
          <t>NET</t>
        </is>
      </c>
    </row>
    <row r="8" ht="12.75" customHeight="1" thickBot="1">
      <c r="A8" s="1231" t="n"/>
      <c r="B8" s="1231" t="n"/>
      <c r="C8" s="359" t="n">
        <v>1</v>
      </c>
      <c r="D8" s="359" t="n">
        <v>2</v>
      </c>
      <c r="E8" s="359" t="n">
        <v>3</v>
      </c>
      <c r="F8" s="359" t="n">
        <v>4</v>
      </c>
    </row>
    <row r="9" ht="20.1" customFormat="1" customHeight="1" s="5">
      <c r="A9" s="360" t="inlineStr">
        <is>
          <t>A</t>
        </is>
      </c>
      <c r="B9" s="354" t="inlineStr">
        <is>
          <t>Advances to Employess : (Non-Interest Bearing)</t>
        </is>
      </c>
      <c r="C9" s="361" t="n"/>
      <c r="D9" s="362" t="n"/>
      <c r="E9" s="422" t="n"/>
      <c r="F9" s="361" t="n"/>
    </row>
    <row r="10" ht="20.1" customFormat="1" customHeight="1" s="5">
      <c r="A10" s="363" t="n">
        <v>1</v>
      </c>
      <c r="B10" s="364" t="inlineStr">
        <is>
          <t>Salary</t>
        </is>
      </c>
      <c r="C10" s="365" t="n"/>
      <c r="D10" s="366">
        <f>PAYMENTS!I120-RECEIPTS!G57</f>
        <v/>
      </c>
      <c r="E10" s="451" t="n"/>
      <c r="F10" s="366">
        <f>C10+D10+E10</f>
        <v/>
      </c>
    </row>
    <row r="11" ht="20.1" customFormat="1" customHeight="1" s="5">
      <c r="A11" s="363" t="n">
        <v>2</v>
      </c>
      <c r="B11" s="364" t="inlineStr">
        <is>
          <t>Leave Travel Concession</t>
        </is>
      </c>
      <c r="C11" s="365" t="n"/>
      <c r="D11" s="366">
        <f>PAYMENTS!I121-RECEIPTS!G58</f>
        <v/>
      </c>
      <c r="E11" s="451" t="n"/>
      <c r="F11" s="366">
        <f>C11+D11+E11</f>
        <v/>
      </c>
    </row>
    <row r="12" ht="20.1" customFormat="1" customHeight="1" s="5">
      <c r="A12" s="363" t="n">
        <v>3</v>
      </c>
      <c r="B12" s="364" t="inlineStr">
        <is>
          <t>Medical Advance</t>
        </is>
      </c>
      <c r="C12" s="365" t="n"/>
      <c r="D12" s="366">
        <f>PAYMENTS!I122-RECEIPTS!G59</f>
        <v/>
      </c>
      <c r="E12" s="451" t="n"/>
      <c r="F12" s="366">
        <f>C12+D12+E12</f>
        <v/>
      </c>
    </row>
    <row r="13" ht="20.1" customFormat="1" customHeight="1" s="5">
      <c r="A13" s="363" t="n">
        <v>4</v>
      </c>
      <c r="B13" s="364" t="inlineStr">
        <is>
          <t>TA/TTA Advance</t>
        </is>
      </c>
      <c r="C13" s="365" t="n"/>
      <c r="D13" s="366">
        <f>PAYMENTS!I123-RECEIPTS!G60</f>
        <v/>
      </c>
      <c r="E13" s="451" t="n"/>
      <c r="F13" s="366">
        <f>C13+D13+E13</f>
        <v/>
      </c>
    </row>
    <row r="14" ht="20.1" customFormat="1" customHeight="1" s="5">
      <c r="A14" s="289" t="n">
        <v>5</v>
      </c>
      <c r="B14" s="292" t="inlineStr">
        <is>
          <t>Others (to be specified)</t>
        </is>
      </c>
      <c r="C14" s="365" t="n"/>
      <c r="D14" s="366">
        <f>PAYMENTS!I124-RECEIPTS!G61</f>
        <v/>
      </c>
      <c r="E14" s="451" t="n"/>
      <c r="F14" s="366">
        <f>C14+D14+E14</f>
        <v/>
      </c>
    </row>
    <row r="15" ht="20.1" customFormat="1" customHeight="1" s="5">
      <c r="A15" s="60" t="inlineStr">
        <is>
          <t>B</t>
        </is>
      </c>
      <c r="B15" s="367" t="inlineStr">
        <is>
          <t>Long Term Advances to Employees (Interest Bearing)</t>
        </is>
      </c>
      <c r="C15" s="361" t="n"/>
      <c r="D15" s="362" t="n"/>
      <c r="E15" s="422" t="n"/>
      <c r="F15" s="361" t="n"/>
    </row>
    <row r="16" ht="20.1" customFormat="1" customHeight="1" s="5">
      <c r="A16" s="289" t="n">
        <v>1</v>
      </c>
      <c r="B16" s="292" t="inlineStr">
        <is>
          <t>Conveyance/Vehicle Loan</t>
        </is>
      </c>
      <c r="C16" s="365" t="n"/>
      <c r="D16" s="366">
        <f>PAYMENTS!I127-RECEIPTS!G64</f>
        <v/>
      </c>
      <c r="E16" s="451" t="n"/>
      <c r="F16" s="366">
        <f>C16+D16+E16</f>
        <v/>
      </c>
    </row>
    <row r="17" ht="20.1" customFormat="1" customHeight="1" s="5">
      <c r="A17" s="289" t="n">
        <v>2</v>
      </c>
      <c r="B17" s="292" t="inlineStr">
        <is>
          <t>Computer Advance</t>
        </is>
      </c>
      <c r="C17" s="365" t="n"/>
      <c r="D17" s="366">
        <f>PAYMENTS!I128-RECEIPTS!G65</f>
        <v/>
      </c>
      <c r="E17" s="451" t="n"/>
      <c r="F17" s="366">
        <f>C17+D17+E17</f>
        <v/>
      </c>
    </row>
    <row r="18" ht="20.1" customFormat="1" customHeight="1" s="5">
      <c r="A18" s="289" t="n">
        <v>3</v>
      </c>
      <c r="B18" s="292" t="inlineStr">
        <is>
          <t>Others (to be specified)</t>
        </is>
      </c>
      <c r="C18" s="365" t="n"/>
      <c r="D18" s="366">
        <f>PAYMENTS!I129-RECEIPTS!G66</f>
        <v/>
      </c>
      <c r="E18" s="451" t="n"/>
      <c r="F18" s="366">
        <f>C18+D18+E18</f>
        <v/>
      </c>
    </row>
    <row r="19" ht="20.1" customFormat="1" customHeight="1" s="5">
      <c r="A19" s="60" t="inlineStr">
        <is>
          <t>C</t>
        </is>
      </c>
      <c r="B19" s="367" t="inlineStr">
        <is>
          <t>Advances and other amounts recoverable in cash or kind or for value to be received</t>
        </is>
      </c>
      <c r="C19" s="361" t="n"/>
      <c r="D19" s="362" t="n"/>
      <c r="E19" s="422" t="n"/>
      <c r="F19" s="361" t="n"/>
    </row>
    <row r="20" ht="20.1" customFormat="1" customHeight="1" s="5">
      <c r="A20" s="289" t="n">
        <v>1</v>
      </c>
      <c r="B20" s="292" t="inlineStr">
        <is>
          <t>On Capital  Account(for non recurring expenditure)</t>
        </is>
      </c>
      <c r="C20" s="365" t="n"/>
      <c r="D20" s="366">
        <f>PAYMENTS!I132-RECEIPTS!G69</f>
        <v/>
      </c>
      <c r="E20" s="451" t="n"/>
      <c r="F20" s="366">
        <f>C20+D20+E20</f>
        <v/>
      </c>
    </row>
    <row r="21" ht="20.1" customFormat="1" customHeight="1" s="5">
      <c r="A21" s="289" t="n">
        <v>2</v>
      </c>
      <c r="B21" s="292" t="inlineStr">
        <is>
          <t>Deposit with Construction Agencies-For Construction work</t>
        </is>
      </c>
      <c r="C21" s="365" t="n"/>
      <c r="D21" s="366">
        <f>PAYMENTS!I133-RECEIPTS!G70</f>
        <v/>
      </c>
      <c r="E21" s="451" t="n"/>
      <c r="F21" s="366">
        <f>C21+D21+E21</f>
        <v/>
      </c>
    </row>
    <row r="22" ht="20.1" customFormat="1" customHeight="1" s="5">
      <c r="A22" s="289" t="n">
        <v>3</v>
      </c>
      <c r="B22" s="292" t="inlineStr">
        <is>
          <t xml:space="preserve">Deposit with Construction Agencies-For Maintenance Work </t>
        </is>
      </c>
      <c r="C22" s="365" t="n"/>
      <c r="D22" s="366">
        <f>PAYMENTS!I134-RECEIPTS!G71</f>
        <v/>
      </c>
      <c r="E22" s="451" t="n"/>
      <c r="F22" s="366">
        <f>C22+D22+E22</f>
        <v/>
      </c>
    </row>
    <row r="23" ht="20.1" customFormat="1" customHeight="1" s="5">
      <c r="A23" s="289" t="n">
        <v>4</v>
      </c>
      <c r="B23" s="290" t="inlineStr">
        <is>
          <t>To  Suppliers (for recurring expenditure)</t>
        </is>
      </c>
      <c r="C23" s="365" t="n"/>
      <c r="D23" s="366">
        <f>PAYMENTS!I135-RECEIPTS!G72</f>
        <v/>
      </c>
      <c r="E23" s="451" t="n"/>
      <c r="F23" s="366">
        <f>C23+D23+E23</f>
        <v/>
      </c>
    </row>
    <row r="24" ht="20.1" customFormat="1" customHeight="1" s="5">
      <c r="A24" s="289" t="n">
        <v>5</v>
      </c>
      <c r="B24" s="292" t="inlineStr">
        <is>
          <t>For Escorting Students/Participants from VVN</t>
        </is>
      </c>
      <c r="C24" s="365" t="n"/>
      <c r="D24" s="366">
        <f>PAYMENTS!I136-RECEIPTS!G73</f>
        <v/>
      </c>
      <c r="E24" s="451" t="n"/>
      <c r="F24" s="366">
        <f>C24+D24+E24</f>
        <v/>
      </c>
    </row>
    <row r="25" ht="20.1" customFormat="1" customHeight="1" s="5">
      <c r="A25" s="289" t="n">
        <v>6</v>
      </c>
      <c r="B25" s="292" t="inlineStr">
        <is>
          <t>For Regional /National Meet  from VVN</t>
        </is>
      </c>
      <c r="C25" s="365" t="n"/>
      <c r="D25" s="366">
        <f>PAYMENTS!I137-RECEIPTS!G74</f>
        <v/>
      </c>
      <c r="E25" s="451" t="n"/>
      <c r="F25" s="366">
        <f>C25+D25+E25</f>
        <v/>
      </c>
    </row>
    <row r="26" ht="20.1" customFormat="1" customHeight="1" s="5">
      <c r="A26" s="289" t="n">
        <v>7</v>
      </c>
      <c r="B26" s="293" t="inlineStr">
        <is>
          <t>Others (to be specified)</t>
        </is>
      </c>
      <c r="C26" s="365" t="n"/>
      <c r="D26" s="366">
        <f>PAYMENTS!I138-RECEIPTS!G75</f>
        <v/>
      </c>
      <c r="E26" s="451" t="n"/>
      <c r="F26" s="366">
        <f>C26+D26+E26</f>
        <v/>
      </c>
    </row>
    <row r="27" ht="20.1" customFormat="1" customHeight="1" s="5">
      <c r="A27" s="60" t="inlineStr">
        <is>
          <t>D</t>
        </is>
      </c>
      <c r="B27" s="367" t="inlineStr">
        <is>
          <t>Security Deposit</t>
        </is>
      </c>
      <c r="C27" s="361" t="n"/>
      <c r="D27" s="362" t="n"/>
      <c r="E27" s="422" t="n"/>
      <c r="F27" s="361" t="n"/>
    </row>
    <row r="28" ht="20.1" customFormat="1" customHeight="1" s="5">
      <c r="A28" s="289" t="n">
        <v>1</v>
      </c>
      <c r="B28" s="368" t="inlineStr">
        <is>
          <t>Telephone/Electricty /water etc.</t>
        </is>
      </c>
      <c r="C28" s="365" t="n"/>
      <c r="D28" s="366">
        <f>PAYMENTS!I141-RECEIPTS!G78</f>
        <v/>
      </c>
      <c r="E28" s="451" t="n"/>
      <c r="F28" s="366">
        <f>C28+D28+E28</f>
        <v/>
      </c>
    </row>
    <row r="29" ht="20.1" customFormat="1" customHeight="1" s="5">
      <c r="A29" s="289" t="n">
        <v>2</v>
      </c>
      <c r="B29" s="368" t="inlineStr">
        <is>
          <t>Others (to be specified)</t>
        </is>
      </c>
      <c r="C29" s="365" t="n"/>
      <c r="D29" s="366">
        <f>PAYMENTS!I142-RECEIPTS!G79</f>
        <v/>
      </c>
      <c r="E29" s="451" t="n"/>
      <c r="F29" s="366">
        <f>C29+D29+E29</f>
        <v/>
      </c>
    </row>
    <row r="30" ht="20.1" customFormat="1" customHeight="1" s="5">
      <c r="A30" s="60" t="inlineStr">
        <is>
          <t>E</t>
        </is>
      </c>
      <c r="B30" s="367" t="inlineStr">
        <is>
          <t>Prepaid Expenses</t>
        </is>
      </c>
      <c r="C30" s="361" t="n"/>
      <c r="D30" s="362" t="n"/>
      <c r="E30" s="422" t="n"/>
      <c r="F30" s="361" t="n"/>
    </row>
    <row r="31" ht="20.1" customFormat="1" customHeight="1" s="5">
      <c r="A31" s="289" t="n">
        <v>1</v>
      </c>
      <c r="B31" s="293" t="inlineStr">
        <is>
          <t>Future period recurring expenditure</t>
        </is>
      </c>
      <c r="C31" s="366">
        <f>'P-Pkv-Pro'!F46+'P-Pkv-Pro'!F82+'P-Pkv-Pro'!F99+'P-Pkv-Pro'!F108</f>
        <v/>
      </c>
      <c r="D31" s="366" t="n"/>
      <c r="E31" s="451">
        <f>('P-Pkv-Pro'!G46+'P-Pkv-Pro'!G82+'P-Pkv-Pro'!G99+'P-Pkv-Pro'!G108)-('P-Pkv-Pro'!F46+'P-Pkv-Pro'!F82+'P-Pkv-Pro'!F99+'P-Pkv-Pro'!F108)</f>
        <v/>
      </c>
      <c r="F31" s="366">
        <f>C31+D31+E31</f>
        <v/>
      </c>
    </row>
    <row r="32" ht="20.1" customFormat="1" customHeight="1" s="5">
      <c r="A32" s="60" t="inlineStr">
        <is>
          <t>F</t>
        </is>
      </c>
      <c r="B32" s="367" t="inlineStr">
        <is>
          <t>Interest Accrued :</t>
        </is>
      </c>
      <c r="C32" s="361" t="n"/>
      <c r="D32" s="362" t="n"/>
      <c r="E32" s="422" t="n"/>
      <c r="F32" s="361" t="n"/>
    </row>
    <row r="33" ht="20.1" customFormat="1" customHeight="1" s="5">
      <c r="A33" s="289" t="n">
        <v>1</v>
      </c>
      <c r="B33" s="293" t="inlineStr">
        <is>
          <t>Savings Bank Accounts/Flexi Deposit Account</t>
        </is>
      </c>
      <c r="C33" s="366">
        <f>'R-Pkv-Pro'!D29</f>
        <v/>
      </c>
      <c r="D33" s="366" t="n"/>
      <c r="E33" s="451">
        <f>'R-Pkv-Pro'!E29-'R-Pkv-Pro'!D29</f>
        <v/>
      </c>
      <c r="F33" s="366">
        <f>C33+D33+E33</f>
        <v/>
      </c>
    </row>
    <row r="34" ht="20.1" customFormat="1" customHeight="1" s="5">
      <c r="A34" s="289" t="n">
        <v>2</v>
      </c>
      <c r="B34" s="293" t="inlineStr">
        <is>
          <t>Term Deposits with scheduled Banks</t>
        </is>
      </c>
      <c r="C34" s="366">
        <f>'R-Pkv-Pro'!D30</f>
        <v/>
      </c>
      <c r="D34" s="366" t="n"/>
      <c r="E34" s="451">
        <f>'R-Pkv-Pro'!E30-'R-Pkv-Pro'!D30</f>
        <v/>
      </c>
      <c r="F34" s="366">
        <f>C34+D34+E34</f>
        <v/>
      </c>
    </row>
    <row r="35" ht="20.1" customFormat="1" customHeight="1" s="5">
      <c r="A35" s="289" t="n">
        <v>3</v>
      </c>
      <c r="B35" s="293" t="inlineStr">
        <is>
          <t>Loan &amp; Advances to employees</t>
        </is>
      </c>
      <c r="C35" s="366">
        <f>'R-Pkv-Pro'!D31</f>
        <v/>
      </c>
      <c r="D35" s="366" t="n"/>
      <c r="E35" s="451">
        <f>'R-Pkv-Pro'!E31-'R-Pkv-Pro'!D31</f>
        <v/>
      </c>
      <c r="F35" s="366">
        <f>C35+D35+E35</f>
        <v/>
      </c>
    </row>
    <row r="36" ht="20.1" customFormat="1" customHeight="1" s="5">
      <c r="A36" s="60" t="inlineStr">
        <is>
          <t>G</t>
        </is>
      </c>
      <c r="B36" s="367" t="inlineStr">
        <is>
          <t>Other Current Assets receivable</t>
        </is>
      </c>
      <c r="C36" s="361" t="n"/>
      <c r="D36" s="362" t="n"/>
      <c r="E36" s="422" t="n"/>
      <c r="F36" s="361" t="n"/>
    </row>
    <row r="37" ht="20.1" customFormat="1" customHeight="1" s="5">
      <c r="A37" s="289" t="n">
        <v>1</v>
      </c>
      <c r="B37" s="293" t="inlineStr">
        <is>
          <t>Fees and Fines</t>
        </is>
      </c>
      <c r="C37" s="366">
        <f>'R-Pkv-Pro'!D16</f>
        <v/>
      </c>
      <c r="D37" s="366" t="n"/>
      <c r="E37" s="451">
        <f>'R-Pkv-Pro'!E16-'R-Pkv-Pro'!D16</f>
        <v/>
      </c>
      <c r="F37" s="366">
        <f>C37+D37+E37</f>
        <v/>
      </c>
    </row>
    <row r="38" ht="20.1" customFormat="1" customHeight="1" s="5">
      <c r="A38" s="289" t="n">
        <v>2</v>
      </c>
      <c r="B38" s="293" t="inlineStr">
        <is>
          <t>Others (to be specified)</t>
        </is>
      </c>
      <c r="C38" s="366">
        <f>'R-Pkv-Pro'!D23</f>
        <v/>
      </c>
      <c r="D38" s="366" t="n"/>
      <c r="E38" s="451">
        <f>'R-Pkv-Pro'!E23-'R-Pkv-Pro'!D23</f>
        <v/>
      </c>
      <c r="F38" s="366">
        <f>C38+D38+E38</f>
        <v/>
      </c>
    </row>
    <row r="39" ht="20.1" customFormat="1" customHeight="1" s="5">
      <c r="A39" s="289" t="n"/>
      <c r="B39" s="931" t="inlineStr">
        <is>
          <t>TOTAL</t>
        </is>
      </c>
      <c r="C39" s="343">
        <f>SUM(C10:C14)+SUM(C16:C18)+SUM(C20:C26)+SUM(C28:C29)+C31+SUM(C33:C35)+SUM(C37:C38)</f>
        <v/>
      </c>
      <c r="D39" s="343">
        <f>SUM(D10:D14)+SUM(D16:D18)+SUM(D20:D26)+SUM(D28:D29)+D31+SUM(D33:D35)+SUM(D37:D38)</f>
        <v/>
      </c>
      <c r="E39" s="343">
        <f>SUM(E10:E14)+SUM(E16:E18)+SUM(E20:E26)+SUM(E28:E29)+E31+SUM(E33:E35)+SUM(E37:E38)</f>
        <v/>
      </c>
      <c r="F39" s="343">
        <f>SUM(F10:F14)+SUM(F16:F18)+SUM(F20:F26)+SUM(F28:F29)+F31+SUM(F33:F35)+SUM(F37:F38)</f>
        <v/>
      </c>
    </row>
    <row r="40" ht="41.25" customFormat="1" customHeight="1" s="26">
      <c r="A40" s="882" t="inlineStr">
        <is>
          <t>FINANCE OFFICER/DIRECTOR/PRINCIPAL</t>
        </is>
      </c>
      <c r="B40" s="1253" t="n"/>
      <c r="C40" s="1253" t="n"/>
      <c r="D40" s="1253" t="n"/>
      <c r="E40" s="1253" t="n"/>
      <c r="F40" s="1253" t="n"/>
    </row>
  </sheetData>
  <mergeCells count="6">
    <mergeCell ref="A1:F1"/>
    <mergeCell ref="A5:F5"/>
    <mergeCell ref="A7:A8"/>
    <mergeCell ref="B7:B8"/>
    <mergeCell ref="A40:F40"/>
    <mergeCell ref="A3:F3"/>
  </mergeCells>
  <printOptions horizontalCentered="1" verticalCentered="1" gridLines="1"/>
  <pageMargins left="0.4724409448818898" right="0.2362204724409449" top="0.3543307086614174" bottom="0.4724409448818898" header="0.2362204724409449" footer="0.3149606299212598"/>
  <pageSetup orientation="landscape" paperSize="9" scale="67" firstPageNumber="32" useFirstPageNumber="1" blackAndWhite="1"/>
</worksheet>
</file>

<file path=xl/worksheets/sheet35.xml><?xml version="1.0" encoding="utf-8"?>
<worksheet xmlns="http://schemas.openxmlformats.org/spreadsheetml/2006/main">
  <sheetPr>
    <tabColor rgb="FFFFFF00"/>
    <outlinePr summaryBelow="1" summaryRight="1"/>
    <pageSetUpPr fitToPage="1"/>
  </sheetPr>
  <dimension ref="A1:J40"/>
  <sheetViews>
    <sheetView view="pageBreakPreview" topLeftCell="A28" zoomScaleSheetLayoutView="100" workbookViewId="0">
      <selection activeCell="B23" sqref="B23"/>
    </sheetView>
  </sheetViews>
  <sheetFormatPr baseColWidth="8" defaultColWidth="20.140625" defaultRowHeight="12.75"/>
  <cols>
    <col width="4.7109375" customWidth="1" style="85" min="1" max="1"/>
    <col width="60.140625" customWidth="1" style="81" min="2" max="2"/>
    <col width="20.140625" customWidth="1" style="81" min="3" max="3"/>
    <col width="23.42578125" customWidth="1" style="81" min="4" max="4"/>
    <col width="20.140625" customWidth="1" style="85" min="5" max="5"/>
    <col width="20.140625" customWidth="1" style="81" min="6" max="6"/>
    <col width="9.140625" customWidth="1" style="81" min="7" max="7"/>
    <col width="7.28515625" customWidth="1" style="81" min="8" max="8"/>
    <col width="11.7109375" customWidth="1" style="81" min="9" max="9"/>
    <col width="12.28515625" customWidth="1" style="81" min="10" max="10"/>
    <col width="9.140625" customWidth="1" style="81" min="11" max="251"/>
    <col width="4.7109375" customWidth="1" style="81" min="252" max="252"/>
    <col width="60.140625" customWidth="1" style="81" min="253" max="253"/>
    <col width="20.140625" customWidth="1" style="81" min="254" max="254"/>
    <col width="23.42578125" customWidth="1" style="81" min="255" max="255"/>
    <col width="20.140625" customWidth="1" style="81" min="256" max="16384"/>
  </cols>
  <sheetData>
    <row r="1" ht="18.75" customHeight="1">
      <c r="A1" s="946">
        <f>COVER!A1</f>
        <v/>
      </c>
    </row>
    <row r="2" ht="12.75" customFormat="1" customHeight="1" s="79">
      <c r="A2" s="884" t="n"/>
      <c r="B2" s="884" t="n"/>
      <c r="C2" s="884" t="n"/>
      <c r="D2" s="884" t="n"/>
      <c r="E2" s="884" t="n"/>
      <c r="F2" s="884" t="n"/>
    </row>
    <row r="3" ht="21.75" customFormat="1" customHeight="1" s="79">
      <c r="A3" s="885" t="inlineStr">
        <is>
          <t>STATEMENT TO WORK OUT THE CLOSING BALANCE OF HEADS OF ACCOUNTS OF SCHEDULE-8 IN RESPECT OF CAPITAL CCA FUND</t>
        </is>
      </c>
    </row>
    <row r="4" ht="15.75" customFormat="1" customHeight="1" s="79">
      <c r="A4" s="884" t="n"/>
      <c r="B4" s="884" t="n"/>
      <c r="C4" s="884" t="n"/>
      <c r="D4" s="884" t="n"/>
      <c r="E4" s="884" t="n"/>
      <c r="F4" s="884" t="n"/>
    </row>
    <row r="5" ht="21.75" customFormat="1" customHeight="1" s="79">
      <c r="A5" s="884" t="inlineStr">
        <is>
          <t>ANNEXURE 8[A] - LOANS / ADVANCES / DEPOSITS- CCA FUND</t>
        </is>
      </c>
    </row>
    <row r="6" ht="21.75" customFormat="1" customHeight="1" s="79" thickBot="1">
      <c r="A6" s="80" t="n"/>
      <c r="B6" s="884" t="n"/>
      <c r="C6" s="884" t="n"/>
      <c r="D6" s="884" t="n"/>
      <c r="E6" s="884" t="n"/>
      <c r="F6" s="884" t="n"/>
    </row>
    <row r="7" ht="43.5" customHeight="1" thickBot="1">
      <c r="A7" s="948" t="inlineStr">
        <is>
          <t>SN</t>
        </is>
      </c>
      <c r="B7" s="950" t="inlineStr">
        <is>
          <t>PARTICULARS</t>
        </is>
      </c>
      <c r="C7" s="358" t="inlineStr">
        <is>
          <t>Opening Balance</t>
        </is>
      </c>
      <c r="D7" s="358" t="inlineStr">
        <is>
          <t xml:space="preserve">Variatiation Through R&amp;P Account (Payment Minus Receipt) </t>
        </is>
      </c>
      <c r="E7" s="358" t="inlineStr">
        <is>
          <t>Effects Of Journal Entries(*)</t>
        </is>
      </c>
      <c r="F7" s="358" t="inlineStr">
        <is>
          <t>NET</t>
        </is>
      </c>
    </row>
    <row r="8" ht="12.75" customHeight="1" thickBot="1">
      <c r="A8" s="1231" t="n"/>
      <c r="B8" s="1231" t="n"/>
      <c r="C8" s="359" t="n">
        <v>1</v>
      </c>
      <c r="D8" s="359" t="n">
        <v>2</v>
      </c>
      <c r="E8" s="359" t="n">
        <v>3</v>
      </c>
      <c r="F8" s="359" t="n">
        <v>4</v>
      </c>
    </row>
    <row r="9" ht="20.1" customFormat="1" customHeight="1" s="5">
      <c r="A9" s="360" t="inlineStr">
        <is>
          <t>A</t>
        </is>
      </c>
      <c r="B9" s="354" t="inlineStr">
        <is>
          <t>Advances to Employess : (Non-Interest Bearing)</t>
        </is>
      </c>
      <c r="C9" s="361" t="n"/>
      <c r="D9" s="362" t="n"/>
      <c r="E9" s="422" t="n"/>
      <c r="F9" s="361" t="n"/>
      <c r="I9" s="161" t="inlineStr">
        <is>
          <t>Balance Sheet</t>
        </is>
      </c>
      <c r="J9" s="161" t="inlineStr">
        <is>
          <t>Schedule-4 (All)</t>
        </is>
      </c>
    </row>
    <row r="10" ht="20.1" customFormat="1" customHeight="1" s="5">
      <c r="A10" s="363" t="n">
        <v>1</v>
      </c>
      <c r="B10" s="364" t="inlineStr">
        <is>
          <t>Salary</t>
        </is>
      </c>
      <c r="C10" s="365" t="n"/>
      <c r="D10" s="366">
        <f>PAYMENTS!G120-RECEIPTS!E57</f>
        <v/>
      </c>
      <c r="E10" s="452" t="n"/>
      <c r="F10" s="366">
        <f>C10+D10+E10</f>
        <v/>
      </c>
      <c r="I10" s="161" t="inlineStr">
        <is>
          <t>Receipt</t>
        </is>
      </c>
      <c r="J10" s="161" t="inlineStr">
        <is>
          <t>Sch-4A (SF)</t>
        </is>
      </c>
    </row>
    <row r="11" ht="20.1" customFormat="1" customHeight="1" s="5">
      <c r="A11" s="363" t="n">
        <v>2</v>
      </c>
      <c r="B11" s="364" t="inlineStr">
        <is>
          <t>Leave Travel Concession</t>
        </is>
      </c>
      <c r="C11" s="365" t="n"/>
      <c r="D11" s="366">
        <f>PAYMENTS!G121-RECEIPTS!E58</f>
        <v/>
      </c>
      <c r="E11" s="452" t="n"/>
      <c r="F11" s="366">
        <f>C11+D11+E11</f>
        <v/>
      </c>
      <c r="I11" s="161" t="inlineStr">
        <is>
          <t>Payment</t>
        </is>
      </c>
      <c r="J11" s="161" t="inlineStr">
        <is>
          <t>Sch-4B (Plan)</t>
        </is>
      </c>
    </row>
    <row r="12" ht="20.1" customFormat="1" customHeight="1" s="5">
      <c r="A12" s="363" t="n">
        <v>3</v>
      </c>
      <c r="B12" s="364" t="inlineStr">
        <is>
          <t>Medical Advance</t>
        </is>
      </c>
      <c r="C12" s="365" t="n"/>
      <c r="D12" s="366">
        <f>PAYMENTS!G122-RECEIPTS!E59</f>
        <v/>
      </c>
      <c r="E12" s="452" t="n"/>
      <c r="F12" s="366">
        <f>C12+D12+E12</f>
        <v/>
      </c>
      <c r="I12" s="161" t="inlineStr">
        <is>
          <t>SF-Rec-Prov-Annex</t>
        </is>
      </c>
      <c r="J12" s="161" t="inlineStr">
        <is>
          <t>Sch-4C (Specific Plan)</t>
        </is>
      </c>
    </row>
    <row r="13" ht="20.1" customFormat="1" customHeight="1" s="5">
      <c r="A13" s="363" t="n">
        <v>4</v>
      </c>
      <c r="B13" s="364" t="inlineStr">
        <is>
          <t>TA/TTA Advance</t>
        </is>
      </c>
      <c r="C13" s="365" t="n"/>
      <c r="D13" s="366">
        <f>PAYMENTS!G123-RECEIPTS!E60</f>
        <v/>
      </c>
      <c r="E13" s="452" t="n"/>
      <c r="F13" s="366">
        <f>C13+D13+E13</f>
        <v/>
      </c>
      <c r="I13" s="161" t="inlineStr">
        <is>
          <t>VVN-Rec-Prov-Annex</t>
        </is>
      </c>
      <c r="J13" s="161" t="inlineStr">
        <is>
          <t>Sch-4D (VVN)</t>
        </is>
      </c>
    </row>
    <row r="14" ht="20.1" customFormat="1" customHeight="1" s="5">
      <c r="A14" s="289" t="n">
        <v>5</v>
      </c>
      <c r="B14" s="292" t="inlineStr">
        <is>
          <t>Others (to be specified)</t>
        </is>
      </c>
      <c r="C14" s="365" t="n"/>
      <c r="D14" s="366">
        <f>PAYMENTS!G124-RECEIPTS!E61</f>
        <v/>
      </c>
      <c r="E14" s="452" t="n"/>
      <c r="F14" s="366">
        <f>C14+D14+E14</f>
        <v/>
      </c>
      <c r="I14" s="161" t="inlineStr">
        <is>
          <t>Project-Rec-Prov-Annex</t>
        </is>
      </c>
      <c r="J14" s="161" t="inlineStr">
        <is>
          <t>Sch-4E (Project)</t>
        </is>
      </c>
    </row>
    <row r="15" ht="20.1" customFormat="1" customHeight="1" s="5">
      <c r="A15" s="60" t="inlineStr">
        <is>
          <t>B</t>
        </is>
      </c>
      <c r="B15" s="367" t="inlineStr">
        <is>
          <t>Long Term Advances to Employees (Interest Bearing)</t>
        </is>
      </c>
      <c r="C15" s="361" t="n"/>
      <c r="D15" s="362" t="n"/>
      <c r="E15" s="480" t="n"/>
      <c r="F15" s="361" t="n"/>
      <c r="I15" s="161" t="inlineStr">
        <is>
          <t>SF-Paym-Prov-Annex</t>
        </is>
      </c>
      <c r="J15" s="161" t="inlineStr">
        <is>
          <t>Schedule-7</t>
        </is>
      </c>
    </row>
    <row r="16" ht="20.1" customFormat="1" customHeight="1" s="5">
      <c r="A16" s="289" t="n">
        <v>1</v>
      </c>
      <c r="B16" s="292" t="inlineStr">
        <is>
          <t>Conveyance/Vehicle Loan</t>
        </is>
      </c>
      <c r="C16" s="365" t="n"/>
      <c r="D16" s="366">
        <f>PAYMENTS!G127-RECEIPTS!E64</f>
        <v/>
      </c>
      <c r="E16" s="452" t="n"/>
      <c r="F16" s="366">
        <f>C16+D16+E16</f>
        <v/>
      </c>
      <c r="I16" s="161" t="inlineStr">
        <is>
          <t>VVN-Paym-Prov-Annex</t>
        </is>
      </c>
      <c r="J16" s="161" t="inlineStr">
        <is>
          <t>Schedule-8</t>
        </is>
      </c>
    </row>
    <row r="17" ht="20.1" customFormat="1" customHeight="1" s="5">
      <c r="A17" s="289" t="n">
        <v>2</v>
      </c>
      <c r="B17" s="292" t="inlineStr">
        <is>
          <t>Computer Advance</t>
        </is>
      </c>
      <c r="C17" s="365" t="n"/>
      <c r="D17" s="366">
        <f>PAYMENTS!G128-RECEIPTS!E65</f>
        <v/>
      </c>
      <c r="E17" s="452" t="n"/>
      <c r="F17" s="366">
        <f>C17+D17+E17</f>
        <v/>
      </c>
      <c r="I17" s="161" t="inlineStr">
        <is>
          <t>Plan-Paym-Prov-Annex</t>
        </is>
      </c>
      <c r="J17" s="161" t="inlineStr">
        <is>
          <t>S8-Annex-SF</t>
        </is>
      </c>
    </row>
    <row r="18" ht="20.1" customFormat="1" customHeight="1" s="5">
      <c r="A18" s="289" t="n">
        <v>3</v>
      </c>
      <c r="B18" s="292" t="inlineStr">
        <is>
          <t>Others (to be specified)</t>
        </is>
      </c>
      <c r="C18" s="365" t="n"/>
      <c r="D18" s="366">
        <f>PAYMENTS!G129-RECEIPTS!E66</f>
        <v/>
      </c>
      <c r="E18" s="452" t="n"/>
      <c r="F18" s="366">
        <f>C18+D18+E18</f>
        <v/>
      </c>
      <c r="I18" s="161" t="inlineStr">
        <is>
          <t>Income &amp; Expenditure</t>
        </is>
      </c>
      <c r="J18" s="161" t="inlineStr">
        <is>
          <t>S8-Annex-VVN</t>
        </is>
      </c>
    </row>
    <row r="19" ht="20.1" customFormat="1" customHeight="1" s="5">
      <c r="A19" s="60" t="inlineStr">
        <is>
          <t>C</t>
        </is>
      </c>
      <c r="B19" s="367" t="inlineStr">
        <is>
          <t>Advances and other amounts recoverable in cash or kind or for value to be received</t>
        </is>
      </c>
      <c r="C19" s="361" t="n"/>
      <c r="D19" s="362" t="n"/>
      <c r="E19" s="422" t="n"/>
      <c r="F19" s="361" t="n"/>
      <c r="I19" s="161" t="inlineStr">
        <is>
          <t>Schedule-1</t>
        </is>
      </c>
      <c r="J19" s="161" t="inlineStr">
        <is>
          <t>S8-Annex-Project</t>
        </is>
      </c>
    </row>
    <row r="20" ht="20.1" customFormat="1" customHeight="1" s="5">
      <c r="A20" s="289" t="n">
        <v>1</v>
      </c>
      <c r="B20" s="292" t="inlineStr">
        <is>
          <t>On Capital  Account(for non recurring expenditure)</t>
        </is>
      </c>
      <c r="C20" s="365" t="n"/>
      <c r="D20" s="366">
        <f>PAYMENTS!G132-RECEIPTS!E69</f>
        <v/>
      </c>
      <c r="E20" s="452" t="n"/>
      <c r="F20" s="366">
        <f>C20+D20+E20</f>
        <v/>
      </c>
      <c r="I20" s="161" t="inlineStr">
        <is>
          <t>Schedule-2</t>
        </is>
      </c>
      <c r="J20" s="161" t="inlineStr">
        <is>
          <t>S8-Annex-Plan</t>
        </is>
      </c>
    </row>
    <row r="21" ht="20.1" customFormat="1" customHeight="1" s="5">
      <c r="A21" s="289" t="n">
        <v>2</v>
      </c>
      <c r="B21" s="292" t="inlineStr">
        <is>
          <t>Deposit with Construction Agencies-For Construction work</t>
        </is>
      </c>
      <c r="C21" s="365" t="n"/>
      <c r="D21" s="366">
        <f>PAYMENTS!G133-RECEIPTS!E70</f>
        <v/>
      </c>
      <c r="E21" s="451" t="n"/>
      <c r="F21" s="366">
        <f>C21+D21+E21</f>
        <v/>
      </c>
      <c r="I21" s="161" t="inlineStr">
        <is>
          <t>Schedule-2A</t>
        </is>
      </c>
      <c r="J21" s="161" t="inlineStr">
        <is>
          <t>S8-Annex-Sp. Plan</t>
        </is>
      </c>
    </row>
    <row r="22" ht="20.1" customFormat="1" customHeight="1" s="5">
      <c r="A22" s="289" t="n">
        <v>3</v>
      </c>
      <c r="B22" s="292" t="inlineStr">
        <is>
          <t xml:space="preserve">Deposit with Construction Agencies-For Maintenance Work </t>
        </is>
      </c>
      <c r="C22" s="365" t="n"/>
      <c r="D22" s="366">
        <f>PAYMENTS!G134-RECEIPTS!E71</f>
        <v/>
      </c>
      <c r="E22" s="451" t="n"/>
      <c r="F22" s="366">
        <f>C22+D22+E22</f>
        <v/>
      </c>
      <c r="I22" s="161" t="inlineStr">
        <is>
          <t>Schedule-3A</t>
        </is>
      </c>
      <c r="J22" s="161" t="inlineStr">
        <is>
          <t>Schedule-10</t>
        </is>
      </c>
    </row>
    <row r="23" ht="20.1" customFormat="1" customHeight="1" s="5">
      <c r="A23" s="289" t="n">
        <v>4</v>
      </c>
      <c r="B23" s="290" t="inlineStr">
        <is>
          <t>To  Suppliers (for recurring expenditure)</t>
        </is>
      </c>
      <c r="C23" s="365" t="n"/>
      <c r="D23" s="366">
        <f>PAYMENTS!G135-RECEIPTS!E72</f>
        <v/>
      </c>
      <c r="E23" s="452" t="n"/>
      <c r="F23" s="366">
        <f>C23+D23+E23</f>
        <v/>
      </c>
      <c r="I23" s="161" t="inlineStr">
        <is>
          <t>Schedule-3B</t>
        </is>
      </c>
      <c r="J23" s="161" t="inlineStr">
        <is>
          <t>Schedule-12</t>
        </is>
      </c>
    </row>
    <row r="24" ht="20.1" customFormat="1" customHeight="1" s="5">
      <c r="A24" s="289" t="n">
        <v>5</v>
      </c>
      <c r="B24" s="292" t="inlineStr">
        <is>
          <t>For Escorting Students/Participants from VVN</t>
        </is>
      </c>
      <c r="C24" s="365" t="n"/>
      <c r="D24" s="366">
        <f>PAYMENTS!G136-RECEIPTS!E73</f>
        <v/>
      </c>
      <c r="E24" s="452" t="n"/>
      <c r="F24" s="366">
        <f>C24+D24+E24</f>
        <v/>
      </c>
      <c r="I24" s="161" t="inlineStr">
        <is>
          <t>S3-Annex-SF</t>
        </is>
      </c>
      <c r="J24" s="161" t="inlineStr">
        <is>
          <t>Schedule-13</t>
        </is>
      </c>
    </row>
    <row r="25" ht="20.1" customFormat="1" customHeight="1" s="5">
      <c r="A25" s="289" t="n">
        <v>6</v>
      </c>
      <c r="B25" s="292" t="inlineStr">
        <is>
          <t>For Regional /National Meet  from VVN</t>
        </is>
      </c>
      <c r="C25" s="365" t="n"/>
      <c r="D25" s="366">
        <f>PAYMENTS!G137-RECEIPTS!E74</f>
        <v/>
      </c>
      <c r="E25" s="452" t="n"/>
      <c r="F25" s="366">
        <f>C25+D25+E25</f>
        <v/>
      </c>
      <c r="I25" s="161" t="inlineStr">
        <is>
          <t>S3-Annex-VVN</t>
        </is>
      </c>
      <c r="J25" s="161" t="inlineStr">
        <is>
          <t>Schedule-14</t>
        </is>
      </c>
    </row>
    <row r="26" ht="20.1" customFormat="1" customHeight="1" s="5">
      <c r="A26" s="289" t="n">
        <v>7</v>
      </c>
      <c r="B26" s="293" t="inlineStr">
        <is>
          <t>Others (to be specified)</t>
        </is>
      </c>
      <c r="C26" s="365" t="n"/>
      <c r="D26" s="366">
        <f>PAYMENTS!G138-RECEIPTS!E75</f>
        <v/>
      </c>
      <c r="E26" s="452" t="n"/>
      <c r="F26" s="366">
        <f>C26+D26+E26</f>
        <v/>
      </c>
      <c r="I26" s="161" t="inlineStr">
        <is>
          <t>S3-Annex-Project</t>
        </is>
      </c>
      <c r="J26" s="161" t="inlineStr">
        <is>
          <t>Schedule-15</t>
        </is>
      </c>
    </row>
    <row r="27" ht="20.1" customFormat="1" customHeight="1" s="5">
      <c r="A27" s="60" t="inlineStr">
        <is>
          <t>D</t>
        </is>
      </c>
      <c r="B27" s="367" t="inlineStr">
        <is>
          <t>Security Deposit</t>
        </is>
      </c>
      <c r="C27" s="361" t="n"/>
      <c r="D27" s="362" t="n"/>
      <c r="E27" s="422" t="n"/>
      <c r="F27" s="361" t="n"/>
      <c r="I27" s="161" t="inlineStr">
        <is>
          <t>S3-Annex-Plan</t>
        </is>
      </c>
      <c r="J27" s="161" t="inlineStr">
        <is>
          <t>Schedule-16</t>
        </is>
      </c>
    </row>
    <row r="28" ht="20.1" customFormat="1" customHeight="1" s="5">
      <c r="A28" s="289" t="n">
        <v>1</v>
      </c>
      <c r="B28" s="368" t="inlineStr">
        <is>
          <t>Telephone/Electricty /water etc.</t>
        </is>
      </c>
      <c r="C28" s="365" t="n"/>
      <c r="D28" s="366">
        <f>PAYMENTS!G141-RECEIPTS!E78</f>
        <v/>
      </c>
      <c r="E28" s="452" t="n"/>
      <c r="F28" s="366">
        <f>C28+D28+E28</f>
        <v/>
      </c>
      <c r="I28" s="161" t="inlineStr">
        <is>
          <t>S3-Annex-Specific Plan</t>
        </is>
      </c>
      <c r="J28" s="161" t="inlineStr">
        <is>
          <t>Schedule-17</t>
        </is>
      </c>
    </row>
    <row r="29" ht="20.1" customFormat="1" customHeight="1" s="5">
      <c r="A29" s="289" t="n">
        <v>2</v>
      </c>
      <c r="B29" s="368" t="inlineStr">
        <is>
          <t>Others (to be specified)</t>
        </is>
      </c>
      <c r="C29" s="365" t="n"/>
      <c r="D29" s="366">
        <f>PAYMENTS!G142-RECEIPTS!E79</f>
        <v/>
      </c>
      <c r="E29" s="452" t="n"/>
      <c r="F29" s="366">
        <f>C29+D29+E29</f>
        <v/>
      </c>
      <c r="I29" s="109" t="n"/>
      <c r="J29" s="161" t="inlineStr">
        <is>
          <t>Schedule-18</t>
        </is>
      </c>
    </row>
    <row r="30" ht="20.1" customFormat="1" customHeight="1" s="5">
      <c r="A30" s="60" t="inlineStr">
        <is>
          <t>E</t>
        </is>
      </c>
      <c r="B30" s="367" t="inlineStr">
        <is>
          <t>Prepaid Expenses</t>
        </is>
      </c>
      <c r="C30" s="361" t="n"/>
      <c r="D30" s="362" t="n"/>
      <c r="E30" s="422" t="n"/>
      <c r="F30" s="361" t="n"/>
      <c r="I30" s="109" t="n"/>
      <c r="J30" s="161" t="inlineStr">
        <is>
          <t>Schedule-19</t>
        </is>
      </c>
    </row>
    <row r="31" ht="20.1" customFormat="1" customHeight="1" s="5">
      <c r="A31" s="289" t="n">
        <v>1</v>
      </c>
      <c r="B31" s="293" t="inlineStr">
        <is>
          <t>Future period recurring expenditure</t>
        </is>
      </c>
      <c r="C31" s="454" t="n"/>
      <c r="D31" s="454" t="n"/>
      <c r="E31" s="455" t="n"/>
      <c r="F31" s="454">
        <f>C31+D31+E31</f>
        <v/>
      </c>
      <c r="J31" s="161" t="inlineStr">
        <is>
          <t>Schedule-4</t>
        </is>
      </c>
    </row>
    <row r="32" ht="20.1" customFormat="1" customHeight="1" s="5">
      <c r="A32" s="60" t="inlineStr">
        <is>
          <t>F</t>
        </is>
      </c>
      <c r="B32" s="367" t="inlineStr">
        <is>
          <t>Interest Accrued :</t>
        </is>
      </c>
      <c r="C32" s="456" t="n"/>
      <c r="D32" s="457" t="n"/>
      <c r="E32" s="458" t="n"/>
      <c r="F32" s="456" t="n"/>
      <c r="J32" s="161" t="inlineStr">
        <is>
          <t>Schedule-22</t>
        </is>
      </c>
    </row>
    <row r="33" ht="20.1" customFormat="1" customHeight="1" s="5">
      <c r="A33" s="289" t="n">
        <v>1</v>
      </c>
      <c r="B33" s="293" t="inlineStr">
        <is>
          <t>Savings Bank Accounts/Flexi Deposit Account</t>
        </is>
      </c>
      <c r="C33" s="454" t="n"/>
      <c r="D33" s="457" t="n"/>
      <c r="E33" s="454" t="n"/>
      <c r="F33" s="454">
        <f>C33+D33+E33</f>
        <v/>
      </c>
    </row>
    <row r="34" ht="20.1" customFormat="1" customHeight="1" s="5">
      <c r="A34" s="289" t="n">
        <v>2</v>
      </c>
      <c r="B34" s="293" t="inlineStr">
        <is>
          <t>Term Deposits with scheduled Banks</t>
        </is>
      </c>
      <c r="C34" s="454" t="n"/>
      <c r="D34" s="457" t="n"/>
      <c r="E34" s="454" t="n"/>
      <c r="F34" s="454">
        <f>C34+D34+E34</f>
        <v/>
      </c>
    </row>
    <row r="35" ht="20.1" customFormat="1" customHeight="1" s="5">
      <c r="A35" s="289" t="n">
        <v>3</v>
      </c>
      <c r="B35" s="293" t="inlineStr">
        <is>
          <t>Loan &amp; Advances to employees</t>
        </is>
      </c>
      <c r="C35" s="454" t="n"/>
      <c r="D35" s="457" t="n"/>
      <c r="E35" s="454" t="n"/>
      <c r="F35" s="454">
        <f>C35+D35+E35</f>
        <v/>
      </c>
    </row>
    <row r="36" ht="20.1" customFormat="1" customHeight="1" s="5">
      <c r="A36" s="60" t="inlineStr">
        <is>
          <t>G</t>
        </is>
      </c>
      <c r="B36" s="367" t="inlineStr">
        <is>
          <t>Other Current Assets receivable</t>
        </is>
      </c>
      <c r="C36" s="456" t="n"/>
      <c r="D36" s="457" t="n"/>
      <c r="E36" s="458" t="n"/>
      <c r="F36" s="456" t="n"/>
    </row>
    <row r="37" ht="20.1" customFormat="1" customHeight="1" s="5">
      <c r="A37" s="289" t="n">
        <v>1</v>
      </c>
      <c r="B37" s="293" t="inlineStr">
        <is>
          <t>Fees and Fines</t>
        </is>
      </c>
      <c r="C37" s="454" t="n"/>
      <c r="D37" s="457" t="n"/>
      <c r="E37" s="454" t="n"/>
      <c r="F37" s="454">
        <f>C37+D37+E37</f>
        <v/>
      </c>
    </row>
    <row r="38" ht="20.1" customFormat="1" customHeight="1" s="5">
      <c r="A38" s="289" t="n">
        <v>2</v>
      </c>
      <c r="B38" s="293" t="inlineStr">
        <is>
          <t>Others (to be specified)</t>
        </is>
      </c>
      <c r="C38" s="454" t="n"/>
      <c r="D38" s="457" t="n"/>
      <c r="E38" s="454" t="n"/>
      <c r="F38" s="454">
        <f>C38+D38+E38</f>
        <v/>
      </c>
    </row>
    <row r="39" ht="20.1" customFormat="1" customHeight="1" s="5">
      <c r="A39" s="289" t="n"/>
      <c r="B39" s="931" t="inlineStr">
        <is>
          <t>TOTAL</t>
        </is>
      </c>
      <c r="C39" s="343">
        <f>SUM(C10:C14)+SUM(C16:C18)+SUM(C20:C26)+SUM(C28:C29)+C31+SUM(C33:C35)+SUM(C37:C38)</f>
        <v/>
      </c>
      <c r="D39" s="343">
        <f>SUM(D10:D14)+SUM(D16:D18)+SUM(D20:D26)+SUM(D28:D29)+D31+SUM(D33:D35)+SUM(D37:D38)</f>
        <v/>
      </c>
      <c r="E39" s="343">
        <f>SUM(E10:E14)+SUM(E16:E18)+SUM(E20:E26)+SUM(E28:E29)+E31+SUM(E33:E35)+SUM(E37:E38)</f>
        <v/>
      </c>
      <c r="F39" s="343">
        <f>SUM(F10:F14)+SUM(F16:F18)+SUM(F20:F26)+SUM(F28:F29)+F31+SUM(F33:F35)+SUM(F37:F38)</f>
        <v/>
      </c>
    </row>
    <row r="40" ht="37.5" customFormat="1" customHeight="1" s="26">
      <c r="A40" s="882" t="inlineStr">
        <is>
          <t>FINANCE OFFICER/DIRECTOR/PRINCIPAL</t>
        </is>
      </c>
      <c r="B40" s="1253" t="n"/>
      <c r="C40" s="1253" t="n"/>
      <c r="D40" s="1253" t="n"/>
      <c r="E40" s="1253" t="n"/>
      <c r="F40" s="1253" t="n"/>
    </row>
  </sheetData>
  <mergeCells count="6">
    <mergeCell ref="A1:F1"/>
    <mergeCell ref="A5:F5"/>
    <mergeCell ref="A7:A8"/>
    <mergeCell ref="B7:B8"/>
    <mergeCell ref="A40:F40"/>
    <mergeCell ref="A3:F3"/>
  </mergeCells>
  <hyperlinks>
    <hyperlink ref="I9" location="BS!Print_Area" display="Balance Sheet"/>
    <hyperlink ref="J9" location="'S-4'!Print_Area" display="Schedule-4 (All)"/>
    <hyperlink ref="I10" location="RECEIPTS!Print_Titles" display="Receipt"/>
    <hyperlink ref="J10" location="'S-4 A'!A1" display="Sch-4A (SF)"/>
    <hyperlink ref="I11" location="PAYMENTS!Print_Titles" display="Payment"/>
    <hyperlink ref="J11" location="'s4-B'!A1" display="Sch-4B (Plan)"/>
    <hyperlink ref="I12" location="'ANNE-REC-SF-PROV '!Print_Area" display="SF-Rec-Prov-Annex"/>
    <hyperlink ref="J12" location="'s 4 c '!A1" display="Sch-4C (Specific Plan)"/>
    <hyperlink ref="I13" location="'ANNE-REC-VVN-PROV'!Print_Area" display="VVN-Rec-Prov-Annex"/>
    <hyperlink ref="J13" location="'s 4 D'!A1" display="Sch-4D (VVN)"/>
    <hyperlink ref="I14" location="'ANNE-PAYM-PROJCTSF-PROV'!Print_Area" display="Project-Rec-Prov-Annex"/>
    <hyperlink ref="J14" location="'s 4 E'!A1" display="Sch-4E (Project)"/>
    <hyperlink ref="I15" location="'ANNE-PAYM-SF-PROV'!Print_Area" display="SF-Paym-Prov-Annex"/>
    <hyperlink ref="J15" location="'S- 7'!A1" display="Schedule-7"/>
    <hyperlink ref="I16" location="'ANNE-PAYM-VVN-PROV'!Print_Area" display="VVN-Paym-Prov-Annex"/>
    <hyperlink ref="J16" location="'S  8'!Print_Area" display="Schedule-8"/>
    <hyperlink ref="I17" location="'ANNE-PAYM-PLAN-PROV'!Print_Area" display="Plan-Paym-Prov-Annex"/>
    <hyperlink ref="J17" location="'ANNE-S8-SF Civil'!A1" display="S8-Annex-SF"/>
    <hyperlink ref="I18" location="'I&amp;E'!Print_Area" display="Income &amp; Expenditure"/>
    <hyperlink ref="J18" location="'ANNE-S8-VVN All'!A1" display="S8-Annex-VVN"/>
    <hyperlink ref="I19" location="'S-1'!Print_Area" display="Schedule-1"/>
    <hyperlink ref="J19" location="'ANNE-S8-ProjectSF'!A1" display="S8-Annex-Project"/>
    <hyperlink ref="I20" location="'S-2'!Print_Area" display="Schedule-2"/>
    <hyperlink ref="J20" location="'ANNE-S8-PLAN'!A1" display="S8-Annex-Plan"/>
    <hyperlink ref="I21" location="'2A'!Print_Area" display="Schedule-2A"/>
    <hyperlink ref="J21" location="'ANNE-S8-SP.PLAN'!A1" display="S8-Annex-Sp. Plan"/>
    <hyperlink ref="I22" location="'S- 3 A'!A1" display="Schedule-3A"/>
    <hyperlink ref="J22" location="'SCH-9 &amp; 10 '!Print_Area" display="S-10"/>
    <hyperlink ref="I23" location="'S-3B'!A1" display="Schedule-3B"/>
    <hyperlink ref="J23" location="'SCH 12 &amp;13 &amp; 14'!Print_Area" display="S-12"/>
    <hyperlink ref="I24" location="'ANN-S3-SF Civil'!Print_Area" display="S3-Annex-SF"/>
    <hyperlink ref="J24" location="'SCH 12 &amp;13 &amp; 14'!Print_Area" display="S-13"/>
    <hyperlink ref="I25" location="'ANN-S3-VVN-ALL'!Print_Area" display="S3-Annex-VVN"/>
    <hyperlink ref="J25" location="'SCH 12 &amp;13 &amp; 14'!Print_Area" display="S-14"/>
    <hyperlink ref="I26" location="'ANN-S3-PROJCT-SF'!Print_Area" display="S3-Annex-Project"/>
    <hyperlink ref="J26" location="'SC-15'!Print_Area" display="S-15"/>
    <hyperlink ref="I27" location="'ANN-S3-PLAN'!Print_Area" display="S3-Annex-Plan"/>
    <hyperlink ref="J27" location="'SCH- 16 &amp; 17'!Print_Area" display="S-16"/>
    <hyperlink ref="I28" location="'ANN-S3-SP.PLAN'!Print_Area" display="S3-Annex-Specific Plan"/>
    <hyperlink ref="J28" location="'SCH- 16 &amp; 17'!Print_Area" display="S-17"/>
    <hyperlink ref="J29" location="'sch - 18 &amp;19 &amp; 22'!Print_Area" display="S-18"/>
    <hyperlink ref="J30" location="'sch - 18 &amp;19 &amp; 22'!Print_Area" display="S-19"/>
    <hyperlink ref="J31" location="'S-4'!Print_Area" display="S-4"/>
    <hyperlink ref="J32" location="'sch - 18 &amp;19 &amp; 22'!Print_Area" display="S-22"/>
  </hyperlinks>
  <printOptions horizontalCentered="1" verticalCentered="1" gridLines="1"/>
  <pageMargins left="0.4724409448818898" right="0.2362204724409449" top="0.3543307086614174" bottom="0.4724409448818898" header="0.2362204724409449" footer="0.3149606299212598"/>
  <pageSetup orientation="landscape" paperSize="9" scale="66" firstPageNumber="32" useFirstPageNumber="1" blackAndWhite="1"/>
</worksheet>
</file>

<file path=xl/worksheets/sheet36.xml><?xml version="1.0" encoding="utf-8"?>
<worksheet xmlns="http://schemas.openxmlformats.org/spreadsheetml/2006/main">
  <sheetPr>
    <tabColor rgb="FFFFFF00"/>
    <outlinePr summaryBelow="1" summaryRight="1"/>
    <pageSetUpPr fitToPage="1"/>
  </sheetPr>
  <dimension ref="A1:F40"/>
  <sheetViews>
    <sheetView view="pageBreakPreview" topLeftCell="A28" zoomScaleSheetLayoutView="100" workbookViewId="0">
      <selection activeCell="A20" sqref="A20:A26"/>
    </sheetView>
  </sheetViews>
  <sheetFormatPr baseColWidth="8" defaultColWidth="20.140625" defaultRowHeight="12.75"/>
  <cols>
    <col width="4.7109375" customWidth="1" style="85" min="1" max="1"/>
    <col width="60.140625" customWidth="1" style="81" min="2" max="2"/>
    <col width="20.140625" customWidth="1" style="81" min="3" max="3"/>
    <col width="23.42578125" customWidth="1" style="81" min="4" max="4"/>
    <col width="20.140625" customWidth="1" style="85" min="5" max="5"/>
    <col width="20.140625" customWidth="1" style="81" min="6" max="6"/>
    <col width="9.140625" customWidth="1" style="81" min="7" max="251"/>
    <col width="4.7109375" customWidth="1" style="81" min="252" max="252"/>
    <col width="60.140625" customWidth="1" style="81" min="253" max="253"/>
    <col width="20.140625" customWidth="1" style="81" min="254" max="254"/>
    <col width="23.42578125" customWidth="1" style="81" min="255" max="255"/>
    <col width="20.140625" customWidth="1" style="81" min="256" max="16384"/>
  </cols>
  <sheetData>
    <row r="1" ht="18.75" customHeight="1">
      <c r="A1" s="946">
        <f>COVER!A1</f>
        <v/>
      </c>
    </row>
    <row r="2" ht="15" customFormat="1" customHeight="1" s="79">
      <c r="A2" s="884" t="n"/>
      <c r="B2" s="884" t="n"/>
      <c r="C2" s="884" t="n"/>
      <c r="D2" s="884" t="n"/>
      <c r="E2" s="884" t="n"/>
      <c r="F2" s="884" t="n"/>
    </row>
    <row r="3" ht="23.25" customFormat="1" customHeight="1" s="79">
      <c r="A3" s="885" t="inlineStr">
        <is>
          <t>STATEMENT TO WORK OUT THE CLOSING BALANCE OF HEADS OF ACCOUNTS OF SCHEDULE-8 IN RESPECT OF SPECIFIC GRANT FUND</t>
        </is>
      </c>
    </row>
    <row r="4" ht="21.75" customFormat="1" customHeight="1" s="79">
      <c r="A4" s="884" t="n"/>
      <c r="B4" s="884" t="n"/>
      <c r="C4" s="884" t="n"/>
      <c r="D4" s="884" t="n"/>
      <c r="E4" s="884" t="n"/>
      <c r="F4" s="884" t="n"/>
    </row>
    <row r="5" ht="21.75" customFormat="1" customHeight="1" s="79">
      <c r="A5" s="884" t="inlineStr">
        <is>
          <t>ANNEXURE 8[A] - LOANS / ADVANCES / DEPOSITS- SPECIFIC GRANT FUND</t>
        </is>
      </c>
    </row>
    <row r="6" ht="21.75" customFormat="1" customHeight="1" s="79" thickBot="1">
      <c r="A6" s="80" t="n"/>
      <c r="B6" s="884" t="n"/>
      <c r="C6" s="884" t="n"/>
      <c r="D6" s="884" t="n"/>
      <c r="E6" s="884" t="n"/>
      <c r="F6" s="884" t="n"/>
    </row>
    <row r="7" ht="43.5" customHeight="1" thickBot="1">
      <c r="A7" s="948" t="inlineStr">
        <is>
          <t>SN</t>
        </is>
      </c>
      <c r="B7" s="950" t="inlineStr">
        <is>
          <t>PARTICULARS</t>
        </is>
      </c>
      <c r="C7" s="358" t="inlineStr">
        <is>
          <t>Opening Balance</t>
        </is>
      </c>
      <c r="D7" s="358" t="inlineStr">
        <is>
          <t xml:space="preserve">Variatiation Through R&amp;P Account (Payment Minus Receipt) </t>
        </is>
      </c>
      <c r="E7" s="358" t="inlineStr">
        <is>
          <t>Effects Of Journal Entries(*)</t>
        </is>
      </c>
      <c r="F7" s="358" t="inlineStr">
        <is>
          <t>NET</t>
        </is>
      </c>
    </row>
    <row r="8" ht="12.75" customHeight="1" thickBot="1">
      <c r="A8" s="1231" t="n"/>
      <c r="B8" s="1231" t="n"/>
      <c r="C8" s="359" t="n">
        <v>1</v>
      </c>
      <c r="D8" s="359" t="n">
        <v>2</v>
      </c>
      <c r="E8" s="359" t="n">
        <v>3</v>
      </c>
      <c r="F8" s="359" t="n">
        <v>4</v>
      </c>
    </row>
    <row r="9" ht="20.1" customFormat="1" customHeight="1" s="5">
      <c r="A9" s="360" t="inlineStr">
        <is>
          <t>A</t>
        </is>
      </c>
      <c r="B9" s="354" t="inlineStr">
        <is>
          <t>Advances to Employess : (Non-Interest Bearing)</t>
        </is>
      </c>
      <c r="C9" s="361" t="n"/>
      <c r="D9" s="362" t="n"/>
      <c r="E9" s="422" t="n"/>
      <c r="F9" s="361" t="n"/>
    </row>
    <row r="10" ht="20.1" customFormat="1" customHeight="1" s="5">
      <c r="A10" s="363" t="n">
        <v>1</v>
      </c>
      <c r="B10" s="364" t="inlineStr">
        <is>
          <t>Salary</t>
        </is>
      </c>
      <c r="C10" s="365" t="n"/>
      <c r="D10" s="366">
        <f>PAYMENTS!H120-RECEIPTS!F57</f>
        <v/>
      </c>
      <c r="E10" s="452" t="n"/>
      <c r="F10" s="366">
        <f>C10+D10+E10</f>
        <v/>
      </c>
    </row>
    <row r="11" ht="20.1" customFormat="1" customHeight="1" s="5">
      <c r="A11" s="363" t="n">
        <v>2</v>
      </c>
      <c r="B11" s="364" t="inlineStr">
        <is>
          <t>Leave Travel Concession</t>
        </is>
      </c>
      <c r="C11" s="365" t="n"/>
      <c r="D11" s="366">
        <f>PAYMENTS!H121-RECEIPTS!F58</f>
        <v/>
      </c>
      <c r="E11" s="452" t="n"/>
      <c r="F11" s="366">
        <f>C11+D11+E11</f>
        <v/>
      </c>
    </row>
    <row r="12" ht="20.1" customFormat="1" customHeight="1" s="5">
      <c r="A12" s="363" t="n">
        <v>3</v>
      </c>
      <c r="B12" s="364" t="inlineStr">
        <is>
          <t>Medical Advance</t>
        </is>
      </c>
      <c r="C12" s="365" t="n"/>
      <c r="D12" s="366">
        <f>PAYMENTS!H122-RECEIPTS!F59</f>
        <v/>
      </c>
      <c r="E12" s="452" t="n"/>
      <c r="F12" s="366">
        <f>C12+D12+E12</f>
        <v/>
      </c>
    </row>
    <row r="13" ht="20.1" customFormat="1" customHeight="1" s="5">
      <c r="A13" s="363" t="n">
        <v>4</v>
      </c>
      <c r="B13" s="364" t="inlineStr">
        <is>
          <t>TA/TTA Advance</t>
        </is>
      </c>
      <c r="C13" s="365" t="n"/>
      <c r="D13" s="366">
        <f>PAYMENTS!H123-RECEIPTS!F60</f>
        <v/>
      </c>
      <c r="E13" s="452" t="n"/>
      <c r="F13" s="366">
        <f>C13+D13+E13</f>
        <v/>
      </c>
    </row>
    <row r="14" ht="20.1" customFormat="1" customHeight="1" s="5">
      <c r="A14" s="289" t="n">
        <v>5</v>
      </c>
      <c r="B14" s="292" t="inlineStr">
        <is>
          <t>Others (to be specified)</t>
        </is>
      </c>
      <c r="C14" s="365" t="n"/>
      <c r="D14" s="366">
        <f>PAYMENTS!H124-RECEIPTS!F61</f>
        <v/>
      </c>
      <c r="E14" s="452" t="n"/>
      <c r="F14" s="366">
        <f>C14+D14+E14</f>
        <v/>
      </c>
    </row>
    <row r="15" ht="20.1" customFormat="1" customHeight="1" s="5">
      <c r="A15" s="60" t="inlineStr">
        <is>
          <t>B</t>
        </is>
      </c>
      <c r="B15" s="367" t="inlineStr">
        <is>
          <t>Long Term Advances to Employees (Interest Bearing)</t>
        </is>
      </c>
      <c r="C15" s="361" t="n"/>
      <c r="D15" s="362" t="n"/>
      <c r="E15" s="480" t="n"/>
      <c r="F15" s="361" t="n"/>
    </row>
    <row r="16" ht="20.1" customFormat="1" customHeight="1" s="5">
      <c r="A16" s="289" t="n">
        <v>1</v>
      </c>
      <c r="B16" s="292" t="inlineStr">
        <is>
          <t>Conveyance/Vehicle Loan</t>
        </is>
      </c>
      <c r="C16" s="365" t="n"/>
      <c r="D16" s="366">
        <f>PAYMENTS!H127-RECEIPTS!F64</f>
        <v/>
      </c>
      <c r="E16" s="452" t="n"/>
      <c r="F16" s="366">
        <f>C16+D16+E16</f>
        <v/>
      </c>
    </row>
    <row r="17" ht="20.1" customFormat="1" customHeight="1" s="5">
      <c r="A17" s="289" t="n">
        <v>2</v>
      </c>
      <c r="B17" s="292" t="inlineStr">
        <is>
          <t>Computer Advance</t>
        </is>
      </c>
      <c r="C17" s="365" t="n"/>
      <c r="D17" s="366">
        <f>PAYMENTS!H128-RECEIPTS!F65</f>
        <v/>
      </c>
      <c r="E17" s="452" t="n"/>
      <c r="F17" s="366">
        <f>C17+D17+E17</f>
        <v/>
      </c>
    </row>
    <row r="18" ht="20.1" customFormat="1" customHeight="1" s="5">
      <c r="A18" s="289" t="n">
        <v>3</v>
      </c>
      <c r="B18" s="292" t="inlineStr">
        <is>
          <t>Others (to be specified)</t>
        </is>
      </c>
      <c r="C18" s="365" t="n"/>
      <c r="D18" s="366">
        <f>PAYMENTS!H129-RECEIPTS!F66</f>
        <v/>
      </c>
      <c r="E18" s="452" t="n"/>
      <c r="F18" s="366">
        <f>C18+D18+E18</f>
        <v/>
      </c>
    </row>
    <row r="19" ht="20.1" customFormat="1" customHeight="1" s="5">
      <c r="A19" s="60" t="inlineStr">
        <is>
          <t>C</t>
        </is>
      </c>
      <c r="B19" s="367" t="inlineStr">
        <is>
          <t>Advances and other amounts recoverable in cash or kind or for value to be received</t>
        </is>
      </c>
      <c r="C19" s="361" t="n"/>
      <c r="D19" s="362" t="n"/>
      <c r="E19" s="422" t="n"/>
      <c r="F19" s="361" t="n"/>
    </row>
    <row r="20" ht="20.1" customFormat="1" customHeight="1" s="5">
      <c r="A20" s="289" t="n">
        <v>1</v>
      </c>
      <c r="B20" s="292" t="inlineStr">
        <is>
          <t>On Capital  Account(for non recurring expenditure)</t>
        </is>
      </c>
      <c r="C20" s="365" t="n"/>
      <c r="D20" s="366">
        <f>PAYMENTS!H132-RECEIPTS!F69</f>
        <v/>
      </c>
      <c r="E20" s="452" t="n"/>
      <c r="F20" s="366">
        <f>C20+D20+E20</f>
        <v/>
      </c>
    </row>
    <row r="21" ht="20.1" customFormat="1" customHeight="1" s="5">
      <c r="A21" s="289" t="n">
        <v>2</v>
      </c>
      <c r="B21" s="292" t="inlineStr">
        <is>
          <t>Deposit with Construction Agencies-For Construction work</t>
        </is>
      </c>
      <c r="C21" s="365" t="n"/>
      <c r="D21" s="366">
        <f>PAYMENTS!H133-RECEIPTS!F70</f>
        <v/>
      </c>
      <c r="E21" s="451" t="n"/>
      <c r="F21" s="366">
        <f>C21+D21+E21</f>
        <v/>
      </c>
    </row>
    <row r="22" ht="20.1" customFormat="1" customHeight="1" s="5">
      <c r="A22" s="289" t="n">
        <v>3</v>
      </c>
      <c r="B22" s="292" t="inlineStr">
        <is>
          <t xml:space="preserve">Deposit with Construction Agencies-For Maintenance Work </t>
        </is>
      </c>
      <c r="C22" s="365" t="n"/>
      <c r="D22" s="366">
        <f>PAYMENTS!H134-RECEIPTS!F71</f>
        <v/>
      </c>
      <c r="E22" s="451" t="n"/>
      <c r="F22" s="366">
        <f>C22+D22+E22</f>
        <v/>
      </c>
    </row>
    <row r="23" ht="20.1" customFormat="1" customHeight="1" s="5">
      <c r="A23" s="289" t="n">
        <v>4</v>
      </c>
      <c r="B23" s="290" t="inlineStr">
        <is>
          <t>To  Suppliers (for recurring expenditure)</t>
        </is>
      </c>
      <c r="C23" s="365" t="n"/>
      <c r="D23" s="366">
        <f>PAYMENTS!H135-RECEIPTS!F72</f>
        <v/>
      </c>
      <c r="E23" s="452" t="n"/>
      <c r="F23" s="366">
        <f>C23+D23+E23</f>
        <v/>
      </c>
    </row>
    <row r="24" ht="20.1" customFormat="1" customHeight="1" s="5">
      <c r="A24" s="289" t="n">
        <v>5</v>
      </c>
      <c r="B24" s="292" t="inlineStr">
        <is>
          <t>For Escorting Students/Participants from VVN</t>
        </is>
      </c>
      <c r="C24" s="365" t="n"/>
      <c r="D24" s="366">
        <f>PAYMENTS!H136-RECEIPTS!F73</f>
        <v/>
      </c>
      <c r="E24" s="452" t="n"/>
      <c r="F24" s="366">
        <f>C24+D24+E24</f>
        <v/>
      </c>
    </row>
    <row r="25" ht="20.1" customFormat="1" customHeight="1" s="5">
      <c r="A25" s="289" t="n">
        <v>6</v>
      </c>
      <c r="B25" s="292" t="inlineStr">
        <is>
          <t>For Regional /National Meet  from VVN</t>
        </is>
      </c>
      <c r="C25" s="365" t="n"/>
      <c r="D25" s="366">
        <f>PAYMENTS!H137-RECEIPTS!F74</f>
        <v/>
      </c>
      <c r="E25" s="452" t="n"/>
      <c r="F25" s="366">
        <f>C25+D25+E25</f>
        <v/>
      </c>
    </row>
    <row r="26" ht="20.1" customFormat="1" customHeight="1" s="5">
      <c r="A26" s="289" t="n">
        <v>7</v>
      </c>
      <c r="B26" s="293" t="inlineStr">
        <is>
          <t>Others (to be specified)</t>
        </is>
      </c>
      <c r="C26" s="365" t="n"/>
      <c r="D26" s="366">
        <f>PAYMENTS!H138-RECEIPTS!F75</f>
        <v/>
      </c>
      <c r="E26" s="452" t="n"/>
      <c r="F26" s="366">
        <f>C26+D26+E26</f>
        <v/>
      </c>
    </row>
    <row r="27" ht="20.1" customFormat="1" customHeight="1" s="5">
      <c r="A27" s="60" t="inlineStr">
        <is>
          <t>D</t>
        </is>
      </c>
      <c r="B27" s="367" t="inlineStr">
        <is>
          <t>Security Deposit</t>
        </is>
      </c>
      <c r="C27" s="361" t="n"/>
      <c r="D27" s="362" t="n"/>
      <c r="E27" s="480" t="n"/>
      <c r="F27" s="361" t="n"/>
    </row>
    <row r="28" ht="20.1" customFormat="1" customHeight="1" s="5">
      <c r="A28" s="289" t="n">
        <v>1</v>
      </c>
      <c r="B28" s="368" t="inlineStr">
        <is>
          <t>Telephone/Electricty /water etc.</t>
        </is>
      </c>
      <c r="C28" s="365" t="n"/>
      <c r="D28" s="366">
        <f>PAYMENTS!H141-RECEIPTS!F78</f>
        <v/>
      </c>
      <c r="E28" s="452" t="n"/>
      <c r="F28" s="366">
        <f>C28+D28+E28</f>
        <v/>
      </c>
    </row>
    <row r="29" ht="18" customFormat="1" customHeight="1" s="5">
      <c r="A29" s="289" t="n">
        <v>2</v>
      </c>
      <c r="B29" s="368" t="inlineStr">
        <is>
          <t>Others (to be specified)</t>
        </is>
      </c>
      <c r="C29" s="365" t="n"/>
      <c r="D29" s="366">
        <f>PAYMENTS!H142-RECEIPTS!F79</f>
        <v/>
      </c>
      <c r="E29" s="452" t="n"/>
      <c r="F29" s="366">
        <f>C29+D29+E29</f>
        <v/>
      </c>
    </row>
    <row r="30" ht="20.1" customFormat="1" customHeight="1" s="5">
      <c r="A30" s="60" t="inlineStr">
        <is>
          <t>E</t>
        </is>
      </c>
      <c r="B30" s="367" t="inlineStr">
        <is>
          <t>Prepaid Expenses</t>
        </is>
      </c>
      <c r="C30" s="361" t="n"/>
      <c r="D30" s="362" t="n"/>
      <c r="E30" s="422" t="n"/>
      <c r="F30" s="361" t="n"/>
    </row>
    <row r="31" ht="20.1" customFormat="1" customHeight="1" s="5">
      <c r="A31" s="289" t="n">
        <v>1</v>
      </c>
      <c r="B31" s="293" t="inlineStr">
        <is>
          <t>Future period recurring expenditure</t>
        </is>
      </c>
      <c r="C31" s="454" t="n"/>
      <c r="D31" s="454" t="n"/>
      <c r="E31" s="455" t="n"/>
      <c r="F31" s="454">
        <f>C31+D31+E31</f>
        <v/>
      </c>
    </row>
    <row r="32" ht="20.1" customFormat="1" customHeight="1" s="5">
      <c r="A32" s="60" t="inlineStr">
        <is>
          <t>F</t>
        </is>
      </c>
      <c r="B32" s="367" t="inlineStr">
        <is>
          <t>Interest Accrued :</t>
        </is>
      </c>
      <c r="C32" s="456" t="n"/>
      <c r="D32" s="457" t="n"/>
      <c r="E32" s="458" t="n"/>
      <c r="F32" s="456" t="n"/>
    </row>
    <row r="33" ht="20.1" customFormat="1" customHeight="1" s="5">
      <c r="A33" s="289" t="n">
        <v>1</v>
      </c>
      <c r="B33" s="293" t="inlineStr">
        <is>
          <t>Savings Bank Accounts/Flexi Deposit Account</t>
        </is>
      </c>
      <c r="C33" s="454" t="n"/>
      <c r="D33" s="457" t="n"/>
      <c r="E33" s="454" t="n"/>
      <c r="F33" s="454">
        <f>C33+D33+E33</f>
        <v/>
      </c>
    </row>
    <row r="34" ht="20.1" customFormat="1" customHeight="1" s="5">
      <c r="A34" s="289" t="n">
        <v>2</v>
      </c>
      <c r="B34" s="293" t="inlineStr">
        <is>
          <t>Term Deposits with scheduled Banks</t>
        </is>
      </c>
      <c r="C34" s="454" t="n"/>
      <c r="D34" s="457" t="n"/>
      <c r="E34" s="454" t="n"/>
      <c r="F34" s="454">
        <f>C34+D34+E34</f>
        <v/>
      </c>
    </row>
    <row r="35" ht="20.1" customFormat="1" customHeight="1" s="5">
      <c r="A35" s="289" t="n">
        <v>3</v>
      </c>
      <c r="B35" s="293" t="inlineStr">
        <is>
          <t>Loan &amp; Advances to employees</t>
        </is>
      </c>
      <c r="C35" s="454" t="n"/>
      <c r="D35" s="457" t="n"/>
      <c r="E35" s="454" t="n"/>
      <c r="F35" s="454">
        <f>C35+D35+E35</f>
        <v/>
      </c>
    </row>
    <row r="36" ht="20.1" customFormat="1" customHeight="1" s="5">
      <c r="A36" s="60" t="inlineStr">
        <is>
          <t>G</t>
        </is>
      </c>
      <c r="B36" s="367" t="inlineStr">
        <is>
          <t>Other Current Assets receivable</t>
        </is>
      </c>
      <c r="C36" s="456" t="n"/>
      <c r="D36" s="457" t="n"/>
      <c r="E36" s="458" t="n"/>
      <c r="F36" s="456" t="n"/>
    </row>
    <row r="37" ht="20.1" customFormat="1" customHeight="1" s="5">
      <c r="A37" s="289" t="n">
        <v>1</v>
      </c>
      <c r="B37" s="293" t="inlineStr">
        <is>
          <t>Fees and Fines</t>
        </is>
      </c>
      <c r="C37" s="454" t="n"/>
      <c r="D37" s="457" t="n"/>
      <c r="E37" s="454" t="n"/>
      <c r="F37" s="454">
        <f>C37+D37+E37</f>
        <v/>
      </c>
    </row>
    <row r="38" ht="20.1" customFormat="1" customHeight="1" s="5">
      <c r="A38" s="289" t="n">
        <v>2</v>
      </c>
      <c r="B38" s="293" t="inlineStr">
        <is>
          <t>Others (to be specified)</t>
        </is>
      </c>
      <c r="C38" s="454" t="n"/>
      <c r="D38" s="457" t="n"/>
      <c r="E38" s="454" t="n"/>
      <c r="F38" s="454">
        <f>C38+D38+E38</f>
        <v/>
      </c>
    </row>
    <row r="39" ht="20.1" customFormat="1" customHeight="1" s="5">
      <c r="A39" s="289" t="n"/>
      <c r="B39" s="931" t="inlineStr">
        <is>
          <t>TOTAL</t>
        </is>
      </c>
      <c r="C39" s="343">
        <f>SUM(C10:C14)+SUM(C16:C18)+SUM(C20:C26)+SUM(C28:C29)+C31+SUM(C33:C35)+SUM(C37:C38)</f>
        <v/>
      </c>
      <c r="D39" s="343">
        <f>SUM(D10:D14)+SUM(D16:D18)+SUM(D20:D26)+SUM(D28:D29)+D31+SUM(D33:D35)+SUM(D37:D38)</f>
        <v/>
      </c>
      <c r="E39" s="343">
        <f>SUM(E10:E14)+SUM(E16:E18)+SUM(E20:E26)+SUM(E28:E29)+E31+SUM(E33:E35)+SUM(E37:E38)</f>
        <v/>
      </c>
      <c r="F39" s="343">
        <f>SUM(F10:F14)+SUM(F16:F18)+SUM(F20:F26)+SUM(F28:F29)+F31+SUM(F33:F35)+SUM(F37:F38)</f>
        <v/>
      </c>
    </row>
    <row r="40" ht="47.25" customFormat="1" customHeight="1" s="26">
      <c r="A40" s="882" t="inlineStr">
        <is>
          <t>FINANCE OFFICER/DIRECTOR/PRINCIPAL</t>
        </is>
      </c>
      <c r="B40" s="1253" t="n"/>
      <c r="C40" s="1253" t="n"/>
      <c r="D40" s="1253" t="n"/>
      <c r="E40" s="1253" t="n"/>
      <c r="F40" s="1253" t="n"/>
    </row>
  </sheetData>
  <mergeCells count="6">
    <mergeCell ref="A1:F1"/>
    <mergeCell ref="A5:F5"/>
    <mergeCell ref="A7:A8"/>
    <mergeCell ref="B7:B8"/>
    <mergeCell ref="A40:F40"/>
    <mergeCell ref="A3:F3"/>
  </mergeCells>
  <printOptions horizontalCentered="1" verticalCentered="1" gridLines="1"/>
  <pageMargins left="0.4724409448818898" right="0.2362204724409449" top="0.3543307086614174" bottom="0.4724409448818898" header="0.2362204724409449" footer="0.3149606299212598"/>
  <pageSetup orientation="landscape" paperSize="9" scale="65" firstPageNumber="32" useFirstPageNumber="1" blackAndWhite="1"/>
</worksheet>
</file>

<file path=xl/worksheets/sheet37.xml><?xml version="1.0" encoding="utf-8"?>
<worksheet xmlns="http://schemas.openxmlformats.org/spreadsheetml/2006/main">
  <sheetPr>
    <tabColor rgb="FF00B050"/>
    <outlinePr summaryBelow="1" summaryRight="1"/>
    <pageSetUpPr fitToPage="1"/>
  </sheetPr>
  <dimension ref="A1:L78"/>
  <sheetViews>
    <sheetView view="pageBreakPreview" topLeftCell="A19" zoomScaleSheetLayoutView="100" workbookViewId="0">
      <selection activeCell="C17" sqref="C17"/>
    </sheetView>
  </sheetViews>
  <sheetFormatPr baseColWidth="8" defaultRowHeight="11.25"/>
  <cols>
    <col width="4.7109375" customWidth="1" style="12" min="1" max="1"/>
    <col width="50.140625" customWidth="1" style="5" min="2" max="2"/>
    <col width="15.85546875" customWidth="1" style="5" min="3" max="3"/>
    <col width="13.28515625" customWidth="1" style="5" min="4" max="4"/>
    <col width="13" customWidth="1" style="5" min="5" max="5"/>
    <col width="14.7109375" customWidth="1" style="5" min="6" max="6"/>
    <col width="13.140625" customWidth="1" style="5" min="7" max="7"/>
    <col width="11.7109375" customWidth="1" style="5" min="8" max="9"/>
    <col width="9.140625" customWidth="1" style="5" min="10" max="10"/>
    <col width="15.5703125" customWidth="1" style="5" min="11" max="12"/>
    <col width="9.140625" customWidth="1" style="5" min="13" max="16384"/>
  </cols>
  <sheetData>
    <row r="1" ht="24.75" customFormat="1" customHeight="1" s="34">
      <c r="A1" s="864">
        <f>COVER!A1</f>
        <v/>
      </c>
      <c r="B1" s="1253" t="n"/>
      <c r="C1" s="1253" t="n"/>
      <c r="D1" s="1253" t="n"/>
      <c r="E1" s="1253" t="n"/>
      <c r="F1" s="1253" t="n"/>
      <c r="G1" s="1253" t="n"/>
      <c r="H1" s="1253" t="n"/>
      <c r="I1" s="1254" t="n"/>
    </row>
    <row r="2" ht="21.75" customHeight="1">
      <c r="A2" s="1268" t="inlineStr">
        <is>
          <t>SCHEDULE  8 - LOANS / ADVANCES / DEPOSITS AS ON 31.03.2023</t>
        </is>
      </c>
      <c r="B2" s="1243" t="n"/>
      <c r="C2" s="1243" t="n"/>
      <c r="D2" s="1243" t="n"/>
      <c r="E2" s="1243" t="n"/>
      <c r="F2" s="1243" t="n"/>
      <c r="G2" s="1243" t="n"/>
      <c r="H2" s="1243" t="n"/>
      <c r="I2" s="1230" t="n"/>
    </row>
    <row r="3" ht="27" customHeight="1">
      <c r="A3" s="904" t="inlineStr">
        <is>
          <t>SN</t>
        </is>
      </c>
      <c r="B3" s="904" t="inlineStr">
        <is>
          <t>PARTICULARS</t>
        </is>
      </c>
      <c r="C3" s="328" t="inlineStr">
        <is>
          <t>Revenue</t>
        </is>
      </c>
      <c r="D3" s="329" t="inlineStr">
        <is>
          <t>DESI.FUND</t>
        </is>
      </c>
      <c r="E3" s="905" t="inlineStr">
        <is>
          <t>CCA</t>
        </is>
      </c>
      <c r="F3" s="905" t="inlineStr">
        <is>
          <t>Specific PLAN</t>
        </is>
      </c>
      <c r="G3" s="905" t="inlineStr">
        <is>
          <t>PROJECT KV</t>
        </is>
      </c>
      <c r="H3" s="894" t="inlineStr">
        <is>
          <t>TOTAL-CURRENT YEAR</t>
        </is>
      </c>
      <c r="I3" s="894" t="inlineStr">
        <is>
          <t>TOTAL-PREVIOUS YEAR</t>
        </is>
      </c>
    </row>
    <row r="4" ht="12" customHeight="1">
      <c r="A4" s="1116" t="n"/>
      <c r="B4" s="1116" t="n"/>
      <c r="C4" s="905" t="inlineStr">
        <is>
          <t>SF</t>
        </is>
      </c>
      <c r="D4" s="329" t="inlineStr">
        <is>
          <t>VVN</t>
        </is>
      </c>
      <c r="E4" s="1117" t="n"/>
      <c r="F4" s="1117" t="n"/>
      <c r="G4" s="1117" t="n"/>
      <c r="H4" s="1117" t="n"/>
      <c r="I4" s="1117" t="n"/>
    </row>
    <row r="5" ht="12" customHeight="1">
      <c r="A5" s="1117" t="n"/>
      <c r="B5" s="1117" t="n"/>
      <c r="C5" s="904" t="n">
        <v>1</v>
      </c>
      <c r="D5" s="904" t="n">
        <v>2</v>
      </c>
      <c r="E5" s="904" t="n">
        <v>3</v>
      </c>
      <c r="F5" s="904" t="n">
        <v>4</v>
      </c>
      <c r="G5" s="904" t="n">
        <v>5</v>
      </c>
      <c r="H5" s="904" t="n">
        <v>6</v>
      </c>
      <c r="I5" s="904" t="n">
        <v>7</v>
      </c>
    </row>
    <row r="6" ht="17.25" customHeight="1">
      <c r="A6" s="904" t="inlineStr">
        <is>
          <t>A</t>
        </is>
      </c>
      <c r="B6" s="340" t="inlineStr">
        <is>
          <t>Advances to Employess : (Non-Interest Bearing)</t>
        </is>
      </c>
      <c r="C6" s="314" t="n"/>
      <c r="D6" s="370" t="n"/>
      <c r="E6" s="314" t="n"/>
      <c r="F6" s="314" t="n"/>
      <c r="G6" s="314" t="n"/>
      <c r="H6" s="370" t="n"/>
      <c r="I6" s="314" t="n"/>
    </row>
    <row r="7" ht="17.25" customHeight="1">
      <c r="A7" s="371" t="n">
        <v>1</v>
      </c>
      <c r="B7" s="364" t="inlineStr">
        <is>
          <t>Salary</t>
        </is>
      </c>
      <c r="C7" s="314">
        <f>'S8-SF'!F10</f>
        <v/>
      </c>
      <c r="D7" s="370">
        <f>'S8-VVN'!F10</f>
        <v/>
      </c>
      <c r="E7" s="314">
        <f>'S8-CCA'!F10</f>
        <v/>
      </c>
      <c r="F7" s="314">
        <f>'S8-Sp.'!F10</f>
        <v/>
      </c>
      <c r="G7" s="314">
        <f>'S8-Pkv'!F10</f>
        <v/>
      </c>
      <c r="H7" s="370">
        <f>SUM(C7:G7)</f>
        <v/>
      </c>
      <c r="I7" s="314">
        <f>'S8-SF'!C10+'S8-VVN'!C10+'S8-Pkv'!C10+'S8-CCA'!C10+'S8-Sp.'!C10</f>
        <v/>
      </c>
      <c r="K7" s="161" t="inlineStr">
        <is>
          <t>Balance Sheet</t>
        </is>
      </c>
      <c r="L7" s="161" t="inlineStr">
        <is>
          <t>Schedule-4 (All)</t>
        </is>
      </c>
    </row>
    <row r="8" ht="17.25" customHeight="1">
      <c r="A8" s="371" t="n">
        <v>2</v>
      </c>
      <c r="B8" s="364" t="inlineStr">
        <is>
          <t>Leave Travel Concession</t>
        </is>
      </c>
      <c r="C8" s="314">
        <f>'S8-SF'!F11</f>
        <v/>
      </c>
      <c r="D8" s="370">
        <f>'S8-VVN'!F11</f>
        <v/>
      </c>
      <c r="E8" s="314">
        <f>'S8-CCA'!F11</f>
        <v/>
      </c>
      <c r="F8" s="314">
        <f>'S8-Sp.'!F11</f>
        <v/>
      </c>
      <c r="G8" s="314">
        <f>'S8-Pkv'!F11</f>
        <v/>
      </c>
      <c r="H8" s="370">
        <f>SUM(C8:G8)</f>
        <v/>
      </c>
      <c r="I8" s="314">
        <f>'S8-SF'!C11+'S8-VVN'!C11+'S8-Pkv'!C11+'S8-CCA'!C11+'S8-Sp.'!C11</f>
        <v/>
      </c>
      <c r="K8" s="161" t="inlineStr">
        <is>
          <t>Receipt</t>
        </is>
      </c>
      <c r="L8" s="161" t="inlineStr">
        <is>
          <t>Sch-4A (SF)</t>
        </is>
      </c>
    </row>
    <row r="9" ht="17.25" customHeight="1">
      <c r="A9" s="371" t="n">
        <v>3</v>
      </c>
      <c r="B9" s="364" t="inlineStr">
        <is>
          <t>Medical Advance</t>
        </is>
      </c>
      <c r="C9" s="314">
        <f>'S8-SF'!F12</f>
        <v/>
      </c>
      <c r="D9" s="370">
        <f>'S8-VVN'!F12</f>
        <v/>
      </c>
      <c r="E9" s="314">
        <f>'S8-CCA'!F12</f>
        <v/>
      </c>
      <c r="F9" s="314">
        <f>'S8-Sp.'!F12</f>
        <v/>
      </c>
      <c r="G9" s="314">
        <f>'S8-Pkv'!F12</f>
        <v/>
      </c>
      <c r="H9" s="370">
        <f>SUM(C9:G9)</f>
        <v/>
      </c>
      <c r="I9" s="314">
        <f>'S8-SF'!C12+'S8-VVN'!C12+'S8-Pkv'!C12+'S8-CCA'!C12+'S8-Sp.'!C12</f>
        <v/>
      </c>
      <c r="K9" s="161" t="inlineStr">
        <is>
          <t>Payment</t>
        </is>
      </c>
      <c r="L9" s="161" t="inlineStr">
        <is>
          <t>Sch-4B (Plan)</t>
        </is>
      </c>
    </row>
    <row r="10" ht="17.25" customHeight="1">
      <c r="A10" s="371" t="n">
        <v>4</v>
      </c>
      <c r="B10" s="364" t="inlineStr">
        <is>
          <t>TA/TTA Advance</t>
        </is>
      </c>
      <c r="C10" s="314">
        <f>'S8-SF'!F13</f>
        <v/>
      </c>
      <c r="D10" s="370">
        <f>'S8-VVN'!F13</f>
        <v/>
      </c>
      <c r="E10" s="314">
        <f>'S8-CCA'!F13</f>
        <v/>
      </c>
      <c r="F10" s="314">
        <f>'S8-Sp.'!F13</f>
        <v/>
      </c>
      <c r="G10" s="314">
        <f>'S8-Pkv'!F13</f>
        <v/>
      </c>
      <c r="H10" s="370">
        <f>SUM(C10:G10)</f>
        <v/>
      </c>
      <c r="I10" s="314">
        <f>'S8-SF'!C13+'S8-VVN'!C13+'S8-Pkv'!C13+'S8-CCA'!C13+'S8-Sp.'!C13</f>
        <v/>
      </c>
      <c r="K10" s="161" t="inlineStr">
        <is>
          <t>SF-Rec-Prov-Annex</t>
        </is>
      </c>
      <c r="L10" s="161" t="inlineStr">
        <is>
          <t>Sch-4C (Specific Plan)</t>
        </is>
      </c>
    </row>
    <row r="11" ht="17.25" customHeight="1">
      <c r="A11" s="926" t="n">
        <v>5</v>
      </c>
      <c r="B11" s="292" t="inlineStr">
        <is>
          <t>Others (to be specified)</t>
        </is>
      </c>
      <c r="C11" s="314">
        <f>'S8-SF'!F14</f>
        <v/>
      </c>
      <c r="D11" s="370">
        <f>'S8-VVN'!F14</f>
        <v/>
      </c>
      <c r="E11" s="314">
        <f>'S8-CCA'!F14</f>
        <v/>
      </c>
      <c r="F11" s="314">
        <f>'S8-Sp.'!F14</f>
        <v/>
      </c>
      <c r="G11" s="314">
        <f>'S8-Pkv'!F14</f>
        <v/>
      </c>
      <c r="H11" s="370">
        <f>SUM(C11:G11)</f>
        <v/>
      </c>
      <c r="I11" s="314">
        <f>'S8-SF'!C14+'S8-VVN'!C14+'S8-Pkv'!C14+'S8-CCA'!C14+'S8-Sp.'!C14</f>
        <v/>
      </c>
      <c r="K11" s="161" t="inlineStr">
        <is>
          <t>VVN-Rec-Prov-Annex</t>
        </is>
      </c>
      <c r="L11" s="161" t="inlineStr">
        <is>
          <t>Sch-4D (VVN)</t>
        </is>
      </c>
    </row>
    <row r="12" ht="17.25" customHeight="1">
      <c r="A12" s="931" t="inlineStr">
        <is>
          <t>B</t>
        </is>
      </c>
      <c r="B12" s="373" t="inlineStr">
        <is>
          <t>Long Term Advances to Employees (Interest Bearing)</t>
        </is>
      </c>
      <c r="C12" s="314" t="n"/>
      <c r="D12" s="370" t="n"/>
      <c r="E12" s="314" t="n"/>
      <c r="F12" s="314" t="n"/>
      <c r="G12" s="314" t="n"/>
      <c r="H12" s="370" t="n"/>
      <c r="I12" s="314">
        <f>'S8-SF'!C15+'S8-VVN'!C15+'S8-Pkv'!C15+'S8-CCA'!C15+'S8-Sp.'!C15</f>
        <v/>
      </c>
      <c r="K12" s="161" t="inlineStr">
        <is>
          <t>Project-Rec-Prov-Annex</t>
        </is>
      </c>
      <c r="L12" s="161" t="inlineStr">
        <is>
          <t>Sch-4E (Project)</t>
        </is>
      </c>
    </row>
    <row r="13" ht="17.25" customHeight="1">
      <c r="A13" s="926" t="n">
        <v>1</v>
      </c>
      <c r="B13" s="292" t="inlineStr">
        <is>
          <t>Conveyance/Vehicle Loan</t>
        </is>
      </c>
      <c r="C13" s="314">
        <f>'S8-SF'!F16</f>
        <v/>
      </c>
      <c r="D13" s="314">
        <f>'S8-VVN'!F16</f>
        <v/>
      </c>
      <c r="E13" s="314">
        <f>'S8-CCA'!F16</f>
        <v/>
      </c>
      <c r="F13" s="314">
        <f>'S8-Sp.'!F16</f>
        <v/>
      </c>
      <c r="G13" s="314">
        <f>'S8-Pkv'!F16</f>
        <v/>
      </c>
      <c r="H13" s="370">
        <f>SUM(C13:G13)</f>
        <v/>
      </c>
      <c r="I13" s="314">
        <f>'S8-SF'!C16+'S8-VVN'!C16+'S8-Pkv'!C16+'S8-CCA'!C16+'S8-Sp.'!C16</f>
        <v/>
      </c>
      <c r="K13" s="161" t="inlineStr">
        <is>
          <t>SF-Paym-Prov-Annex</t>
        </is>
      </c>
      <c r="L13" s="161" t="inlineStr">
        <is>
          <t>Schedule-7</t>
        </is>
      </c>
    </row>
    <row r="14" ht="17.25" customHeight="1">
      <c r="A14" s="926" t="n">
        <v>2</v>
      </c>
      <c r="B14" s="292" t="inlineStr">
        <is>
          <t>Computer Advance</t>
        </is>
      </c>
      <c r="C14" s="314">
        <f>'S8-SF'!F17</f>
        <v/>
      </c>
      <c r="D14" s="314">
        <f>'S8-VVN'!F17</f>
        <v/>
      </c>
      <c r="E14" s="314">
        <f>'S8-CCA'!F17</f>
        <v/>
      </c>
      <c r="F14" s="314">
        <f>'S8-Sp.'!F17</f>
        <v/>
      </c>
      <c r="G14" s="314">
        <f>'S8-Pkv'!F17</f>
        <v/>
      </c>
      <c r="H14" s="370">
        <f>SUM(C14:G14)</f>
        <v/>
      </c>
      <c r="I14" s="314">
        <f>'S8-SF'!C17+'S8-VVN'!C17+'S8-Pkv'!C17+'S8-CCA'!C17+'S8-Sp.'!C17</f>
        <v/>
      </c>
      <c r="K14" s="161" t="inlineStr">
        <is>
          <t>VVN-Paym-Prov-Annex</t>
        </is>
      </c>
      <c r="L14" s="161" t="inlineStr">
        <is>
          <t>Schedule-8</t>
        </is>
      </c>
    </row>
    <row r="15" ht="17.25" customHeight="1">
      <c r="A15" s="926" t="n">
        <v>3</v>
      </c>
      <c r="B15" s="292" t="inlineStr">
        <is>
          <t>Others (to be specified)</t>
        </is>
      </c>
      <c r="C15" s="314">
        <f>'S8-SF'!F18</f>
        <v/>
      </c>
      <c r="D15" s="314">
        <f>'S8-VVN'!F18</f>
        <v/>
      </c>
      <c r="E15" s="314">
        <f>'S8-CCA'!F18</f>
        <v/>
      </c>
      <c r="F15" s="314">
        <f>'S8-Sp.'!F18</f>
        <v/>
      </c>
      <c r="G15" s="314">
        <f>'S8-Pkv'!F18</f>
        <v/>
      </c>
      <c r="H15" s="370">
        <f>SUM(C15:G15)</f>
        <v/>
      </c>
      <c r="I15" s="314">
        <f>'S8-SF'!C18+'S8-VVN'!C18+'S8-Pkv'!C18+'S8-CCA'!C18+'S8-Sp.'!C18</f>
        <v/>
      </c>
      <c r="K15" s="161" t="inlineStr">
        <is>
          <t>Plan-Paym-Prov-Annex</t>
        </is>
      </c>
      <c r="L15" s="161" t="inlineStr">
        <is>
          <t>S8-Annex-SF</t>
        </is>
      </c>
    </row>
    <row r="16" ht="24" customHeight="1">
      <c r="A16" s="931" t="inlineStr">
        <is>
          <t>C</t>
        </is>
      </c>
      <c r="B16" s="374" t="inlineStr">
        <is>
          <t>Advances and other amounts recoverable in cash or kind or for value to be received</t>
        </is>
      </c>
      <c r="C16" s="314" t="n"/>
      <c r="D16" s="370" t="n"/>
      <c r="E16" s="314" t="n"/>
      <c r="F16" s="314" t="n"/>
      <c r="G16" s="314" t="n"/>
      <c r="H16" s="370" t="n"/>
      <c r="I16" s="314">
        <f>'S8-SF'!C19+'S8-VVN'!C19+'S8-Pkv'!C19+'S8-CCA'!C19+'S8-Sp.'!C19</f>
        <v/>
      </c>
      <c r="K16" s="161" t="inlineStr">
        <is>
          <t>Income &amp; Expenditure</t>
        </is>
      </c>
      <c r="L16" s="161" t="inlineStr">
        <is>
          <t>S8-Annex-VVN</t>
        </is>
      </c>
    </row>
    <row r="17" ht="17.25" customHeight="1">
      <c r="A17" s="926" t="n">
        <v>1</v>
      </c>
      <c r="B17" s="292" t="inlineStr">
        <is>
          <t>On Capital  Account(for non recurring expenditure)</t>
        </is>
      </c>
      <c r="C17" s="314">
        <f>'S8-SF'!F20</f>
        <v/>
      </c>
      <c r="D17" s="314">
        <f>'S8-VVN'!F20</f>
        <v/>
      </c>
      <c r="E17" s="314">
        <f>'S8-CCA'!F20</f>
        <v/>
      </c>
      <c r="F17" s="314">
        <f>'S8-Sp.'!F20</f>
        <v/>
      </c>
      <c r="G17" s="314">
        <f>'S8-Pkv'!F20</f>
        <v/>
      </c>
      <c r="H17" s="370">
        <f>SUM(C17:G17)</f>
        <v/>
      </c>
      <c r="I17" s="314">
        <f>'S8-SF'!C20+'S8-VVN'!C20+'S8-Pkv'!C20+'S8-CCA'!C20+'S8-Sp.'!C20</f>
        <v/>
      </c>
      <c r="K17" s="161" t="inlineStr">
        <is>
          <t>Schedule-1</t>
        </is>
      </c>
      <c r="L17" s="161" t="inlineStr">
        <is>
          <t>S8-Annex-Project</t>
        </is>
      </c>
    </row>
    <row r="18" ht="17.25" customHeight="1">
      <c r="A18" s="926" t="n">
        <v>2</v>
      </c>
      <c r="B18" s="292" t="inlineStr">
        <is>
          <t>Deposit with Construction Agencies-For Construction work</t>
        </is>
      </c>
      <c r="C18" s="314">
        <f>'S8-SF'!F21</f>
        <v/>
      </c>
      <c r="D18" s="314">
        <f>'S8-VVN'!F21</f>
        <v/>
      </c>
      <c r="E18" s="314">
        <f>'S8-CCA'!F21</f>
        <v/>
      </c>
      <c r="F18" s="314">
        <f>'S8-Sp.'!F21</f>
        <v/>
      </c>
      <c r="G18" s="314">
        <f>'S8-Pkv'!F21</f>
        <v/>
      </c>
      <c r="H18" s="370">
        <f>SUM(C18:G18)</f>
        <v/>
      </c>
      <c r="I18" s="314">
        <f>'S8-SF'!C21+'S8-VVN'!C21+'S8-Pkv'!C21+'S8-CCA'!C21+'S8-Sp.'!C21</f>
        <v/>
      </c>
      <c r="K18" s="161" t="inlineStr">
        <is>
          <t>Schedule-2</t>
        </is>
      </c>
      <c r="L18" s="161" t="inlineStr">
        <is>
          <t>S8-Annex-Plan</t>
        </is>
      </c>
    </row>
    <row r="19" ht="17.25" customHeight="1">
      <c r="A19" s="926" t="n">
        <v>3</v>
      </c>
      <c r="B19" s="292" t="inlineStr">
        <is>
          <t xml:space="preserve">Deposit with Construction Agencies-For Maintenance Work </t>
        </is>
      </c>
      <c r="C19" s="314">
        <f>'S8-SF'!F22</f>
        <v/>
      </c>
      <c r="D19" s="314">
        <f>'S8-VVN'!F22</f>
        <v/>
      </c>
      <c r="E19" s="314">
        <f>'S8-CCA'!F22</f>
        <v/>
      </c>
      <c r="F19" s="314">
        <f>'S8-Sp.'!F22</f>
        <v/>
      </c>
      <c r="G19" s="314">
        <f>'S8-Pkv'!F22</f>
        <v/>
      </c>
      <c r="H19" s="370">
        <f>SUM(C19:G19)</f>
        <v/>
      </c>
      <c r="I19" s="314">
        <f>'S8-SF'!C22+'S8-VVN'!C22+'S8-Pkv'!C22+'S8-CCA'!C22+'S8-Sp.'!C22</f>
        <v/>
      </c>
      <c r="K19" s="161" t="inlineStr">
        <is>
          <t>Schedule-3</t>
        </is>
      </c>
      <c r="L19" s="161" t="inlineStr">
        <is>
          <t>Schedule-9</t>
        </is>
      </c>
    </row>
    <row r="20" ht="17.25" customHeight="1">
      <c r="A20" s="926" t="n">
        <v>4</v>
      </c>
      <c r="B20" s="290" t="inlineStr">
        <is>
          <t>To  Suppliers (for recurring expenditure)</t>
        </is>
      </c>
      <c r="C20" s="314">
        <f>'S8-SF'!F23</f>
        <v/>
      </c>
      <c r="D20" s="314">
        <f>'S8-VVN'!F23</f>
        <v/>
      </c>
      <c r="E20" s="314">
        <f>'S8-CCA'!F23</f>
        <v/>
      </c>
      <c r="F20" s="314">
        <f>'S8-Sp.'!F23</f>
        <v/>
      </c>
      <c r="G20" s="314">
        <f>'S8-Pkv'!F23</f>
        <v/>
      </c>
      <c r="H20" s="370">
        <f>SUM(C20:G20)</f>
        <v/>
      </c>
      <c r="I20" s="314">
        <f>'S8-SF'!C23+'S8-VVN'!C23+'S8-Pkv'!C23+'S8-CCA'!C23+'S8-Sp.'!C23</f>
        <v/>
      </c>
      <c r="K20" s="161" t="inlineStr">
        <is>
          <t>Schedule-3A</t>
        </is>
      </c>
      <c r="L20" s="161" t="inlineStr">
        <is>
          <t>Schedule-10</t>
        </is>
      </c>
    </row>
    <row r="21" ht="17.25" customHeight="1">
      <c r="A21" s="926" t="n">
        <v>5</v>
      </c>
      <c r="B21" s="292" t="inlineStr">
        <is>
          <t>For Escorting Students/Participants from VVN</t>
        </is>
      </c>
      <c r="C21" s="314">
        <f>'S8-SF'!F24</f>
        <v/>
      </c>
      <c r="D21" s="314">
        <f>'S8-VVN'!F24</f>
        <v/>
      </c>
      <c r="E21" s="314">
        <f>'S8-CCA'!F24</f>
        <v/>
      </c>
      <c r="F21" s="314">
        <f>'S8-Sp.'!F24</f>
        <v/>
      </c>
      <c r="G21" s="314">
        <f>'S8-Pkv'!F24</f>
        <v/>
      </c>
      <c r="H21" s="370">
        <f>SUM(C21:G21)</f>
        <v/>
      </c>
      <c r="I21" s="314">
        <f>'S8-SF'!C24+'S8-VVN'!C24+'S8-Pkv'!C24+'S8-CCA'!C24+'S8-Sp.'!C24</f>
        <v/>
      </c>
      <c r="K21" s="161" t="inlineStr">
        <is>
          <t>Schedule-3B</t>
        </is>
      </c>
      <c r="L21" s="161" t="inlineStr">
        <is>
          <t>Schedule-12</t>
        </is>
      </c>
    </row>
    <row r="22" ht="17.25" customHeight="1">
      <c r="A22" s="926" t="n">
        <v>6</v>
      </c>
      <c r="B22" s="292" t="inlineStr">
        <is>
          <t>For Regional /National Meet  from VVN</t>
        </is>
      </c>
      <c r="C22" s="314">
        <f>'S8-SF'!F25</f>
        <v/>
      </c>
      <c r="D22" s="314">
        <f>'S8-VVN'!F25</f>
        <v/>
      </c>
      <c r="E22" s="314">
        <f>'S8-CCA'!F25</f>
        <v/>
      </c>
      <c r="F22" s="314">
        <f>'S8-Sp.'!F25</f>
        <v/>
      </c>
      <c r="G22" s="314">
        <f>'S8-Pkv'!F25</f>
        <v/>
      </c>
      <c r="H22" s="370">
        <f>SUM(C22:G22)</f>
        <v/>
      </c>
      <c r="I22" s="314">
        <f>'S8-SF'!C25+'S8-VVN'!C25+'S8-Pkv'!C25+'S8-CCA'!C25+'S8-Sp.'!C25</f>
        <v/>
      </c>
      <c r="K22" s="161" t="inlineStr">
        <is>
          <t>S3-Annex-SF</t>
        </is>
      </c>
      <c r="L22" s="161" t="inlineStr">
        <is>
          <t>Schedule-13</t>
        </is>
      </c>
    </row>
    <row r="23" ht="17.25" customHeight="1">
      <c r="A23" s="926" t="n">
        <v>7</v>
      </c>
      <c r="B23" s="292" t="inlineStr">
        <is>
          <t>Others (to be specified)</t>
        </is>
      </c>
      <c r="C23" s="314">
        <f>'S8-SF'!F26</f>
        <v/>
      </c>
      <c r="D23" s="314">
        <f>'S8-VVN'!F26</f>
        <v/>
      </c>
      <c r="E23" s="314">
        <f>'S8-CCA'!F26</f>
        <v/>
      </c>
      <c r="F23" s="314">
        <f>'S8-Sp.'!F26</f>
        <v/>
      </c>
      <c r="G23" s="314">
        <f>'S8-Pkv'!F26</f>
        <v/>
      </c>
      <c r="H23" s="370">
        <f>SUM(C23:G23)</f>
        <v/>
      </c>
      <c r="I23" s="314">
        <f>'S8-SF'!C26+'S8-VVN'!C26+'S8-Pkv'!C26+'S8-CCA'!C26+'S8-Sp.'!C26</f>
        <v/>
      </c>
      <c r="K23" s="161" t="inlineStr">
        <is>
          <t>S3-Annex-VVN</t>
        </is>
      </c>
      <c r="L23" s="161" t="inlineStr">
        <is>
          <t>Schedule-14</t>
        </is>
      </c>
    </row>
    <row r="24" ht="17.25" customHeight="1">
      <c r="A24" s="931" t="inlineStr">
        <is>
          <t>E</t>
        </is>
      </c>
      <c r="B24" s="374" t="inlineStr">
        <is>
          <t>Security Deposit</t>
        </is>
      </c>
      <c r="C24" s="314" t="n"/>
      <c r="D24" s="370" t="n"/>
      <c r="E24" s="314" t="n"/>
      <c r="F24" s="314" t="n"/>
      <c r="G24" s="314" t="n"/>
      <c r="H24" s="370" t="n"/>
      <c r="I24" s="314">
        <f>'S8-SF'!C27+'S8-VVN'!C27+'S8-Pkv'!C27+'S8-CCA'!C27+'S8-Sp.'!C27</f>
        <v/>
      </c>
      <c r="K24" s="161" t="inlineStr">
        <is>
          <t>S3-Annex-Project</t>
        </is>
      </c>
      <c r="L24" s="161" t="inlineStr">
        <is>
          <t>Schedule-15</t>
        </is>
      </c>
    </row>
    <row r="25" ht="17.25" customHeight="1">
      <c r="A25" s="926" t="n">
        <v>1</v>
      </c>
      <c r="B25" s="368" t="inlineStr">
        <is>
          <t>Telephone/Electricty /water etc.</t>
        </is>
      </c>
      <c r="C25" s="314">
        <f>'S8-SF'!F28</f>
        <v/>
      </c>
      <c r="D25" s="314">
        <f>'S8-VVN'!F28</f>
        <v/>
      </c>
      <c r="E25" s="314">
        <f>'S8-CCA'!F28</f>
        <v/>
      </c>
      <c r="F25" s="314">
        <f>'S8-Sp.'!F28</f>
        <v/>
      </c>
      <c r="G25" s="314">
        <f>'S8-Pkv'!F28</f>
        <v/>
      </c>
      <c r="H25" s="370">
        <f>SUM(C25:G25)</f>
        <v/>
      </c>
      <c r="I25" s="314">
        <f>'S8-SF'!C28+'S8-VVN'!C28+'S8-Pkv'!C28+'S8-CCA'!C28+'S8-Sp.'!C28</f>
        <v/>
      </c>
      <c r="K25" s="161" t="inlineStr">
        <is>
          <t>S3-Annex-Plan</t>
        </is>
      </c>
      <c r="L25" s="161" t="inlineStr">
        <is>
          <t>Schedule-16</t>
        </is>
      </c>
    </row>
    <row r="26" ht="17.25" customHeight="1">
      <c r="A26" s="926" t="n">
        <v>2</v>
      </c>
      <c r="B26" s="368" t="inlineStr">
        <is>
          <t>Others (to be specified)</t>
        </is>
      </c>
      <c r="C26" s="314">
        <f>'S8-SF'!F29</f>
        <v/>
      </c>
      <c r="D26" s="314">
        <f>'S8-VVN'!F29</f>
        <v/>
      </c>
      <c r="E26" s="314">
        <f>'S8-CCA'!F29</f>
        <v/>
      </c>
      <c r="F26" s="314">
        <f>'S8-Sp.'!F29</f>
        <v/>
      </c>
      <c r="G26" s="314">
        <f>'S8-Pkv'!F29</f>
        <v/>
      </c>
      <c r="H26" s="370">
        <f>SUM(C26:G26)</f>
        <v/>
      </c>
      <c r="I26" s="314">
        <f>'S8-SF'!C29+'S8-VVN'!C29+'S8-Pkv'!C29+'S8-CCA'!C29+'S8-Sp.'!C29</f>
        <v/>
      </c>
      <c r="K26" s="161" t="inlineStr">
        <is>
          <t>S3-Annex-Specific Plan</t>
        </is>
      </c>
      <c r="L26" s="161" t="inlineStr">
        <is>
          <t>Schedule-17</t>
        </is>
      </c>
    </row>
    <row r="27" ht="17.25" customHeight="1">
      <c r="A27" s="931" t="inlineStr">
        <is>
          <t>F</t>
        </is>
      </c>
      <c r="B27" s="373" t="inlineStr">
        <is>
          <t>Prepaid Expenses</t>
        </is>
      </c>
      <c r="C27" s="314" t="n"/>
      <c r="D27" s="370" t="n"/>
      <c r="E27" s="314" t="n"/>
      <c r="F27" s="314" t="n"/>
      <c r="G27" s="314" t="n"/>
      <c r="H27" s="370" t="n"/>
      <c r="I27" s="314">
        <f>'S8-SF'!C30+'S8-VVN'!C30+'S8-Pkv'!C30+'S8-CCA'!C30+'S8-Sp.'!C30</f>
        <v/>
      </c>
      <c r="K27" s="109" t="n"/>
      <c r="L27" s="161" t="inlineStr">
        <is>
          <t>Schedule-18</t>
        </is>
      </c>
    </row>
    <row r="28" ht="17.25" customHeight="1">
      <c r="A28" s="926" t="n">
        <v>1</v>
      </c>
      <c r="B28" s="292" t="inlineStr">
        <is>
          <t>Future period recurring expenditure</t>
        </is>
      </c>
      <c r="C28" s="314">
        <f>'S8-SF'!F31</f>
        <v/>
      </c>
      <c r="D28" s="314">
        <f>'S8-VVN'!F31</f>
        <v/>
      </c>
      <c r="E28" s="314">
        <f>'S8-CCA'!F31</f>
        <v/>
      </c>
      <c r="F28" s="314">
        <f>'S8-Sp.'!F31</f>
        <v/>
      </c>
      <c r="G28" s="314">
        <f>'S8-Pkv'!F31</f>
        <v/>
      </c>
      <c r="H28" s="370">
        <f>SUM(C28:G28)</f>
        <v/>
      </c>
      <c r="I28" s="314">
        <f>'S8-SF'!C31+'S8-VVN'!C31+'S8-Pkv'!C31+'S8-CCA'!C31+'S8-Sp.'!C31</f>
        <v/>
      </c>
      <c r="K28" s="109" t="n"/>
      <c r="L28" s="161" t="inlineStr">
        <is>
          <t>Schedule-19</t>
        </is>
      </c>
    </row>
    <row r="29" ht="17.25" customHeight="1">
      <c r="A29" s="931" t="inlineStr">
        <is>
          <t>G</t>
        </is>
      </c>
      <c r="B29" s="373" t="inlineStr">
        <is>
          <t>Interest Accrued :</t>
        </is>
      </c>
      <c r="C29" s="314" t="n"/>
      <c r="D29" s="370" t="n"/>
      <c r="E29" s="314" t="n"/>
      <c r="F29" s="314" t="n"/>
      <c r="G29" s="314" t="n"/>
      <c r="H29" s="370" t="n"/>
      <c r="I29" s="314">
        <f>'S8-SF'!C32+'S8-VVN'!C32+'S8-Pkv'!C32+'S8-CCA'!C32+'S8-Sp.'!C32</f>
        <v/>
      </c>
      <c r="L29" s="161" t="inlineStr">
        <is>
          <t>Schedule-4</t>
        </is>
      </c>
    </row>
    <row r="30" ht="17.25" customHeight="1">
      <c r="A30" s="926" t="n">
        <v>1</v>
      </c>
      <c r="B30" s="292" t="inlineStr">
        <is>
          <t>Savings Bank Accounts/Flexi Deposit Account</t>
        </is>
      </c>
      <c r="C30" s="314">
        <f>'S8-SF'!F33</f>
        <v/>
      </c>
      <c r="D30" s="314">
        <f>'S8-VVN'!F33</f>
        <v/>
      </c>
      <c r="E30" s="314">
        <f>'S8-CCA'!F33</f>
        <v/>
      </c>
      <c r="F30" s="314">
        <f>'S8-Sp.'!F33</f>
        <v/>
      </c>
      <c r="G30" s="314">
        <f>'S8-Pkv'!F33</f>
        <v/>
      </c>
      <c r="H30" s="370">
        <f>SUM(C30:G30)</f>
        <v/>
      </c>
      <c r="I30" s="314">
        <f>'S8-SF'!C33+'S8-VVN'!C33+'S8-Pkv'!C33+'S8-CCA'!C33+'S8-Sp.'!C33</f>
        <v/>
      </c>
      <c r="L30" s="161" t="inlineStr">
        <is>
          <t>Schedule-22</t>
        </is>
      </c>
    </row>
    <row r="31" ht="17.25" customHeight="1">
      <c r="A31" s="926" t="n">
        <v>2</v>
      </c>
      <c r="B31" s="292" t="inlineStr">
        <is>
          <t>Term Deposits with scheduled Banks</t>
        </is>
      </c>
      <c r="C31" s="314">
        <f>'S8-SF'!F34</f>
        <v/>
      </c>
      <c r="D31" s="314">
        <f>'S8-VVN'!F34</f>
        <v/>
      </c>
      <c r="E31" s="314">
        <f>'S8-CCA'!F34</f>
        <v/>
      </c>
      <c r="F31" s="314">
        <f>'S8-Sp.'!F34</f>
        <v/>
      </c>
      <c r="G31" s="314">
        <f>'S8-Pkv'!F34</f>
        <v/>
      </c>
      <c r="H31" s="370">
        <f>SUM(C31:G31)</f>
        <v/>
      </c>
      <c r="I31" s="314">
        <f>'S8-SF'!C34+'S8-VVN'!C34+'S8-Pkv'!C34+'S8-CCA'!C34+'S8-Sp.'!C34</f>
        <v/>
      </c>
    </row>
    <row r="32" ht="17.25" customHeight="1">
      <c r="A32" s="926" t="n">
        <v>3</v>
      </c>
      <c r="B32" s="292" t="inlineStr">
        <is>
          <t>Loan &amp; Advances to employees</t>
        </is>
      </c>
      <c r="C32" s="314">
        <f>'S8-SF'!F35</f>
        <v/>
      </c>
      <c r="D32" s="314">
        <f>'S8-VVN'!F35</f>
        <v/>
      </c>
      <c r="E32" s="314">
        <f>'S8-CCA'!F35</f>
        <v/>
      </c>
      <c r="F32" s="314">
        <f>'S8-Sp.'!F35</f>
        <v/>
      </c>
      <c r="G32" s="314">
        <f>'S8-Pkv'!F35</f>
        <v/>
      </c>
      <c r="H32" s="370">
        <f>SUM(C32:G32)</f>
        <v/>
      </c>
      <c r="I32" s="314">
        <f>'S8-SF'!C35+'S8-VVN'!C35+'S8-Pkv'!C35+'S8-CCA'!C35+'S8-Sp.'!C35</f>
        <v/>
      </c>
    </row>
    <row r="33" ht="17.25" customHeight="1">
      <c r="A33" s="931" t="inlineStr">
        <is>
          <t xml:space="preserve"> H</t>
        </is>
      </c>
      <c r="B33" s="373" t="inlineStr">
        <is>
          <t>Other Current Assets receivable</t>
        </is>
      </c>
      <c r="C33" s="314" t="n"/>
      <c r="D33" s="370" t="n"/>
      <c r="E33" s="314" t="n"/>
      <c r="F33" s="314" t="n"/>
      <c r="G33" s="314" t="n"/>
      <c r="H33" s="370" t="n"/>
      <c r="I33" s="314">
        <f>'S8-SF'!C36+'S8-VVN'!C36+'S8-Pkv'!C36+'S8-CCA'!C36+'S8-Sp.'!C36</f>
        <v/>
      </c>
    </row>
    <row r="34" ht="17.25" customHeight="1">
      <c r="A34" s="926" t="n">
        <v>1</v>
      </c>
      <c r="B34" s="292" t="inlineStr">
        <is>
          <t>Fees and Fines</t>
        </is>
      </c>
      <c r="C34" s="314">
        <f>'S8-SF'!F37</f>
        <v/>
      </c>
      <c r="D34" s="314">
        <f>'S8-VVN'!F37</f>
        <v/>
      </c>
      <c r="E34" s="314">
        <f>'S8-CCA'!F37</f>
        <v/>
      </c>
      <c r="F34" s="314">
        <f>'S8-Sp.'!F37</f>
        <v/>
      </c>
      <c r="G34" s="314">
        <f>'S8-Pkv'!F37</f>
        <v/>
      </c>
      <c r="H34" s="370">
        <f>SUM(C34:G34)</f>
        <v/>
      </c>
      <c r="I34" s="314">
        <f>'S8-SF'!C37+'S8-VVN'!C37+'S8-Pkv'!C37+'S8-CCA'!C37+'S8-Sp.'!C37</f>
        <v/>
      </c>
    </row>
    <row r="35" ht="17.25" customHeight="1">
      <c r="A35" s="926" t="n">
        <v>2</v>
      </c>
      <c r="B35" s="292" t="inlineStr">
        <is>
          <t>Others (to be specified)</t>
        </is>
      </c>
      <c r="C35" s="314">
        <f>'S8-SF'!F38</f>
        <v/>
      </c>
      <c r="D35" s="314">
        <f>'S8-VVN'!F38</f>
        <v/>
      </c>
      <c r="E35" s="314">
        <f>'S8-CCA'!F38</f>
        <v/>
      </c>
      <c r="F35" s="314">
        <f>'S8-Sp.'!F38</f>
        <v/>
      </c>
      <c r="G35" s="314">
        <f>'S8-Pkv'!F38</f>
        <v/>
      </c>
      <c r="H35" s="370">
        <f>SUM(C35:G35)</f>
        <v/>
      </c>
      <c r="I35" s="314">
        <f>'S8-SF'!C38+'S8-VVN'!C38+'S8-Pkv'!C38+'S8-CCA'!C38+'S8-Sp.'!C38</f>
        <v/>
      </c>
    </row>
    <row r="36" ht="17.25" customHeight="1">
      <c r="A36" s="926" t="n"/>
      <c r="B36" s="931" t="inlineStr">
        <is>
          <t>TOTAL</t>
        </is>
      </c>
      <c r="C36" s="931">
        <f>SUM(C7:C35)</f>
        <v/>
      </c>
      <c r="D36" s="931">
        <f>SUM(D7:D35)</f>
        <v/>
      </c>
      <c r="E36" s="931">
        <f>SUM(E7:E35)</f>
        <v/>
      </c>
      <c r="F36" s="931">
        <f>SUM(F7:F35)</f>
        <v/>
      </c>
      <c r="G36" s="931">
        <f>SUM(G7:G35)</f>
        <v/>
      </c>
      <c r="H36" s="931">
        <f>SUM(H7:H35)</f>
        <v/>
      </c>
      <c r="I36" s="931">
        <f>SUM(I7:I35)</f>
        <v/>
      </c>
    </row>
    <row r="37" ht="33.75" customFormat="1" customHeight="1" s="26">
      <c r="A37" s="21" t="inlineStr">
        <is>
          <t>FINANCE OFFICER / AUTH. SIGNATORY</t>
        </is>
      </c>
      <c r="B37" s="21" t="n"/>
      <c r="C37" s="21" t="n"/>
      <c r="D37" s="21" t="n"/>
      <c r="E37" s="21" t="n"/>
      <c r="F37" s="925" t="inlineStr">
        <is>
          <t>DEPUTY COMISSIONER/DIRECTOR/PRINCIPAL</t>
        </is>
      </c>
    </row>
    <row r="38" ht="20.1" customHeight="1"/>
    <row r="39" ht="20.1" customHeight="1"/>
    <row r="40" ht="20.1" customHeight="1">
      <c r="H40" s="90" t="n"/>
    </row>
    <row r="41" ht="20.1" customHeight="1"/>
    <row r="42" ht="20.1" customHeight="1"/>
    <row r="43" ht="20.1" customHeight="1"/>
    <row r="74" ht="71.25" customHeight="1"/>
    <row r="76">
      <c r="B76" s="36" t="n"/>
    </row>
    <row r="77">
      <c r="B77" s="976" t="n"/>
    </row>
    <row r="78">
      <c r="B78" s="923" t="n"/>
    </row>
  </sheetData>
  <mergeCells count="10">
    <mergeCell ref="A2:I2"/>
    <mergeCell ref="G3:G4"/>
    <mergeCell ref="E3:E4"/>
    <mergeCell ref="A3:A5"/>
    <mergeCell ref="A1:I1"/>
    <mergeCell ref="F3:F4"/>
    <mergeCell ref="H3:H4"/>
    <mergeCell ref="I3:I4"/>
    <mergeCell ref="F37:I37"/>
    <mergeCell ref="B3:B5"/>
  </mergeCells>
  <hyperlinks>
    <hyperlink ref="K7" location="BS!Print_Area" display="Balance Sheet"/>
    <hyperlink ref="L7" location="'S-4'!Print_Area" display="Schedule-4 (All)"/>
    <hyperlink ref="K8" location="RECEIPTS!Print_Titles" display="Receipt"/>
    <hyperlink ref="L8" location="'S-4 A'!A1" display="Sch-4A (SF)"/>
    <hyperlink ref="K9" location="PAYMENTS!Print_Titles" display="Payment"/>
    <hyperlink ref="L9" location="'s4-B'!A1" display="Sch-4B (Plan)"/>
    <hyperlink ref="K10" location="'ANNE-REC-SF-PROV '!Print_Area" display="SF-Rec-Prov-Annex"/>
    <hyperlink ref="L10" location="'s 4 c '!A1" display="Sch-4C (Specific Plan)"/>
    <hyperlink ref="K11" location="'ANNE-REC-VVN-PROV'!Print_Area" display="VVN-Rec-Prov-Annex"/>
    <hyperlink ref="L11" location="'s 4 D'!A1" display="Sch-4D (VVN)"/>
    <hyperlink ref="K12" location="'ANNE-PAYM-PROJCTSF-PROV'!Print_Area" display="Project-Rec-Prov-Annex"/>
    <hyperlink ref="L12" location="'s 4 E'!A1" display="Sch-4E (Project)"/>
    <hyperlink ref="K13" location="'ANNE-PAYM-SF-PROV'!Print_Area" display="SF-Paym-Prov-Annex"/>
    <hyperlink ref="L13" location="'S- 7'!A1" display="Schedule-7"/>
    <hyperlink ref="K14" location="'ANNE-PAYM-VVN-PROV'!Print_Area" display="VVN-Paym-Prov-Annex"/>
    <hyperlink ref="L14" location="'S  8'!Print_Area" display="Schedule-8"/>
    <hyperlink ref="K15" location="'ANNE-PAYM-PLAN-PROV'!Print_Area" display="Plan-Paym-Prov-Annex"/>
    <hyperlink ref="L15" location="'ANNE-S8-SF Civil'!A1" display="S8-Annex-SF"/>
    <hyperlink ref="K16" location="'I&amp;E'!Print_Area" display="Income &amp; Expenditure"/>
    <hyperlink ref="L16" location="'ANNE-S8-VVN All'!A1" display="S8-Annex-VVN"/>
    <hyperlink ref="K17" location="'S-1'!Print_Area" display="Schedule-1"/>
    <hyperlink ref="L17" location="'ANNE-S8-ProjectSF'!A1" display="S8-Annex-Project"/>
    <hyperlink ref="K18" location="'S-2'!Print_Area" display="Schedule-2"/>
    <hyperlink ref="L18" location="'ANNE-S8-PLAN'!A1" display="S8-Annex-Plan"/>
    <hyperlink ref="K19" location="'S-3'!Print_Area" display="Schedule-3"/>
    <hyperlink ref="L19" location="'SCH-9 &amp; 10 '!Print_Area" display="S-9"/>
    <hyperlink ref="K20" location="'S- 3 A'!A1" display="Schedule-3A"/>
    <hyperlink ref="L20" location="'SCH-9 &amp; 10 '!Print_Area" display="S-10"/>
    <hyperlink ref="K21" location="'S-3B'!A1" display="Schedule-3B"/>
    <hyperlink ref="L21" location="'SCH 12 &amp;13 &amp; 14'!Print_Area" display="S-12"/>
    <hyperlink ref="K22" location="'ANN-S3-SF Civil'!Print_Area" display="S3-Annex-SF"/>
    <hyperlink ref="L22" location="'SCH 12 &amp;13 &amp; 14'!Print_Area" display="S-13"/>
    <hyperlink ref="K23" location="'ANN-S3-VVN-ALL'!Print_Area" display="S3-Annex-VVN"/>
    <hyperlink ref="L23" location="'SCH 12 &amp;13 &amp; 14'!Print_Area" display="S-14"/>
    <hyperlink ref="K24" location="'ANN-S3-PROJCT-SF'!Print_Area" display="S3-Annex-Project"/>
    <hyperlink ref="L24" location="'SC-15'!Print_Area" display="S-15"/>
    <hyperlink ref="K25" location="'ANN-S3-PLAN'!Print_Area" display="S3-Annex-Plan"/>
    <hyperlink ref="L25" location="'SCH- 16 &amp; 17'!Print_Area" display="S-16"/>
    <hyperlink ref="K26" location="'ANN-S3-SP.PLAN'!Print_Area" display="S3-Annex-Specific Plan"/>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horizontalCentered="1"/>
  <pageMargins left="0.7086614173228347" right="0.2362204724409449" top="0.1574803149606299" bottom="0.1968503937007874" header="0.1574803149606299" footer="0.1574803149606299"/>
  <pageSetup orientation="landscape" paperSize="9" scale="86" firstPageNumber="6" useFirstPageNumber="1" blackAndWhite="1"/>
</worksheet>
</file>

<file path=xl/worksheets/sheet38.xml><?xml version="1.0" encoding="utf-8"?>
<worksheet xmlns="http://schemas.openxmlformats.org/spreadsheetml/2006/main">
  <sheetPr>
    <tabColor rgb="FF00B050"/>
    <outlinePr summaryBelow="1" summaryRight="1"/>
    <pageSetUpPr fitToPage="1"/>
  </sheetPr>
  <dimension ref="A1:H43"/>
  <sheetViews>
    <sheetView view="pageBreakPreview" topLeftCell="A19" zoomScaleNormal="100" zoomScaleSheetLayoutView="100" workbookViewId="0">
      <selection activeCell="D30" sqref="D30"/>
    </sheetView>
  </sheetViews>
  <sheetFormatPr baseColWidth="8" defaultRowHeight="15"/>
  <cols>
    <col width="8.140625" customWidth="1" style="37" min="1" max="1"/>
    <col width="57.5703125" customWidth="1" style="37" min="2" max="2"/>
    <col width="22.7109375" customWidth="1" style="37" min="3" max="4"/>
    <col width="40.28515625" customWidth="1" style="37" min="5" max="5"/>
    <col width="9.140625" customWidth="1" style="37" min="6" max="6"/>
    <col width="17.7109375" customWidth="1" style="37" min="7" max="7"/>
    <col width="22.85546875" customWidth="1" style="37" min="8" max="8"/>
    <col width="9.140625" customWidth="1" style="37" min="9" max="16384"/>
  </cols>
  <sheetData>
    <row r="1" ht="19.5" customFormat="1" customHeight="1" s="34">
      <c r="A1" s="895">
        <f>COVER!A1</f>
        <v/>
      </c>
      <c r="B1" s="1253" t="n"/>
      <c r="C1" s="1253" t="n"/>
      <c r="D1" s="1253" t="n"/>
    </row>
    <row r="2" ht="19.5" customFormat="1" customHeight="1" s="5">
      <c r="A2" s="952" t="inlineStr">
        <is>
          <t>SCHEDULE 9- ACADEMIC RECEIPTS</t>
        </is>
      </c>
      <c r="B2" s="1243" t="n"/>
      <c r="C2" s="1243" t="n"/>
      <c r="D2" s="1243" t="n"/>
    </row>
    <row r="3" ht="12.75" customFormat="1" customHeight="1" s="5">
      <c r="A3" s="954" t="inlineStr">
        <is>
          <t>SN</t>
        </is>
      </c>
      <c r="B3" s="954" t="inlineStr">
        <is>
          <t>PARTICULARS</t>
        </is>
      </c>
      <c r="C3" s="955" t="n"/>
      <c r="D3" s="1074" t="n"/>
    </row>
    <row r="4" ht="12.75" customFormat="1" customHeight="1" s="5">
      <c r="A4" s="1116" t="n"/>
      <c r="B4" s="1116" t="n"/>
      <c r="C4" s="956" t="inlineStr">
        <is>
          <t>Revenue/SCHOOL FUND -GOVT KV</t>
        </is>
      </c>
      <c r="D4" s="1074" t="n"/>
    </row>
    <row r="5" ht="15" customFormat="1" customHeight="1" s="5">
      <c r="A5" s="1117" t="n"/>
      <c r="B5" s="1117" t="n"/>
      <c r="C5" s="956" t="inlineStr">
        <is>
          <t>CURRENT  YEAR</t>
        </is>
      </c>
      <c r="D5" s="956" t="inlineStr">
        <is>
          <t>PREVIOUS  YEAR</t>
        </is>
      </c>
    </row>
    <row r="6" ht="17.25" customFormat="1" customHeight="1" s="5">
      <c r="A6" s="253" t="n"/>
      <c r="B6" s="375" t="inlineStr">
        <is>
          <t>Fees &amp; Fines From Student</t>
        </is>
      </c>
      <c r="C6" s="94" t="n"/>
      <c r="D6" s="376" t="n"/>
      <c r="G6" s="161" t="inlineStr">
        <is>
          <t>Balance Sheet</t>
        </is>
      </c>
      <c r="H6" s="161" t="inlineStr">
        <is>
          <t>Schedule-4 (All)</t>
        </is>
      </c>
    </row>
    <row r="7" ht="17.25" customFormat="1" customHeight="1" s="5">
      <c r="A7" s="377" t="n">
        <v>1</v>
      </c>
      <c r="B7" s="378" t="inlineStr">
        <is>
          <t>Admission Fees</t>
        </is>
      </c>
      <c r="C7" s="94">
        <f>'R-SF-Pro'!H11</f>
        <v/>
      </c>
      <c r="D7" s="376" t="n">
        <v>4525</v>
      </c>
      <c r="G7" s="161" t="inlineStr">
        <is>
          <t>Receipt</t>
        </is>
      </c>
      <c r="H7" s="161" t="inlineStr">
        <is>
          <t>Sch-4A (SF)</t>
        </is>
      </c>
    </row>
    <row r="8" ht="17.25" customFormat="1" customHeight="1" s="5">
      <c r="A8" s="377" t="n">
        <v>2</v>
      </c>
      <c r="B8" s="378" t="inlineStr">
        <is>
          <t>Tuition Fees</t>
        </is>
      </c>
      <c r="C8" s="94">
        <f>'R-SF-Pro'!H12</f>
        <v/>
      </c>
      <c r="D8" s="376" t="n">
        <v>574770</v>
      </c>
      <c r="G8" s="161" t="inlineStr">
        <is>
          <t>Payment</t>
        </is>
      </c>
      <c r="H8" s="161" t="inlineStr">
        <is>
          <t>Sch-4B (Plan)</t>
        </is>
      </c>
    </row>
    <row r="9" ht="17.25" customFormat="1" customHeight="1" s="5">
      <c r="A9" s="253" t="n"/>
      <c r="B9" s="316" t="inlineStr">
        <is>
          <t xml:space="preserve"> TOTAL</t>
        </is>
      </c>
      <c r="C9" s="93">
        <f>SUM(C7:C8)</f>
        <v/>
      </c>
      <c r="D9" s="376">
        <f>SUM(D7:D8)</f>
        <v/>
      </c>
      <c r="G9" s="161" t="inlineStr">
        <is>
          <t>SF-Rec-Prov-Annex</t>
        </is>
      </c>
      <c r="H9" s="161" t="inlineStr">
        <is>
          <t>Sch-4C (Specific Plan)</t>
        </is>
      </c>
    </row>
    <row r="10" ht="17.25" customFormat="1" customHeight="1" s="5">
      <c r="A10" s="895" t="inlineStr">
        <is>
          <t>SCHEDULE-10 GRANTS &amp; DONATIONS</t>
        </is>
      </c>
      <c r="B10" s="1253" t="n"/>
      <c r="C10" s="1253" t="n"/>
      <c r="D10" s="1253" t="n"/>
      <c r="G10" s="161" t="inlineStr">
        <is>
          <t>VVN-Rec-Prov-Annex</t>
        </is>
      </c>
      <c r="H10" s="161" t="inlineStr">
        <is>
          <t>Sch-4D (VVN)</t>
        </is>
      </c>
    </row>
    <row r="11" ht="17.25" customFormat="1" customHeight="1" s="5">
      <c r="A11" s="956" t="inlineStr">
        <is>
          <t>A</t>
        </is>
      </c>
      <c r="B11" s="379" t="inlineStr">
        <is>
          <t>Funds Received</t>
        </is>
      </c>
      <c r="C11" s="95" t="n"/>
      <c r="D11" s="95" t="n"/>
      <c r="G11" s="161" t="inlineStr">
        <is>
          <t>Project-Rec-Prov-Annex</t>
        </is>
      </c>
      <c r="H11" s="161" t="inlineStr">
        <is>
          <t>Sch-4E (Project)</t>
        </is>
      </c>
    </row>
    <row r="12" ht="17.25" customFormat="1" customHeight="1" s="5">
      <c r="A12" s="956" t="inlineStr">
        <is>
          <t>i</t>
        </is>
      </c>
      <c r="B12" s="375" t="inlineStr">
        <is>
          <t>Funds Received from KVS RO</t>
        </is>
      </c>
      <c r="C12" s="94" t="n"/>
      <c r="D12" s="376" t="n"/>
      <c r="G12" s="161" t="inlineStr">
        <is>
          <t>SF-Paym-Prov-Annex</t>
        </is>
      </c>
      <c r="H12" s="161" t="inlineStr">
        <is>
          <t>Schedule-7</t>
        </is>
      </c>
    </row>
    <row r="13" ht="17.25" customFormat="1" customHeight="1" s="5">
      <c r="A13" s="95" t="n">
        <v>1</v>
      </c>
      <c r="B13" s="1272" t="inlineStr">
        <is>
          <t>Pay &amp; Allowance by KV through UBI</t>
        </is>
      </c>
      <c r="C13" s="94">
        <f>RECEIPTS!C13</f>
        <v/>
      </c>
      <c r="D13" s="376" t="n">
        <v>17181857</v>
      </c>
      <c r="G13" s="161" t="inlineStr">
        <is>
          <t>VVN-Paym-Prov-Annex</t>
        </is>
      </c>
      <c r="H13" s="161" t="inlineStr">
        <is>
          <t>Schedule-8</t>
        </is>
      </c>
    </row>
    <row r="14" ht="17.25" customFormat="1" customHeight="1" s="5">
      <c r="A14" s="95" t="n">
        <v>2</v>
      </c>
      <c r="B14" s="1272" t="inlineStr">
        <is>
          <t>Fund received for Income Tax, Prof Tax, Co.opt Society</t>
        </is>
      </c>
      <c r="C14" s="94">
        <f>RECEIPTS!C14</f>
        <v/>
      </c>
      <c r="D14" s="376" t="n">
        <v>1046600</v>
      </c>
      <c r="G14" s="161" t="inlineStr">
        <is>
          <t>Plan-Paym-Prov-Annex</t>
        </is>
      </c>
      <c r="H14" s="161" t="inlineStr">
        <is>
          <t>S8-Annex-SF</t>
        </is>
      </c>
    </row>
    <row r="15" ht="17.25" customFormat="1" customHeight="1" s="5">
      <c r="A15" s="95" t="n">
        <v>3</v>
      </c>
      <c r="B15" s="1272" t="inlineStr">
        <is>
          <t>Pay and Allowance Deduction</t>
        </is>
      </c>
      <c r="C15" s="94">
        <f>RECEIPTS!C15</f>
        <v/>
      </c>
      <c r="D15" s="376" t="n">
        <v>0</v>
      </c>
      <c r="G15" s="161" t="n"/>
      <c r="H15" s="161" t="n"/>
    </row>
    <row r="16" ht="17.25" customFormat="1" customHeight="1" s="5">
      <c r="A16" s="253" t="inlineStr">
        <is>
          <t>i</t>
        </is>
      </c>
      <c r="B16" s="1273" t="inlineStr">
        <is>
          <t>Employees Welfare Scheme</t>
        </is>
      </c>
      <c r="C16" s="94">
        <f>RECEIPTS!C16</f>
        <v/>
      </c>
      <c r="D16" s="376" t="n">
        <v>14400</v>
      </c>
      <c r="G16" s="161" t="n"/>
      <c r="H16" s="161" t="n"/>
    </row>
    <row r="17" ht="17.25" customFormat="1" customHeight="1" s="5">
      <c r="A17" s="253" t="inlineStr">
        <is>
          <t>ii</t>
        </is>
      </c>
      <c r="B17" s="1237" t="inlineStr">
        <is>
          <t>General Provident Fund</t>
        </is>
      </c>
      <c r="C17" s="94">
        <f>RECEIPTS!C17</f>
        <v/>
      </c>
      <c r="D17" s="376" t="n">
        <v>552000</v>
      </c>
      <c r="G17" s="161" t="n"/>
      <c r="H17" s="161" t="n"/>
    </row>
    <row r="18" ht="17.25" customFormat="1" customHeight="1" s="5">
      <c r="A18" s="253" t="inlineStr">
        <is>
          <t>iii</t>
        </is>
      </c>
      <c r="B18" s="1237" t="inlineStr">
        <is>
          <t>Contributory Provident Fund</t>
        </is>
      </c>
      <c r="C18" s="94">
        <f>RECEIPTS!C18</f>
        <v/>
      </c>
      <c r="D18" s="376" t="n">
        <v>0</v>
      </c>
      <c r="G18" s="161" t="n"/>
      <c r="H18" s="161" t="n"/>
    </row>
    <row r="19" ht="17.25" customFormat="1" customHeight="1" s="5">
      <c r="A19" s="253" t="inlineStr">
        <is>
          <t>iv</t>
        </is>
      </c>
      <c r="B19" s="1237" t="inlineStr">
        <is>
          <t>New Pension Scheme</t>
        </is>
      </c>
      <c r="C19" s="94">
        <f>RECEIPTS!C19</f>
        <v/>
      </c>
      <c r="D19" s="376" t="n">
        <v>3561421</v>
      </c>
      <c r="G19" s="161" t="n"/>
      <c r="H19" s="161" t="n"/>
    </row>
    <row r="20" ht="17.25" customFormat="1" customHeight="1" s="5">
      <c r="A20" s="253" t="inlineStr">
        <is>
          <t>v</t>
        </is>
      </c>
      <c r="B20" s="1237" t="inlineStr">
        <is>
          <t>House Building Advance</t>
        </is>
      </c>
      <c r="C20" s="94">
        <f>RECEIPTS!C20</f>
        <v/>
      </c>
      <c r="D20" s="376" t="n">
        <v>0</v>
      </c>
      <c r="G20" s="161" t="n"/>
      <c r="H20" s="161" t="n"/>
    </row>
    <row r="21" ht="17.25" customFormat="1" customHeight="1" s="5">
      <c r="A21" s="253" t="inlineStr">
        <is>
          <t>vi</t>
        </is>
      </c>
      <c r="B21" s="1237" t="inlineStr">
        <is>
          <t>Other</t>
        </is>
      </c>
      <c r="C21" s="94">
        <f>RECEIPTS!C21</f>
        <v/>
      </c>
      <c r="D21" s="376" t="n">
        <v>0</v>
      </c>
      <c r="G21" s="161" t="n"/>
      <c r="H21" s="161" t="n"/>
    </row>
    <row r="22" ht="17.25" customFormat="1" customHeight="1" s="5">
      <c r="A22" s="95" t="n">
        <v>4</v>
      </c>
      <c r="B22" s="1237" t="inlineStr">
        <is>
          <t>Maintenance &amp; Repair Work</t>
        </is>
      </c>
      <c r="C22" s="94">
        <f>RECEIPTS!C22</f>
        <v/>
      </c>
      <c r="D22" s="376" t="n">
        <v>905288</v>
      </c>
      <c r="G22" s="161" t="n"/>
      <c r="H22" s="161" t="n"/>
    </row>
    <row r="23" ht="17.25" customFormat="1" customHeight="1" s="5">
      <c r="A23" s="95" t="n">
        <v>5</v>
      </c>
      <c r="B23" s="1237" t="inlineStr">
        <is>
          <t>Construction work</t>
        </is>
      </c>
      <c r="C23" s="94">
        <f>RECEIPTS!C23</f>
        <v/>
      </c>
      <c r="D23" s="376" t="n">
        <v>0</v>
      </c>
      <c r="G23" s="161" t="n"/>
      <c r="H23" s="161" t="n"/>
    </row>
    <row r="24" ht="17.25" customFormat="1" customHeight="1" s="5">
      <c r="A24" s="95" t="n">
        <v>6</v>
      </c>
      <c r="B24" s="1237" t="inlineStr">
        <is>
          <t>Computerization of KV's</t>
        </is>
      </c>
      <c r="C24" s="94">
        <f>RECEIPTS!C24</f>
        <v/>
      </c>
      <c r="D24" s="376" t="n">
        <v>0</v>
      </c>
      <c r="G24" s="161" t="n"/>
      <c r="H24" s="161" t="n"/>
    </row>
    <row r="25" ht="17.25" customFormat="1" customHeight="1" s="5">
      <c r="A25" s="95" t="n">
        <v>7</v>
      </c>
      <c r="B25" s="1237" t="inlineStr">
        <is>
          <t>Pay &amp; Allowance other than UBI</t>
        </is>
      </c>
      <c r="C25" s="94">
        <f>RECEIPTS!C25</f>
        <v/>
      </c>
      <c r="D25" s="376" t="n">
        <v>392000</v>
      </c>
      <c r="G25" s="161" t="n"/>
      <c r="H25" s="161" t="n"/>
    </row>
    <row r="26" ht="17.25" customFormat="1" customHeight="1" s="5">
      <c r="A26" s="95" t="n">
        <v>8</v>
      </c>
      <c r="B26" s="1237" t="inlineStr">
        <is>
          <t xml:space="preserve">Other </t>
        </is>
      </c>
      <c r="C26" s="94">
        <f>RECEIPTS!C26</f>
        <v/>
      </c>
      <c r="D26" s="376" t="n">
        <v>1812433</v>
      </c>
      <c r="G26" s="161" t="n"/>
      <c r="H26" s="161" t="n"/>
    </row>
    <row r="27" ht="17.25" customFormat="1" customHeight="1" s="5">
      <c r="A27" s="95" t="n">
        <v>9</v>
      </c>
      <c r="B27" s="1237" t="inlineStr">
        <is>
          <t xml:space="preserve">Other specific Grant(viz NAEP, ATL etc.) </t>
        </is>
      </c>
      <c r="C27" s="94">
        <f>RECEIPTS!C27</f>
        <v/>
      </c>
      <c r="D27" s="376" t="n"/>
      <c r="G27" s="161" t="n"/>
      <c r="H27" s="161" t="n"/>
    </row>
    <row r="28" ht="17.25" customFormat="1" customHeight="1" s="5">
      <c r="A28" s="956" t="inlineStr">
        <is>
          <t>ii</t>
        </is>
      </c>
      <c r="B28" s="375" t="inlineStr">
        <is>
          <t>Donation received from other Sources</t>
        </is>
      </c>
      <c r="C28" s="94">
        <f>RECEIPTS!C30</f>
        <v/>
      </c>
      <c r="D28" s="376" t="n"/>
      <c r="G28" s="161" t="inlineStr">
        <is>
          <t>Schedule-2</t>
        </is>
      </c>
      <c r="H28" s="161" t="inlineStr">
        <is>
          <t>S8-Annex-Plan</t>
        </is>
      </c>
    </row>
    <row r="29" ht="17.25" customFormat="1" customHeight="1" s="5">
      <c r="A29" s="254" t="n"/>
      <c r="B29" s="316" t="inlineStr">
        <is>
          <t>SUB TOTAL (A)</t>
        </is>
      </c>
      <c r="C29" s="94">
        <f>SUM(C13:C28)</f>
        <v/>
      </c>
      <c r="D29" s="376">
        <f>SUM(D13:D28)</f>
        <v/>
      </c>
      <c r="G29" s="161" t="inlineStr">
        <is>
          <t>Schedule-3</t>
        </is>
      </c>
      <c r="H29" s="161" t="inlineStr">
        <is>
          <t>Schedule-9</t>
        </is>
      </c>
    </row>
    <row r="30" ht="17.25" customFormat="1" customHeight="1" s="5">
      <c r="A30" s="956" t="inlineStr">
        <is>
          <t>iii</t>
        </is>
      </c>
      <c r="B30" s="423" t="inlineStr">
        <is>
          <t>less-Funds Remitted to RO/HQ</t>
        </is>
      </c>
      <c r="C30" s="94">
        <f>SUM(PAYMENTS!E161:E168)</f>
        <v/>
      </c>
      <c r="D30" s="376" t="n">
        <v>328559</v>
      </c>
      <c r="G30" s="161" t="inlineStr">
        <is>
          <t>Schedule-3A</t>
        </is>
      </c>
      <c r="H30" s="161" t="inlineStr">
        <is>
          <t>Schedule-10</t>
        </is>
      </c>
    </row>
    <row r="31" ht="17.25" customFormat="1" customHeight="1" s="5">
      <c r="A31" s="956" t="n"/>
      <c r="B31" s="254" t="n"/>
      <c r="C31" s="94" t="n"/>
      <c r="D31" s="376" t="n"/>
      <c r="G31" s="161" t="inlineStr">
        <is>
          <t>Schedule-3B</t>
        </is>
      </c>
      <c r="H31" s="161" t="inlineStr">
        <is>
          <t>Schedule-12</t>
        </is>
      </c>
    </row>
    <row r="32" ht="17.25" customFormat="1" customHeight="1" s="5">
      <c r="A32" s="254" t="n"/>
      <c r="B32" s="316" t="inlineStr">
        <is>
          <t>SUB TOTAL (iii)</t>
        </is>
      </c>
      <c r="C32" s="94">
        <f>SUM(C30:C31)</f>
        <v/>
      </c>
      <c r="D32" s="376">
        <f>SUM(D30:D31)</f>
        <v/>
      </c>
      <c r="G32" s="161" t="inlineStr">
        <is>
          <t>S3-Annex-SF</t>
        </is>
      </c>
      <c r="H32" s="161" t="inlineStr">
        <is>
          <t>Schedule-13</t>
        </is>
      </c>
    </row>
    <row r="33" ht="17.25" customFormat="1" customHeight="1" s="8">
      <c r="A33" s="316" t="n"/>
      <c r="B33" s="316" t="inlineStr">
        <is>
          <t>NET TOTAL  - A    (A-iii)</t>
        </is>
      </c>
      <c r="C33" s="93">
        <f>C29-C32</f>
        <v/>
      </c>
      <c r="D33" s="376">
        <f>D29-D32</f>
        <v/>
      </c>
      <c r="G33" s="161" t="inlineStr">
        <is>
          <t>S3-Annex-VVN</t>
        </is>
      </c>
      <c r="H33" s="161" t="inlineStr">
        <is>
          <t>Schedule-14</t>
        </is>
      </c>
    </row>
    <row r="34" ht="17.25" customFormat="1" customHeight="1" s="8">
      <c r="A34" s="956" t="inlineStr">
        <is>
          <t>B</t>
        </is>
      </c>
      <c r="B34" s="381" t="inlineStr">
        <is>
          <t>CCA and Specific Plan Grants Utilised for Revenue Expenditure</t>
        </is>
      </c>
      <c r="C34" s="78">
        <f>'ANNEXURE S-10'!I13</f>
        <v/>
      </c>
      <c r="D34" s="376">
        <f>'ANNEXURE S-10'!J13</f>
        <v/>
      </c>
      <c r="G34" s="161" t="inlineStr">
        <is>
          <t>S3-Annex-Project</t>
        </is>
      </c>
      <c r="H34" s="161" t="inlineStr">
        <is>
          <t>Schedule-15</t>
        </is>
      </c>
    </row>
    <row r="35" ht="17.25" customFormat="1" customHeight="1" s="8">
      <c r="A35" s="316" t="n"/>
      <c r="B35" s="382" t="inlineStr">
        <is>
          <t>(As per ANNEXURE-1 Schedule 10   )</t>
        </is>
      </c>
      <c r="C35" s="78" t="n"/>
      <c r="D35" s="376" t="n"/>
      <c r="G35" s="161" t="inlineStr">
        <is>
          <t>S3-Annex-Plan</t>
        </is>
      </c>
      <c r="H35" s="161" t="inlineStr">
        <is>
          <t>Schedule-16</t>
        </is>
      </c>
    </row>
    <row r="36" ht="23.25" customFormat="1" customHeight="1" s="8">
      <c r="A36" s="956" t="inlineStr">
        <is>
          <t>C</t>
        </is>
      </c>
      <c r="B36" s="383" t="inlineStr">
        <is>
          <t>Restricted fund (Project KV) utilised for Revenue Expenditure     (Schedule 2 A)</t>
        </is>
      </c>
      <c r="C36" s="78">
        <f>'2A'!C29</f>
        <v/>
      </c>
      <c r="D36" s="376">
        <f>'2A'!D29</f>
        <v/>
      </c>
      <c r="G36" s="161" t="inlineStr">
        <is>
          <t>S3-Annex-Specific Plan</t>
        </is>
      </c>
      <c r="H36" s="161" t="inlineStr">
        <is>
          <t>Schedule-17</t>
        </is>
      </c>
    </row>
    <row r="37" ht="17.25" customFormat="1" customHeight="1" s="8">
      <c r="A37" s="23" t="n"/>
      <c r="B37" s="54" t="inlineStr">
        <is>
          <t xml:space="preserve">Grand Total(A+B+C) </t>
        </is>
      </c>
      <c r="C37" s="77">
        <f>C33+C34+C36</f>
        <v/>
      </c>
      <c r="D37" s="100">
        <f>D33+D34+D36</f>
        <v/>
      </c>
      <c r="G37" s="109" t="n"/>
      <c r="H37" s="161" t="inlineStr">
        <is>
          <t>Schedule-18</t>
        </is>
      </c>
    </row>
    <row r="38" ht="23.25" customHeight="1">
      <c r="A38" s="957" t="n"/>
      <c r="E38" s="21" t="n"/>
      <c r="F38" s="21" t="n"/>
      <c r="G38" s="109" t="n"/>
      <c r="H38" s="161" t="n"/>
    </row>
    <row r="39" ht="23.25" customHeight="1">
      <c r="A39" s="925" t="inlineStr">
        <is>
          <t>FINANCE OFFICER/DIRECTOR/PRINCIPAL</t>
        </is>
      </c>
      <c r="E39" s="21" t="n"/>
      <c r="F39" s="21" t="n"/>
      <c r="G39" s="109" t="n"/>
      <c r="H39" s="161" t="inlineStr">
        <is>
          <t>Schedule-19</t>
        </is>
      </c>
    </row>
    <row r="40">
      <c r="A40" s="1088" t="n"/>
      <c r="B40" s="1274" t="n"/>
      <c r="G40" s="5" t="n"/>
      <c r="H40" s="161" t="inlineStr">
        <is>
          <t>Schedule-4</t>
        </is>
      </c>
    </row>
    <row r="41">
      <c r="A41" s="1088" t="n"/>
      <c r="B41" s="1274" t="n"/>
      <c r="G41" s="5" t="n"/>
      <c r="H41" s="161" t="inlineStr">
        <is>
          <t>Schedule-22</t>
        </is>
      </c>
    </row>
    <row r="42">
      <c r="A42" s="1088" t="n"/>
      <c r="B42" s="1274" t="n"/>
    </row>
    <row r="43">
      <c r="A43" s="1088" t="n"/>
      <c r="B43" s="1274" t="n"/>
    </row>
  </sheetData>
  <mergeCells count="9">
    <mergeCell ref="A1:D1"/>
    <mergeCell ref="A38:D38"/>
    <mergeCell ref="A39:D39"/>
    <mergeCell ref="A3:A5"/>
    <mergeCell ref="A2:D2"/>
    <mergeCell ref="B3:B5"/>
    <mergeCell ref="A10:D10"/>
    <mergeCell ref="C3:D3"/>
    <mergeCell ref="C4:D4"/>
  </mergeCells>
  <conditionalFormatting sqref="B30:B31">
    <cfRule type="duplicateValues" priority="1" dxfId="0"/>
  </conditionalFormatting>
  <hyperlinks>
    <hyperlink ref="G6" location="BS!Print_Area" display="Balance Sheet"/>
    <hyperlink ref="H6" location="'S-4'!Print_Area" display="Schedule-4 (All)"/>
    <hyperlink ref="G7" location="RECEIPTS!Print_Titles" display="Receipt"/>
    <hyperlink ref="H7" location="'S-4 A'!A1" display="Sch-4A (SF)"/>
    <hyperlink ref="G8" location="PAYMENTS!Print_Titles" display="Payment"/>
    <hyperlink ref="H8" location="'s4-B'!A1" display="Sch-4B (Plan)"/>
    <hyperlink ref="G9" location="'ANNE-REC-SF-PROV '!Print_Area" display="SF-Rec-Prov-Annex"/>
    <hyperlink ref="H9" location="'s 4 c '!A1" display="Sch-4C (Specific Plan)"/>
    <hyperlink ref="G10" location="'ANNE-REC-VVN-PROV'!Print_Area" display="VVN-Rec-Prov-Annex"/>
    <hyperlink ref="H10" location="'s 4 D'!A1" display="Sch-4D (VVN)"/>
    <hyperlink ref="G11" location="'ANNE-PAYM-PROJCTSF-PROV'!Print_Area" display="Project-Rec-Prov-Annex"/>
    <hyperlink ref="H11" location="'s 4 E'!A1" display="Sch-4E (Project)"/>
    <hyperlink ref="G12" location="'ANNE-PAYM-SF-PROV'!Print_Area" display="SF-Paym-Prov-Annex"/>
    <hyperlink ref="H12" location="'S- 7'!A1" display="Schedule-7"/>
    <hyperlink ref="G13" location="'ANNE-PAYM-VVN-PROV'!Print_Area" display="VVN-Paym-Prov-Annex"/>
    <hyperlink ref="H13" location="'S  8'!Print_Area" display="Schedule-8"/>
    <hyperlink ref="G14" location="'ANNE-PAYM-PLAN-PROV'!Print_Area" display="Plan-Paym-Prov-Annex"/>
    <hyperlink ref="H14" location="'ANNE-S8-SF Civil'!A1" display="S8-Annex-SF"/>
    <hyperlink ref="G28" location="'S-2'!Print_Area" display="Schedule-2"/>
    <hyperlink ref="H28" location="'ANNE-S8-PLAN'!A1" display="S8-Annex-Plan"/>
    <hyperlink ref="G29" location="'S-3'!Print_Area" display="Schedule-3"/>
    <hyperlink ref="H29" location="'SCH-9 &amp; 10 '!Print_Area" display="S-9"/>
    <hyperlink ref="G30" location="'S- 3 A'!A1" display="Schedule-3A"/>
    <hyperlink ref="H30" location="'SCH-9 &amp; 10 '!Print_Area" display="S-10"/>
    <hyperlink ref="G31" location="'S-3B'!A1" display="Schedule-3B"/>
    <hyperlink ref="H31" location="'SCH 12 &amp;13 &amp; 14'!Print_Area" display="S-12"/>
    <hyperlink ref="G32" location="'ANN-S3-SF Civil'!Print_Area" display="S3-Annex-SF"/>
    <hyperlink ref="H32" location="'SCH 12 &amp;13 &amp; 14'!Print_Area" display="S-13"/>
    <hyperlink ref="G33" location="'ANN-S3-VVN-ALL'!Print_Area" display="S3-Annex-VVN"/>
    <hyperlink ref="H33" location="'SCH 12 &amp;13 &amp; 14'!Print_Area" display="S-14"/>
    <hyperlink ref="G34" location="'ANN-S3-PROJCT-SF'!Print_Area" display="S3-Annex-Project"/>
    <hyperlink ref="H34" location="'SC-15'!Print_Area" display="S-15"/>
    <hyperlink ref="G35" location="'ANN-S3-PLAN'!Print_Area" display="S3-Annex-Plan"/>
    <hyperlink ref="H35" location="'SCH- 16 &amp; 17'!Print_Area" display="S-16"/>
    <hyperlink ref="G36" location="'ANN-S3-SP.PLAN'!Print_Area" display="S3-Annex-Specific Plan"/>
    <hyperlink ref="H36" location="'SCH- 16 &amp; 17'!Print_Area" display="S-17"/>
    <hyperlink ref="H37" location="'sch - 18 &amp;19 &amp; 22'!Print_Area" display="S-18"/>
    <hyperlink ref="H39" location="'sch - 18 &amp;19 &amp; 22'!Print_Area" display="S-19"/>
    <hyperlink ref="H40" location="'S-4'!Print_Area" display="S-4"/>
    <hyperlink ref="H41" location="'sch - 18 &amp;19 &amp; 22'!Print_Area" display="S-22"/>
  </hyperlinks>
  <printOptions horizontalCentered="1"/>
  <pageMargins left="0.7086614173228347" right="0.2362204724409449" top="0.3543307086614174" bottom="0.2755905511811024" header="0.2362204724409449" footer="0.2362204724409449"/>
  <pageSetup orientation="landscape" paperSize="9" scale="83" firstPageNumber="6" useFirstPageNumber="1" blackAndWhite="1"/>
</worksheet>
</file>

<file path=xl/worksheets/sheet39.xml><?xml version="1.0" encoding="utf-8"?>
<worksheet xmlns="http://schemas.openxmlformats.org/spreadsheetml/2006/main">
  <sheetPr>
    <tabColor rgb="FF00B050"/>
    <outlinePr summaryBelow="1" summaryRight="1"/>
    <pageSetUpPr fitToPage="1"/>
  </sheetPr>
  <dimension ref="A1:M15"/>
  <sheetViews>
    <sheetView view="pageBreakPreview" zoomScaleSheetLayoutView="100" workbookViewId="0">
      <selection activeCell="L13" sqref="L13"/>
    </sheetView>
  </sheetViews>
  <sheetFormatPr baseColWidth="8" defaultRowHeight="15"/>
  <cols>
    <col width="4.28515625" customWidth="1" style="37" min="1" max="1"/>
    <col width="29" customWidth="1" style="37" min="2" max="2"/>
    <col width="12.85546875" customWidth="1" style="37" min="3" max="3"/>
    <col width="12.7109375" customWidth="1" style="37" min="4" max="4"/>
    <col width="13.140625" customWidth="1" style="37" min="5" max="5"/>
    <col width="13.5703125" customWidth="1" style="37" min="6" max="6"/>
    <col width="12.28515625" customWidth="1" style="37" min="7" max="7"/>
    <col width="12.7109375" customWidth="1" style="37" min="8" max="8"/>
    <col width="14.7109375" customWidth="1" style="37" min="9" max="9"/>
    <col width="13" customWidth="1" style="37" min="10" max="10"/>
    <col width="9.140625" customWidth="1" style="37" min="11" max="16384"/>
  </cols>
  <sheetData>
    <row r="1" ht="19.5" customFormat="1" customHeight="1" s="34">
      <c r="A1" s="928">
        <f>COVER!A1</f>
        <v/>
      </c>
      <c r="B1" s="1253" t="n"/>
      <c r="C1" s="1253" t="n"/>
      <c r="D1" s="1253" t="n"/>
      <c r="E1" s="1253" t="n"/>
      <c r="F1" s="1253" t="n"/>
      <c r="G1" s="1253" t="n"/>
      <c r="H1" s="1253" t="n"/>
      <c r="I1" s="1253" t="n"/>
      <c r="J1" s="1254" t="n"/>
    </row>
    <row r="2" ht="15" customFormat="1" customHeight="1" s="5">
      <c r="A2" s="742" t="inlineStr">
        <is>
          <t>ANNEXURE 1- SCHEDULE-10 - GRANTS ----CCA AND SPECIFIC PLAN</t>
        </is>
      </c>
    </row>
    <row r="3" ht="15" customFormat="1" customHeight="1" s="5">
      <c r="A3" s="962" t="inlineStr">
        <is>
          <t>SN</t>
        </is>
      </c>
      <c r="B3" s="962" t="inlineStr">
        <is>
          <t>PARTICULARS</t>
        </is>
      </c>
      <c r="C3" s="961" t="inlineStr">
        <is>
          <t>CCA</t>
        </is>
      </c>
      <c r="D3" s="961" t="inlineStr">
        <is>
          <t>SPECIFIC PLAN GRANTS</t>
        </is>
      </c>
      <c r="E3" s="1073" t="n"/>
      <c r="F3" s="1073" t="n"/>
      <c r="G3" s="1073" t="n"/>
      <c r="H3" s="1074" t="n"/>
      <c r="I3" s="742" t="n"/>
      <c r="J3" s="742" t="n"/>
    </row>
    <row r="4" ht="21.75" customFormat="1" customHeight="1" s="5">
      <c r="A4" s="1116" t="n"/>
      <c r="B4" s="1116" t="n"/>
      <c r="C4" s="1117" t="n"/>
      <c r="D4" s="961" t="inlineStr">
        <is>
          <t>NAEP</t>
        </is>
      </c>
      <c r="E4" s="961" t="inlineStr">
        <is>
          <t>ATL</t>
        </is>
      </c>
      <c r="F4" s="961" t="inlineStr">
        <is>
          <t>SKILL HUB</t>
        </is>
      </c>
      <c r="G4" s="961" t="inlineStr">
        <is>
          <t>PM SHRI</t>
        </is>
      </c>
      <c r="H4" s="961" t="n"/>
      <c r="I4" s="434" t="inlineStr">
        <is>
          <t>CURRENT  YEAR</t>
        </is>
      </c>
      <c r="J4" s="32" t="inlineStr">
        <is>
          <t>PREVIOUS  YEAR</t>
        </is>
      </c>
    </row>
    <row r="5" ht="21.75" customFormat="1" customHeight="1" s="5">
      <c r="A5" s="1117" t="n"/>
      <c r="B5" s="1117" t="n"/>
      <c r="C5" s="908" t="n">
        <v>1</v>
      </c>
      <c r="D5" s="908" t="n">
        <v>2</v>
      </c>
      <c r="E5" s="908" t="n">
        <v>3</v>
      </c>
      <c r="F5" s="908" t="n">
        <v>4</v>
      </c>
      <c r="G5" s="908" t="n">
        <v>5</v>
      </c>
      <c r="H5" s="908" t="n">
        <v>6</v>
      </c>
      <c r="I5" s="434" t="inlineStr">
        <is>
          <t>7(1+2+3+4+5+6)</t>
        </is>
      </c>
      <c r="J5" s="971" t="n">
        <v>8</v>
      </c>
    </row>
    <row r="6" ht="21.75" customFormat="1" customHeight="1" s="5">
      <c r="A6" s="755" t="n">
        <v>1</v>
      </c>
      <c r="B6" s="18" t="inlineStr">
        <is>
          <t>Balance Brought Forward</t>
        </is>
      </c>
      <c r="C6" s="447">
        <f>'S- 3 A'!C6</f>
        <v/>
      </c>
      <c r="D6" s="447">
        <f>'S- 3 A'!D6</f>
        <v/>
      </c>
      <c r="E6" s="447">
        <f>'S- 3 A'!E6</f>
        <v/>
      </c>
      <c r="F6" s="447">
        <f>'S- 3 A'!F6</f>
        <v/>
      </c>
      <c r="G6" s="447">
        <f>'S- 3 A'!G6</f>
        <v/>
      </c>
      <c r="H6" s="447">
        <f>'S- 3 A'!H6</f>
        <v/>
      </c>
      <c r="I6" s="447">
        <f>SUM(C6:H6)</f>
        <v/>
      </c>
      <c r="J6" s="116" t="n"/>
    </row>
    <row r="7" ht="21.75" customFormat="1" customHeight="1" s="5">
      <c r="A7" s="29" t="n">
        <v>2</v>
      </c>
      <c r="B7" s="14" t="inlineStr">
        <is>
          <t>Add:- Receipts during the year</t>
        </is>
      </c>
      <c r="C7" s="447">
        <f>SUM('S- 3 A'!C8:C12)</f>
        <v/>
      </c>
      <c r="D7" s="447">
        <f>SUM('S- 3 A'!D8:D12)</f>
        <v/>
      </c>
      <c r="E7" s="447">
        <f>SUM('S- 3 A'!E8:E12)</f>
        <v/>
      </c>
      <c r="F7" s="447">
        <f>SUM('S- 3 A'!F8:F12)</f>
        <v/>
      </c>
      <c r="G7" s="447">
        <f>SUM('S- 3 A'!G8:G12)</f>
        <v/>
      </c>
      <c r="H7" s="447">
        <f>SUM('S- 3 A'!H8:H12)</f>
        <v/>
      </c>
      <c r="I7" s="447">
        <f>SUM(C7:H7)</f>
        <v/>
      </c>
      <c r="J7" s="84" t="n"/>
    </row>
    <row r="8" ht="21.75" customFormat="1" customHeight="1" s="5">
      <c r="A8" s="22" t="n">
        <v>3</v>
      </c>
      <c r="B8" s="18" t="inlineStr">
        <is>
          <t>Total</t>
        </is>
      </c>
      <c r="C8" s="447">
        <f>C6+C7</f>
        <v/>
      </c>
      <c r="D8" s="447">
        <f>D6+D7</f>
        <v/>
      </c>
      <c r="E8" s="447">
        <f>E6+E7</f>
        <v/>
      </c>
      <c r="F8" s="447">
        <f>F6+F7</f>
        <v/>
      </c>
      <c r="G8" s="447">
        <f>G6+G7</f>
        <v/>
      </c>
      <c r="H8" s="447">
        <f>H6+H7</f>
        <v/>
      </c>
      <c r="I8" s="447">
        <f>I6+I7</f>
        <v/>
      </c>
      <c r="J8" s="447">
        <f>J6+J7</f>
        <v/>
      </c>
    </row>
    <row r="9" ht="21.75" customFormat="1" customHeight="1" s="5">
      <c r="A9" s="29" t="n">
        <v>4</v>
      </c>
      <c r="B9" s="923" t="inlineStr">
        <is>
          <t>Less: Refund to RO/HQ</t>
        </is>
      </c>
      <c r="C9" s="447">
        <f>'S- 3 A'!C13</f>
        <v/>
      </c>
      <c r="D9" s="447">
        <f>'S- 3 A'!D13</f>
        <v/>
      </c>
      <c r="E9" s="447">
        <f>'S- 3 A'!E13</f>
        <v/>
      </c>
      <c r="F9" s="447">
        <f>'S- 3 A'!F13</f>
        <v/>
      </c>
      <c r="G9" s="447">
        <f>'S- 3 A'!G13</f>
        <v/>
      </c>
      <c r="H9" s="447">
        <f>'S- 3 A'!H13</f>
        <v/>
      </c>
      <c r="I9" s="447">
        <f>SUM(C9:H9)</f>
        <v/>
      </c>
      <c r="J9" s="139" t="n"/>
    </row>
    <row r="10" ht="21.75" customFormat="1" customHeight="1" s="5">
      <c r="A10" s="44" t="n">
        <v>5</v>
      </c>
      <c r="B10" s="24" t="inlineStr">
        <is>
          <t>Balance</t>
        </is>
      </c>
      <c r="C10" s="447">
        <f>C8-C9</f>
        <v/>
      </c>
      <c r="D10" s="447">
        <f>D8-D9</f>
        <v/>
      </c>
      <c r="E10" s="447">
        <f>E8-E9</f>
        <v/>
      </c>
      <c r="F10" s="447">
        <f>F8-F9</f>
        <v/>
      </c>
      <c r="G10" s="447">
        <f>G8-G9</f>
        <v/>
      </c>
      <c r="H10" s="447">
        <f>H8-H9</f>
        <v/>
      </c>
      <c r="I10" s="447">
        <f>I8-I9</f>
        <v/>
      </c>
      <c r="J10" s="447">
        <f>J8-J9</f>
        <v/>
      </c>
    </row>
    <row r="11" ht="21.75" customFormat="1" customHeight="1" s="5">
      <c r="A11" s="906" t="n">
        <v>6</v>
      </c>
      <c r="B11" s="8" t="inlineStr">
        <is>
          <t>Less:- Utilised for Capital Expenditure(A)</t>
        </is>
      </c>
      <c r="C11" s="447">
        <f>SUM('S- 3 A'!C18:C19)</f>
        <v/>
      </c>
      <c r="D11" s="447">
        <f>SUM('S- 3 A'!D18:D19)</f>
        <v/>
      </c>
      <c r="E11" s="447">
        <f>SUM('S- 3 A'!E18:E19)</f>
        <v/>
      </c>
      <c r="F11" s="447">
        <f>SUM('S- 3 A'!F18:F19)</f>
        <v/>
      </c>
      <c r="G11" s="447">
        <f>SUM('S- 3 A'!G18:G19)</f>
        <v/>
      </c>
      <c r="H11" s="447">
        <f>SUM('S- 3 A'!H18:H19)</f>
        <v/>
      </c>
      <c r="I11" s="447">
        <f>SUM(C11:H11)</f>
        <v/>
      </c>
      <c r="J11" s="139" t="n"/>
    </row>
    <row r="12" ht="21.75" customFormat="1" customHeight="1" s="5">
      <c r="A12" s="755" t="n">
        <v>7</v>
      </c>
      <c r="B12" s="24" t="inlineStr">
        <is>
          <t>Balance</t>
        </is>
      </c>
      <c r="C12" s="447">
        <f>C10-C11</f>
        <v/>
      </c>
      <c r="D12" s="447">
        <f>D10-D11</f>
        <v/>
      </c>
      <c r="E12" s="447">
        <f>E10-E11</f>
        <v/>
      </c>
      <c r="F12" s="447">
        <f>F10-F11</f>
        <v/>
      </c>
      <c r="G12" s="447">
        <f>G10-G11</f>
        <v/>
      </c>
      <c r="H12" s="447">
        <f>H10-H11</f>
        <v/>
      </c>
      <c r="I12" s="447">
        <f>I10-I11</f>
        <v/>
      </c>
      <c r="J12" s="447">
        <f>J10-J11</f>
        <v/>
      </c>
    </row>
    <row r="13" ht="21.75" customFormat="1" customHeight="1" s="8">
      <c r="A13" s="742" t="n">
        <v>8</v>
      </c>
      <c r="B13" s="8" t="inlineStr">
        <is>
          <t>Less:- Utilised for Revenue Expenditure(B)</t>
        </is>
      </c>
      <c r="C13" s="447">
        <f>SUM('S- 3 A'!C16)</f>
        <v/>
      </c>
      <c r="D13" s="447">
        <f>SUM('S- 3 A'!D16)</f>
        <v/>
      </c>
      <c r="E13" s="447">
        <f>SUM('S- 3 A'!E16)</f>
        <v/>
      </c>
      <c r="F13" s="447">
        <f>SUM('S- 3 A'!F16)</f>
        <v/>
      </c>
      <c r="G13" s="447">
        <f>SUM('S- 3 A'!G16)</f>
        <v/>
      </c>
      <c r="H13" s="447">
        <f>SUM('S- 3 A'!H16)</f>
        <v/>
      </c>
      <c r="I13" s="447">
        <f>SUM(C13:H13)</f>
        <v/>
      </c>
      <c r="J13" s="97" t="n"/>
    </row>
    <row r="14" ht="21.75" customFormat="1" customHeight="1" s="5">
      <c r="A14" s="448" t="n">
        <v>9</v>
      </c>
      <c r="B14" s="449" t="inlineStr">
        <is>
          <t>Balance Carried Forward(C )</t>
        </is>
      </c>
      <c r="C14" s="450">
        <f>C12-C13</f>
        <v/>
      </c>
      <c r="D14" s="450">
        <f>D12-D13</f>
        <v/>
      </c>
      <c r="E14" s="450">
        <f>E12-E13</f>
        <v/>
      </c>
      <c r="F14" s="450">
        <f>F12-F13</f>
        <v/>
      </c>
      <c r="G14" s="450">
        <f>G12-G13</f>
        <v/>
      </c>
      <c r="H14" s="450">
        <f>H12-H13</f>
        <v/>
      </c>
      <c r="I14" s="450">
        <f>I12-I13</f>
        <v/>
      </c>
      <c r="J14" s="478">
        <f>J12-J13</f>
        <v/>
      </c>
    </row>
    <row r="15" ht="49.5" customHeight="1">
      <c r="A15" s="658" t="inlineStr">
        <is>
          <t>FINANCE OFFICER/AUTH. SIGNATORY</t>
        </is>
      </c>
      <c r="B15" s="659" t="n"/>
      <c r="C15" s="659" t="n"/>
      <c r="D15" s="659" t="n"/>
      <c r="E15" s="659" t="n"/>
      <c r="G15" s="750" t="inlineStr">
        <is>
          <t>DEPUTY COMISSIONER/DIRECTOR/PRINCIPAL</t>
        </is>
      </c>
      <c r="H15" s="1073" t="n"/>
      <c r="I15" s="1073" t="n"/>
      <c r="J15" s="1074" t="n"/>
      <c r="K15" s="21" t="n"/>
      <c r="L15" s="21" t="n"/>
      <c r="M15" s="21" t="n"/>
    </row>
  </sheetData>
  <mergeCells count="7">
    <mergeCell ref="A1:J1"/>
    <mergeCell ref="C3:C4"/>
    <mergeCell ref="A3:A5"/>
    <mergeCell ref="G15:J15"/>
    <mergeCell ref="A2:J2"/>
    <mergeCell ref="B3:B5"/>
    <mergeCell ref="D3:H3"/>
  </mergeCells>
  <printOptions horizontalCentered="1" gridLines="1"/>
  <pageMargins left="0.5118110236220472" right="0.2362204724409449" top="0.6692913385826772" bottom="0.4724409448818898" header="0.4724409448818898" footer="0.3149606299212598"/>
  <pageSetup orientation="landscape" paperSize="9" firstPageNumber="6" useFirstPageNumber="1" blackAndWhite="1"/>
</worksheet>
</file>

<file path=xl/worksheets/sheet4.xml><?xml version="1.0" encoding="utf-8"?>
<worksheet xmlns="http://schemas.openxmlformats.org/spreadsheetml/2006/main">
  <sheetPr>
    <tabColor rgb="FF00B050"/>
    <outlinePr summaryBelow="1" summaryRight="1"/>
    <pageSetUpPr fitToPage="1"/>
  </sheetPr>
  <dimension ref="A1:K29"/>
  <sheetViews>
    <sheetView zoomScaleNormal="100" zoomScaleSheetLayoutView="115" workbookViewId="0">
      <selection activeCell="E16" sqref="E16"/>
    </sheetView>
  </sheetViews>
  <sheetFormatPr baseColWidth="8" defaultRowHeight="11.25"/>
  <cols>
    <col width="3.42578125" customWidth="1" style="12" min="1" max="1"/>
    <col width="55.85546875" customWidth="1" style="5" min="2" max="2"/>
    <col width="14.140625" customWidth="1" style="5" min="3" max="3"/>
    <col width="21" customWidth="1" style="5" min="4" max="6"/>
    <col width="9.140625" customWidth="1" style="5" min="7" max="7"/>
    <col width="11.5703125" customWidth="1" style="5" min="8" max="8"/>
    <col width="12" customWidth="1" style="5" min="9" max="9"/>
    <col width="16.28515625" customWidth="1" style="5" min="10" max="10"/>
    <col width="9.140625" customWidth="1" style="5" min="11" max="16384"/>
  </cols>
  <sheetData>
    <row r="1" ht="18.75" customFormat="1" customHeight="1" s="34">
      <c r="A1" s="752">
        <f>COVER!A1</f>
        <v/>
      </c>
      <c r="B1" s="1073" t="n"/>
      <c r="C1" s="1073" t="n"/>
      <c r="D1" s="1073" t="n"/>
      <c r="E1" s="1074" t="n"/>
      <c r="F1" s="409" t="n"/>
    </row>
    <row r="2" ht="15" customHeight="1">
      <c r="A2" s="753" t="inlineStr">
        <is>
          <t>INCOME AND EXPENDITURE ACCOUNT FOR THE  YEAR ENDED 31st March 2024</t>
        </is>
      </c>
      <c r="B2" s="1073" t="n"/>
      <c r="C2" s="1073" t="n"/>
      <c r="D2" s="1073" t="n"/>
      <c r="E2" s="1074" t="n"/>
      <c r="F2" s="410" t="n"/>
    </row>
    <row r="3" ht="12" customFormat="1" customHeight="1" s="48">
      <c r="A3" s="755" t="inlineStr">
        <is>
          <t>Sl No</t>
        </is>
      </c>
      <c r="B3" s="755" t="inlineStr">
        <is>
          <t>PARTICULARS</t>
        </is>
      </c>
      <c r="C3" s="755" t="inlineStr">
        <is>
          <t>Schedule</t>
        </is>
      </c>
      <c r="D3" s="751" t="inlineStr">
        <is>
          <t>CURRENT YEAR</t>
        </is>
      </c>
      <c r="E3" s="751" t="inlineStr">
        <is>
          <t>PREVIOUS YEAR</t>
        </is>
      </c>
      <c r="F3" s="411" t="n"/>
      <c r="G3" s="47" t="n"/>
    </row>
    <row r="4" ht="12" customFormat="1" customHeight="1" s="39">
      <c r="A4" s="1116" t="n"/>
      <c r="B4" s="1116" t="n"/>
      <c r="C4" s="1116" t="n"/>
      <c r="D4" s="1116" t="n"/>
      <c r="E4" s="1116" t="n"/>
      <c r="F4" s="412" t="n"/>
      <c r="G4" s="49" t="n"/>
    </row>
    <row r="5" ht="12" customHeight="1">
      <c r="A5" s="1117" t="n"/>
      <c r="B5" s="1117" t="n"/>
      <c r="C5" s="1117" t="n"/>
      <c r="D5" s="1117" t="n"/>
      <c r="E5" s="1117" t="n"/>
      <c r="F5" s="413" t="n"/>
    </row>
    <row r="6" ht="21" customHeight="1">
      <c r="A6" s="754" t="inlineStr">
        <is>
          <t>INCOME</t>
        </is>
      </c>
      <c r="B6" s="1074" t="n"/>
      <c r="C6" s="15" t="n"/>
      <c r="D6" s="755" t="n"/>
      <c r="E6" s="755" t="n"/>
      <c r="F6" s="906" t="inlineStr">
        <is>
          <t>Diff., if any</t>
        </is>
      </c>
    </row>
    <row r="7" ht="21" customHeight="1">
      <c r="A7" s="15" t="n">
        <v>1</v>
      </c>
      <c r="B7" s="39" t="inlineStr">
        <is>
          <t>Academic Receipts</t>
        </is>
      </c>
      <c r="C7" s="160" t="inlineStr">
        <is>
          <t>S-9</t>
        </is>
      </c>
      <c r="D7" s="92">
        <f>'SCH-9 &amp; 10 '!C9</f>
        <v/>
      </c>
      <c r="E7" s="774" t="n">
        <v>579295</v>
      </c>
      <c r="F7" s="414">
        <f>'SCH-9 &amp; 10 '!D9-'I&amp;E'!E7</f>
        <v/>
      </c>
      <c r="I7" s="5">
        <f>H7-D7</f>
        <v/>
      </c>
    </row>
    <row r="8" ht="21" customHeight="1">
      <c r="A8" s="15" t="n">
        <v>2</v>
      </c>
      <c r="B8" s="39" t="inlineStr">
        <is>
          <t>Grants &amp; Donations</t>
        </is>
      </c>
      <c r="C8" s="160" t="inlineStr">
        <is>
          <t>S-10</t>
        </is>
      </c>
      <c r="D8" s="88">
        <f>'SCH-9 &amp; 10 '!C37</f>
        <v/>
      </c>
      <c r="E8" s="100" t="n">
        <v>25137440</v>
      </c>
      <c r="F8" s="122">
        <f>'SCH-9 &amp; 10 '!D37-'I&amp;E'!E8</f>
        <v/>
      </c>
      <c r="I8" s="5">
        <f>H8-D8</f>
        <v/>
      </c>
    </row>
    <row r="9" ht="21" customHeight="1">
      <c r="A9" s="15" t="n">
        <v>3</v>
      </c>
      <c r="B9" s="39" t="inlineStr">
        <is>
          <t>Interest Earned</t>
        </is>
      </c>
      <c r="C9" s="160" t="inlineStr">
        <is>
          <t>S-12</t>
        </is>
      </c>
      <c r="D9" s="88">
        <f>'SCH 12 &amp;13 &amp; 14'!C10</f>
        <v/>
      </c>
      <c r="E9" s="100" t="n">
        <v>23579</v>
      </c>
      <c r="F9" s="122">
        <f>'SCH 12 &amp;13 &amp; 14'!D10-'I&amp;E'!E9</f>
        <v/>
      </c>
      <c r="G9" s="161" t="inlineStr">
        <is>
          <t>I&amp;E</t>
        </is>
      </c>
      <c r="I9" s="5">
        <f>H9-D9</f>
        <v/>
      </c>
    </row>
    <row r="10" ht="21" customHeight="1">
      <c r="A10" s="15" t="n">
        <v>4</v>
      </c>
      <c r="B10" s="39" t="inlineStr">
        <is>
          <t>Other Incomes</t>
        </is>
      </c>
      <c r="C10" s="160" t="inlineStr">
        <is>
          <t>S-13</t>
        </is>
      </c>
      <c r="D10" s="88">
        <f>'SCH 12 &amp;13 &amp; 14'!C23</f>
        <v/>
      </c>
      <c r="E10" s="100" t="n">
        <v>2554</v>
      </c>
      <c r="F10" s="122">
        <f>'SCH 12 &amp;13 &amp; 14'!D23-'I&amp;E'!E10</f>
        <v/>
      </c>
      <c r="G10" s="161" t="inlineStr">
        <is>
          <t>Receipt</t>
        </is>
      </c>
      <c r="I10" s="5">
        <f>H10-D10</f>
        <v/>
      </c>
    </row>
    <row r="11" ht="21" customHeight="1">
      <c r="A11" s="15" t="n">
        <v>5</v>
      </c>
      <c r="B11" s="39" t="inlineStr">
        <is>
          <t>Prior Period Income</t>
        </is>
      </c>
      <c r="C11" s="160" t="inlineStr">
        <is>
          <t>S-14</t>
        </is>
      </c>
      <c r="D11" s="88">
        <f>'SCH 12 &amp;13 &amp; 14'!C27</f>
        <v/>
      </c>
      <c r="E11" s="100" t="n">
        <v>0</v>
      </c>
      <c r="F11" s="122">
        <f>'SCH 12 &amp;13 &amp; 14'!D27-'I&amp;E'!E11</f>
        <v/>
      </c>
      <c r="I11" s="5">
        <f>H11-D11</f>
        <v/>
      </c>
    </row>
    <row r="12" ht="21" customHeight="1">
      <c r="A12" s="15" t="n"/>
      <c r="B12" s="23" t="inlineStr">
        <is>
          <t>TOTAL (A)</t>
        </is>
      </c>
      <c r="C12" s="15" t="n"/>
      <c r="D12" s="93">
        <f>SUM(D7:D11)</f>
        <v/>
      </c>
      <c r="E12" s="93">
        <f>SUM(E7:E11)</f>
        <v/>
      </c>
      <c r="F12" s="93">
        <f>SUM(F7:F11)</f>
        <v/>
      </c>
      <c r="I12" s="5">
        <f>H12-D12</f>
        <v/>
      </c>
    </row>
    <row r="13" ht="21" customHeight="1">
      <c r="A13" s="754" t="inlineStr">
        <is>
          <t>EXPENDITURE</t>
        </is>
      </c>
      <c r="B13" s="1074" t="n"/>
      <c r="C13" s="15" t="n"/>
      <c r="D13" s="39" t="n"/>
      <c r="E13" s="101" t="n"/>
      <c r="F13" s="99" t="n"/>
      <c r="I13" s="5">
        <f>H13-D13</f>
        <v/>
      </c>
    </row>
    <row r="14" ht="28.5" customHeight="1">
      <c r="A14" s="15" t="n">
        <v>1</v>
      </c>
      <c r="B14" s="19" t="inlineStr">
        <is>
          <t>Staff Payment &amp; Benefits( Estabilishment Expenses.)</t>
        </is>
      </c>
      <c r="C14" s="160" t="inlineStr">
        <is>
          <t>S-15</t>
        </is>
      </c>
      <c r="D14" s="92">
        <f>'SC-15'!G40</f>
        <v/>
      </c>
      <c r="E14" s="774" t="n">
        <v>25193109</v>
      </c>
      <c r="F14" s="414">
        <f>'SC-15'!H40-'I&amp;E'!E14</f>
        <v/>
      </c>
      <c r="I14" s="5">
        <f>H14-D14</f>
        <v/>
      </c>
    </row>
    <row r="15" ht="21" customHeight="1">
      <c r="A15" s="15" t="n">
        <v>2</v>
      </c>
      <c r="B15" s="39" t="inlineStr">
        <is>
          <t>Academic Expenses</t>
        </is>
      </c>
      <c r="C15" s="160" t="inlineStr">
        <is>
          <t>S-16</t>
        </is>
      </c>
      <c r="D15" s="92">
        <f>'SCH-16 &amp; 17'!G26</f>
        <v/>
      </c>
      <c r="E15" s="774" t="n">
        <v>20700</v>
      </c>
      <c r="F15" s="414">
        <f>'SCH-16 &amp; 17'!H26-'I&amp;E'!E15</f>
        <v/>
      </c>
      <c r="I15" s="5">
        <f>H15-D15</f>
        <v/>
      </c>
    </row>
    <row r="16" ht="21" customHeight="1">
      <c r="A16" s="15" t="n">
        <v>3</v>
      </c>
      <c r="B16" s="39" t="inlineStr">
        <is>
          <t xml:space="preserve">Administrative and General Expenses </t>
        </is>
      </c>
      <c r="C16" s="160" t="inlineStr">
        <is>
          <t>S-17</t>
        </is>
      </c>
      <c r="D16" s="92">
        <f>'SCH-16 &amp; 17'!G45</f>
        <v/>
      </c>
      <c r="E16" s="774" t="n">
        <v>1938</v>
      </c>
      <c r="F16" s="414">
        <f>'SCH-16 &amp; 17'!H45-'I&amp;E'!E16</f>
        <v/>
      </c>
      <c r="I16" s="5">
        <f>H16-D16</f>
        <v/>
      </c>
    </row>
    <row r="17" ht="21" customHeight="1">
      <c r="A17" s="15" t="n">
        <v>4</v>
      </c>
      <c r="B17" s="39" t="inlineStr">
        <is>
          <t>Transportation Expenses</t>
        </is>
      </c>
      <c r="C17" s="160" t="inlineStr">
        <is>
          <t>S-18</t>
        </is>
      </c>
      <c r="D17" s="92">
        <f>'SCH-18 &amp;19 &amp; 22'!G13</f>
        <v/>
      </c>
      <c r="E17" s="774" t="n">
        <v>0</v>
      </c>
      <c r="F17" s="414">
        <f>'SCH-18 &amp;19 &amp; 22'!H13-'I&amp;E'!E17</f>
        <v/>
      </c>
      <c r="I17" s="5">
        <f>H17-D17</f>
        <v/>
      </c>
    </row>
    <row r="18" ht="21" customHeight="1">
      <c r="A18" s="15" t="n">
        <v>5</v>
      </c>
      <c r="B18" s="39" t="inlineStr">
        <is>
          <t>Repairs &amp; Maintenance</t>
        </is>
      </c>
      <c r="C18" s="160" t="inlineStr">
        <is>
          <t>S-19</t>
        </is>
      </c>
      <c r="D18" s="92">
        <f>'SCH-18 &amp;19 &amp; 22'!G24</f>
        <v/>
      </c>
      <c r="E18" s="774" t="n">
        <v>303154</v>
      </c>
      <c r="F18" s="414">
        <f>'SCH-18 &amp;19 &amp; 22'!H24-'I&amp;E'!E18</f>
        <v/>
      </c>
      <c r="I18" s="5">
        <f>H18-D18</f>
        <v/>
      </c>
    </row>
    <row r="19" ht="21" customHeight="1">
      <c r="A19" s="15" t="n">
        <v>6</v>
      </c>
      <c r="B19" s="39" t="inlineStr">
        <is>
          <t>Depreciation</t>
        </is>
      </c>
      <c r="C19" s="160" t="inlineStr">
        <is>
          <t>S-4</t>
        </is>
      </c>
      <c r="D19" s="92">
        <f>'S-4'!D46</f>
        <v/>
      </c>
      <c r="E19" s="774" t="n">
        <v>954347</v>
      </c>
      <c r="F19" s="414">
        <f>E19-E19</f>
        <v/>
      </c>
      <c r="I19" s="5">
        <f>H19-D19</f>
        <v/>
      </c>
      <c r="J19" s="1118" t="n"/>
    </row>
    <row r="20" ht="21" customHeight="1">
      <c r="A20" s="15" t="n">
        <v>7</v>
      </c>
      <c r="B20" s="39" t="inlineStr">
        <is>
          <t>Prior Period Expenses</t>
        </is>
      </c>
      <c r="C20" s="160" t="inlineStr">
        <is>
          <t>S-22</t>
        </is>
      </c>
      <c r="D20" s="92">
        <f>'SCH-18 &amp;19 &amp; 22'!G32</f>
        <v/>
      </c>
      <c r="E20" s="774" t="n"/>
      <c r="F20" s="414">
        <f>'SCH-18 &amp;19 &amp; 22'!H32-'I&amp;E'!E20</f>
        <v/>
      </c>
      <c r="I20" s="5">
        <f>H20-D20</f>
        <v/>
      </c>
    </row>
    <row r="21" ht="21" customHeight="1">
      <c r="A21" s="15" t="n"/>
      <c r="B21" s="23" t="inlineStr">
        <is>
          <t>TOTAL (B)</t>
        </is>
      </c>
      <c r="C21" s="15" t="n"/>
      <c r="D21" s="93">
        <f>SUM(D14:D20)</f>
        <v/>
      </c>
      <c r="E21" s="223">
        <f>SUM(E14:E20)</f>
        <v/>
      </c>
      <c r="F21" s="223">
        <f>SUM(F14:F20)</f>
        <v/>
      </c>
      <c r="I21" s="5">
        <f>H21-D21</f>
        <v/>
      </c>
    </row>
    <row r="22" ht="26.25" customHeight="1">
      <c r="A22" s="15" t="n"/>
      <c r="B22" s="56" t="inlineStr">
        <is>
          <t xml:space="preserve">Balance being excess of Income over Expenditure (A-B) </t>
        </is>
      </c>
      <c r="C22" s="38" t="n"/>
      <c r="D22" s="93">
        <f>D12-D21</f>
        <v/>
      </c>
      <c r="E22" s="223">
        <f>E12-E21</f>
        <v/>
      </c>
      <c r="F22" s="415" t="n"/>
      <c r="I22" s="5">
        <f>H22-D22</f>
        <v/>
      </c>
    </row>
    <row r="23" ht="15.75" customHeight="1">
      <c r="A23" s="15" t="n"/>
      <c r="B23" s="56" t="inlineStr">
        <is>
          <t>Transfer to/ from Designated Fund</t>
        </is>
      </c>
      <c r="C23" s="38" t="n"/>
      <c r="D23" s="101" t="n"/>
      <c r="E23" s="101" t="n"/>
      <c r="F23" s="99" t="n"/>
    </row>
    <row r="24" ht="15.75" customHeight="1">
      <c r="A24" s="15" t="n"/>
      <c r="B24" s="56" t="inlineStr">
        <is>
          <t>Buiding fund</t>
        </is>
      </c>
      <c r="C24" s="38" t="n"/>
      <c r="D24" s="100" t="n"/>
      <c r="E24" s="101" t="n"/>
      <c r="F24" s="99" t="n"/>
    </row>
    <row r="25" ht="15.75" customHeight="1">
      <c r="A25" s="15" t="n"/>
      <c r="B25" s="56" t="inlineStr">
        <is>
          <t>Others (Specify)</t>
        </is>
      </c>
      <c r="C25" s="38" t="n"/>
      <c r="D25" s="101" t="n"/>
      <c r="E25" s="101" t="n"/>
      <c r="F25" s="99" t="n"/>
    </row>
    <row r="26" ht="24" customHeight="1">
      <c r="A26" s="15" t="n"/>
      <c r="B26" s="89" t="inlineStr">
        <is>
          <t>Balance Being Surplus (Deficit) Carried to Capital  Fund</t>
        </is>
      </c>
      <c r="C26" s="38" t="n"/>
      <c r="D26" s="93">
        <f>D22+D23+D24+D25</f>
        <v/>
      </c>
      <c r="E26" s="223">
        <f>E22+E23+E24+E25</f>
        <v/>
      </c>
      <c r="F26" s="415" t="n"/>
    </row>
    <row r="27" ht="15.75" customHeight="1">
      <c r="A27" s="15" t="n"/>
      <c r="B27" s="969" t="inlineStr">
        <is>
          <t>SIGNIFICANT ACCOUNTING POLICIES</t>
        </is>
      </c>
      <c r="C27" s="23" t="inlineStr">
        <is>
          <t>S-23</t>
        </is>
      </c>
      <c r="D27" s="39" t="n"/>
      <c r="E27" s="101" t="n"/>
      <c r="F27" s="99" t="n"/>
    </row>
    <row r="28" ht="15.75" customFormat="1" customHeight="1" s="42">
      <c r="B28" s="42" t="inlineStr">
        <is>
          <t>CONTINGENT LIABILITIES AND NOTES TO ACCOUNTS</t>
        </is>
      </c>
      <c r="C28" s="23" t="inlineStr">
        <is>
          <t>S-24</t>
        </is>
      </c>
      <c r="E28" s="123" t="n"/>
      <c r="F28" s="416" t="n"/>
      <c r="G28" s="8" t="n"/>
      <c r="H28" s="8" t="n"/>
      <c r="I28" s="5" t="n"/>
      <c r="J28" s="8" t="n"/>
      <c r="K28" s="8" t="n"/>
    </row>
    <row r="29" ht="27.75" customFormat="1" customHeight="1" s="26">
      <c r="A29" s="646" t="inlineStr">
        <is>
          <t>FINANCE OFFICER/AUTH. SIGNATORY</t>
        </is>
      </c>
      <c r="B29" s="646" t="n"/>
      <c r="C29" s="1119" t="inlineStr">
        <is>
          <t>DEPUTY COMMISSIONER/DIRECTOR/PRINCIPAL</t>
        </is>
      </c>
      <c r="D29" s="1073" t="n"/>
      <c r="E29" s="1074" t="n"/>
      <c r="F29" s="957" t="n"/>
      <c r="G29" s="20" t="n"/>
      <c r="H29" s="20" t="n"/>
      <c r="I29" s="20" t="n"/>
      <c r="J29" s="20" t="n"/>
      <c r="K29" s="20" t="n"/>
    </row>
  </sheetData>
  <mergeCells count="10">
    <mergeCell ref="A2:E2"/>
    <mergeCell ref="C3:C5"/>
    <mergeCell ref="A3:A5"/>
    <mergeCell ref="E3:E5"/>
    <mergeCell ref="A13:B13"/>
    <mergeCell ref="A1:E1"/>
    <mergeCell ref="D3:D5"/>
    <mergeCell ref="B3:B5"/>
    <mergeCell ref="C29:E29"/>
    <mergeCell ref="A6:B6"/>
  </mergeCells>
  <hyperlinks>
    <hyperlink ref="C7" location="'SCH-9 &amp; 10 '!Print_Area" display="S-9"/>
    <hyperlink ref="C8" location="'SCH-9 &amp; 10 '!Print_Area" display="S-10"/>
    <hyperlink ref="C9" location="'SCH 12 &amp;13 &amp; 14'!Print_Area" display="S-12"/>
    <hyperlink ref="G9" location="'I&amp;E'!Print_Area" display="I&amp;E"/>
    <hyperlink ref="C10" location="'SCH 12 &amp;13 &amp; 14'!Print_Area" display="S-13"/>
    <hyperlink ref="G10" location="RECEIPTS!Print_Area" display="Receipt"/>
    <hyperlink ref="C11" location="'SCH 12 &amp;13 &amp; 14'!Print_Area" display="S-14"/>
    <hyperlink ref="C14" location="'SC-15'!Print_Area" display="S-15"/>
    <hyperlink ref="C15" location="'SCH- 16 &amp; 17'!Print_Area" display="S-16"/>
    <hyperlink ref="C16" location="'SCH- 16 &amp; 17'!Print_Area" display="S-17"/>
    <hyperlink ref="C17" location="'sch - 18 &amp;19 &amp; 22'!Print_Area" display="S-18"/>
    <hyperlink ref="C18" location="'sch - 18 &amp;19 &amp; 22'!Print_Area" display="S-19"/>
    <hyperlink ref="C19" location="'S-4'!Print_Area" display="S-4"/>
    <hyperlink ref="C20" location="'sch - 18 &amp;19 &amp; 22'!Print_Area" display="S-22"/>
  </hyperlinks>
  <printOptions horizontalCentered="1"/>
  <pageMargins left="1.299212598425197" right="0.2362204724409449" top="0.3543307086614174" bottom="0.2755905511811024" header="0.2362204724409449" footer="0.1968503937007874"/>
  <pageSetup orientation="landscape" paperSize="9" scale="99" firstPageNumber="6" useFirstPageNumber="1" blackAndWhite="1"/>
</worksheet>
</file>

<file path=xl/worksheets/sheet40.xml><?xml version="1.0" encoding="utf-8"?>
<worksheet xmlns="http://schemas.openxmlformats.org/spreadsheetml/2006/main">
  <sheetPr>
    <tabColor rgb="FF00B050"/>
    <outlinePr summaryBelow="1" summaryRight="1"/>
    <pageSetUpPr fitToPage="1"/>
  </sheetPr>
  <dimension ref="A1:G31"/>
  <sheetViews>
    <sheetView view="pageBreakPreview" topLeftCell="A13" zoomScaleNormal="115" zoomScaleSheetLayoutView="100" workbookViewId="0">
      <selection activeCell="D22" sqref="D22"/>
    </sheetView>
  </sheetViews>
  <sheetFormatPr baseColWidth="8" defaultRowHeight="11.25"/>
  <cols>
    <col width="6.140625" customWidth="1" style="12" min="1" max="1"/>
    <col width="60.5703125" customWidth="1" style="5" min="2" max="2"/>
    <col width="25" customWidth="1" style="5" min="3" max="3"/>
    <col width="23.85546875" customWidth="1" style="5" min="4" max="4"/>
    <col width="9.140625" customWidth="1" style="5" min="5" max="5"/>
    <col width="30.28515625" customWidth="1" style="5" min="6" max="6"/>
    <col width="14.7109375" customWidth="1" style="5" min="7" max="7"/>
    <col width="9.140625" customWidth="1" style="5" min="8" max="16384"/>
  </cols>
  <sheetData>
    <row r="1" ht="18.75" customFormat="1" customHeight="1" s="34">
      <c r="A1" s="1256">
        <f>COVER!A1</f>
        <v/>
      </c>
      <c r="B1" s="1253" t="n"/>
      <c r="C1" s="1253" t="n"/>
      <c r="D1" s="1254" t="n"/>
    </row>
    <row r="2" ht="21.75" customHeight="1">
      <c r="A2" s="874" t="inlineStr">
        <is>
          <t>SCHEDULE 12 - INTEREST EARNED</t>
        </is>
      </c>
      <c r="B2" s="1243" t="n"/>
      <c r="C2" s="1243" t="n"/>
      <c r="D2" s="1230" t="n"/>
    </row>
    <row r="3" ht="19.5" customHeight="1">
      <c r="A3" s="904" t="inlineStr">
        <is>
          <t>SN</t>
        </is>
      </c>
      <c r="B3" s="904" t="inlineStr">
        <is>
          <t>PARTICULARS</t>
        </is>
      </c>
      <c r="C3" s="931" t="inlineStr">
        <is>
          <t>CAPITAL FUND</t>
        </is>
      </c>
      <c r="D3" s="1074" t="n"/>
    </row>
    <row r="4" ht="12" customHeight="1">
      <c r="A4" s="1116" t="n"/>
      <c r="B4" s="1116" t="n"/>
      <c r="C4" s="931" t="inlineStr">
        <is>
          <t>Revenue/SCHOOL FUND -GOVT KV</t>
        </is>
      </c>
      <c r="D4" s="1074" t="n"/>
    </row>
    <row r="5" ht="12" customHeight="1">
      <c r="A5" s="1117" t="n"/>
      <c r="B5" s="1117" t="n"/>
      <c r="C5" s="931" t="inlineStr">
        <is>
          <t>CURRENT  YEAR</t>
        </is>
      </c>
      <c r="D5" s="931" t="inlineStr">
        <is>
          <t>PREVIOUS  YEAR</t>
        </is>
      </c>
    </row>
    <row r="6" ht="15.75" customHeight="1">
      <c r="A6" s="357" t="n"/>
      <c r="B6" s="374" t="inlineStr">
        <is>
          <t xml:space="preserve">Interest  on </t>
        </is>
      </c>
      <c r="C6" s="15" t="n"/>
      <c r="D6" s="15" t="n"/>
      <c r="E6" s="13" t="n"/>
    </row>
    <row r="7" ht="20.25" customHeight="1">
      <c r="A7" s="384" t="n">
        <v>1</v>
      </c>
      <c r="B7" s="290" t="inlineStr">
        <is>
          <t>Savings Bank Accounts/Flexi Deposit Account</t>
        </is>
      </c>
      <c r="C7" s="610">
        <f>'R-SF-Pro'!H29</f>
        <v/>
      </c>
      <c r="D7" s="299" t="n">
        <v>23579</v>
      </c>
      <c r="E7" s="11" t="n"/>
    </row>
    <row r="8" ht="20.25" customHeight="1">
      <c r="A8" s="384" t="n">
        <v>2</v>
      </c>
      <c r="B8" s="290" t="inlineStr">
        <is>
          <t>Term Deposits with scheduled Banks</t>
        </is>
      </c>
      <c r="C8" s="610">
        <f>'R-SF-Pro'!H30</f>
        <v/>
      </c>
      <c r="D8" s="299" t="n"/>
      <c r="E8" s="11" t="n"/>
    </row>
    <row r="9" ht="20.25" customHeight="1">
      <c r="A9" s="384" t="n">
        <v>3</v>
      </c>
      <c r="B9" s="290" t="inlineStr">
        <is>
          <t>Loan &amp; Advances to employees</t>
        </is>
      </c>
      <c r="C9" s="610">
        <f>'R-SF-Pro'!H31</f>
        <v/>
      </c>
      <c r="D9" s="299" t="n"/>
      <c r="E9" s="11" t="n"/>
    </row>
    <row r="10" ht="20.25" customHeight="1">
      <c r="A10" s="15" t="n"/>
      <c r="B10" s="315" t="inlineStr">
        <is>
          <t xml:space="preserve">GRAND TOTAL </t>
        </is>
      </c>
      <c r="C10" s="307">
        <f>SUM(C7:C9)</f>
        <v/>
      </c>
      <c r="D10" s="626">
        <f>SUM(D7:D9)</f>
        <v/>
      </c>
    </row>
    <row r="11" ht="24" customHeight="1">
      <c r="A11" s="863" t="inlineStr">
        <is>
          <t>SCHEDULE 13 - OTHER INCOME</t>
        </is>
      </c>
      <c r="B11" s="1073" t="n"/>
      <c r="C11" s="1073" t="n"/>
      <c r="D11" s="1074" t="n"/>
    </row>
    <row r="12" ht="14.25" customHeight="1">
      <c r="A12" s="315" t="inlineStr">
        <is>
          <t>A</t>
        </is>
      </c>
      <c r="B12" s="374" t="inlineStr">
        <is>
          <t>Other Income</t>
        </is>
      </c>
      <c r="C12" s="94" t="n"/>
      <c r="D12" s="97" t="n"/>
    </row>
    <row r="13" ht="16.5" customHeight="1">
      <c r="A13" s="384" t="n">
        <v>1</v>
      </c>
      <c r="B13" s="290" t="inlineStr">
        <is>
          <t>RTI fees</t>
        </is>
      </c>
      <c r="C13" s="610">
        <f>'R-SF-Pro'!H18</f>
        <v/>
      </c>
      <c r="D13" s="627" t="n"/>
      <c r="E13" s="11" t="n"/>
    </row>
    <row r="14" ht="16.5" customHeight="1">
      <c r="A14" s="384" t="n">
        <v>2</v>
      </c>
      <c r="B14" s="290" t="inlineStr">
        <is>
          <t>Contribution towards CGHS recovery from staff.</t>
        </is>
      </c>
      <c r="C14" s="610">
        <f>'R-SF-Pro'!H19</f>
        <v/>
      </c>
      <c r="D14" s="627" t="n"/>
      <c r="E14" s="11" t="n"/>
    </row>
    <row r="15" ht="24.75" customHeight="1">
      <c r="A15" s="384" t="n">
        <v>3</v>
      </c>
      <c r="B15" s="290" t="inlineStr">
        <is>
          <t>Misc. receipts of Revenue nature(sale of tender form waste paper, misc. income etc.)</t>
        </is>
      </c>
      <c r="C15" s="610">
        <f>'R-SF-Pro'!H20</f>
        <v/>
      </c>
      <c r="D15" s="627" t="n"/>
      <c r="E15" s="11" t="n"/>
      <c r="F15" s="5" t="inlineStr">
        <is>
          <t>Recovery Capital nature as per R&amp;P</t>
        </is>
      </c>
      <c r="G15" s="5">
        <f>'R-SF-Pro'!H21</f>
        <v/>
      </c>
    </row>
    <row r="16" ht="24.75" customHeight="1">
      <c r="A16" s="384" t="n">
        <v>4</v>
      </c>
      <c r="B16" s="290" t="inlineStr">
        <is>
          <t>Recoveries of Capital Nature(lost article /damaged article, condemned articles)</t>
        </is>
      </c>
      <c r="C16" s="610">
        <f>'R-SF-Pro'!H21-'S-4'!L23</f>
        <v/>
      </c>
      <c r="D16" s="627" t="n"/>
      <c r="E16" s="11" t="n"/>
      <c r="F16" s="5" t="inlineStr">
        <is>
          <t>Materials written off (loss of assets adjusted)</t>
        </is>
      </c>
      <c r="G16" s="5">
        <f>'S-4'!J23</f>
        <v/>
      </c>
    </row>
    <row r="17" ht="17.25" customHeight="1">
      <c r="A17" s="384" t="n">
        <v>5</v>
      </c>
      <c r="B17" s="290" t="inlineStr">
        <is>
          <t>Leave Salary &amp; Pension Contribution</t>
        </is>
      </c>
      <c r="C17" s="610">
        <f>'R-SF-Pro'!H22</f>
        <v/>
      </c>
      <c r="D17" s="627" t="n"/>
      <c r="E17" s="11" t="n"/>
      <c r="F17" s="5" t="inlineStr">
        <is>
          <t>Profit from sale shown separately</t>
        </is>
      </c>
      <c r="G17" s="5">
        <f>'S-4'!M23</f>
        <v/>
      </c>
    </row>
    <row r="18" ht="17.25" customHeight="1">
      <c r="A18" s="384" t="n">
        <v>6</v>
      </c>
      <c r="B18" s="293" t="inlineStr">
        <is>
          <t xml:space="preserve">Profit on Sale / disposal of Assets </t>
        </is>
      </c>
      <c r="C18" s="628">
        <f>'S-4'!M27</f>
        <v/>
      </c>
      <c r="D18" s="627" t="n"/>
      <c r="E18" s="11" t="n"/>
      <c r="F18" s="5" t="inlineStr">
        <is>
          <t>Recovery Capital Nature booked in schedule</t>
        </is>
      </c>
      <c r="G18" s="5">
        <f>G15-G16-G17</f>
        <v/>
      </c>
    </row>
    <row r="19" ht="17.25" customHeight="1">
      <c r="A19" s="384" t="n">
        <v>7</v>
      </c>
      <c r="B19" s="293" t="inlineStr">
        <is>
          <t>Liabiliities written off</t>
        </is>
      </c>
      <c r="C19" s="610">
        <f>IF((SUM('S3-SF'!E8:E11)+SUM('S3-SF'!E13:E25))&lt;0, -SUM('S3-SF'!E8:E11)-SUM('S3-SF'!E13:E25),0)</f>
        <v/>
      </c>
      <c r="D19" s="627" t="n"/>
      <c r="E19" s="11" t="n"/>
    </row>
    <row r="20" ht="17.25" customHeight="1">
      <c r="A20" s="357" t="inlineStr">
        <is>
          <t>B</t>
        </is>
      </c>
      <c r="B20" s="288" t="inlineStr">
        <is>
          <t>Income from Land &amp; Building</t>
        </is>
      </c>
      <c r="C20" s="310" t="n"/>
      <c r="D20" s="627" t="n"/>
      <c r="E20" s="13" t="n"/>
    </row>
    <row r="21" ht="17.25" customHeight="1">
      <c r="A21" s="384" t="n">
        <v>1</v>
      </c>
      <c r="B21" s="290" t="inlineStr">
        <is>
          <t>License fee /House rent recovery from staff.</t>
        </is>
      </c>
      <c r="C21" s="610">
        <f>'R-SF-Pro'!H25</f>
        <v/>
      </c>
      <c r="D21" s="627" t="n"/>
      <c r="E21" s="11" t="n"/>
    </row>
    <row r="22" ht="17.25" customHeight="1">
      <c r="A22" s="384" t="n">
        <v>2</v>
      </c>
      <c r="B22" s="293" t="inlineStr">
        <is>
          <t>Hire Charges of Building(Room Rent etc.)</t>
        </is>
      </c>
      <c r="C22" s="610">
        <f>'R-SF-Pro'!H26</f>
        <v/>
      </c>
      <c r="D22" s="627" t="n">
        <v>2554</v>
      </c>
      <c r="E22" s="11" t="n"/>
    </row>
    <row r="23" ht="17.25" customHeight="1">
      <c r="A23" s="15" t="n"/>
      <c r="B23" s="315" t="inlineStr">
        <is>
          <t xml:space="preserve">GRAND TOTAL </t>
        </is>
      </c>
      <c r="C23" s="307">
        <f>SUM(C13:C22)</f>
        <v/>
      </c>
      <c r="D23" s="629">
        <f>SUM(D12:D22)</f>
        <v/>
      </c>
    </row>
    <row r="24" ht="24" customHeight="1">
      <c r="A24" s="856" t="inlineStr">
        <is>
          <t>SCHEDULE-14- PRIOR PERIOD INCOME</t>
        </is>
      </c>
    </row>
    <row r="25" ht="18" customHeight="1">
      <c r="A25" s="904" t="n">
        <v>1</v>
      </c>
      <c r="B25" s="374" t="inlineStr">
        <is>
          <t>Academic Receipts</t>
        </is>
      </c>
      <c r="C25" s="479" t="n"/>
      <c r="D25" s="97" t="n"/>
    </row>
    <row r="26" ht="18" customHeight="1">
      <c r="A26" s="372" t="n">
        <v>2</v>
      </c>
      <c r="B26" s="374" t="inlineStr">
        <is>
          <t>Other Income</t>
        </is>
      </c>
      <c r="C26" s="376" t="n"/>
      <c r="D26" s="97" t="n"/>
    </row>
    <row r="27" ht="18" customHeight="1">
      <c r="A27" s="15" t="n"/>
      <c r="B27" s="315" t="inlineStr">
        <is>
          <t xml:space="preserve"> TOTAL </t>
        </is>
      </c>
      <c r="C27" s="93">
        <f>C25+C26</f>
        <v/>
      </c>
      <c r="D27" s="97" t="n"/>
    </row>
    <row r="28" ht="43.5" customFormat="1" customHeight="1" s="20">
      <c r="A28" s="925" t="inlineStr">
        <is>
          <t>FINANCE OFFICER/DIRECTOR/PRINCIPAL</t>
        </is>
      </c>
      <c r="E28" s="5" t="n"/>
    </row>
    <row r="31" ht="15.75" customHeight="1">
      <c r="E31" s="21" t="n"/>
    </row>
  </sheetData>
  <mergeCells count="9">
    <mergeCell ref="A1:D1"/>
    <mergeCell ref="A28:D28"/>
    <mergeCell ref="A3:A5"/>
    <mergeCell ref="A24:D24"/>
    <mergeCell ref="B3:B5"/>
    <mergeCell ref="A11:D11"/>
    <mergeCell ref="A2:D2"/>
    <mergeCell ref="C3:D3"/>
    <mergeCell ref="C4:D4"/>
  </mergeCells>
  <printOptions horizontalCentered="1" gridLines="1"/>
  <pageMargins left="0.9055118110236221" right="0.65" top="0.4724409448818898" bottom="0.4330708661417323" header="0.3149606299212598" footer="0.3149606299212598"/>
  <pageSetup orientation="landscape" paperSize="9" blackAndWhite="1"/>
</worksheet>
</file>

<file path=xl/worksheets/sheet41.xml><?xml version="1.0" encoding="utf-8"?>
<worksheet xmlns="http://schemas.openxmlformats.org/spreadsheetml/2006/main">
  <sheetPr>
    <tabColor rgb="FF00B050"/>
    <outlinePr summaryBelow="1" summaryRight="1"/>
    <pageSetUpPr fitToPage="1"/>
  </sheetPr>
  <dimension ref="A1:L42"/>
  <sheetViews>
    <sheetView view="pageBreakPreview" topLeftCell="A22" zoomScale="115" zoomScaleSheetLayoutView="115" workbookViewId="0">
      <selection activeCell="D31" sqref="D31"/>
    </sheetView>
  </sheetViews>
  <sheetFormatPr baseColWidth="8" defaultRowHeight="11.25"/>
  <cols>
    <col width="4.7109375" customWidth="1" style="976" min="1" max="1"/>
    <col width="34.140625" customWidth="1" style="5" min="2" max="2"/>
    <col width="12.5703125" customWidth="1" style="8" min="3" max="3"/>
    <col width="9.85546875" customWidth="1" style="5" min="4" max="4"/>
    <col width="9.28515625" customWidth="1" style="5" min="5" max="5"/>
    <col width="11.42578125" customWidth="1" style="5" min="6" max="6"/>
    <col width="12.5703125" customWidth="1" style="12" min="7" max="8"/>
    <col width="13.28515625" customWidth="1" style="5" min="9" max="9"/>
    <col width="9.140625" customWidth="1" style="5" min="10" max="10"/>
    <col width="12.5703125" customWidth="1" style="5" min="11" max="11"/>
    <col width="17.5703125" customWidth="1" style="5" min="12" max="12"/>
    <col width="9.140625" customWidth="1" style="5" min="13" max="16384"/>
  </cols>
  <sheetData>
    <row r="1" ht="22.5" customFormat="1" customHeight="1" s="34">
      <c r="A1" s="856">
        <f>COVER!A1</f>
        <v/>
      </c>
    </row>
    <row r="2" ht="19.5" customHeight="1">
      <c r="A2" s="907" t="inlineStr">
        <is>
          <t>SCHEDULE 15 - STAFF PAYMENTS &amp; BENEFITS( TEACHING AND NON TEACHING)</t>
        </is>
      </c>
    </row>
    <row r="3" ht="27" customHeight="1">
      <c r="A3" s="969" t="inlineStr">
        <is>
          <t>SN</t>
        </is>
      </c>
      <c r="B3" s="970" t="inlineStr">
        <is>
          <t>HEADS OF ACCOUNTS</t>
        </is>
      </c>
      <c r="C3" s="33" t="inlineStr">
        <is>
          <t>Revenue</t>
        </is>
      </c>
      <c r="D3" s="968" t="inlineStr">
        <is>
          <t>CCA</t>
        </is>
      </c>
      <c r="E3" s="968" t="inlineStr">
        <is>
          <t>Specific PLAN</t>
        </is>
      </c>
      <c r="F3" s="968" t="inlineStr">
        <is>
          <t>PROJECT KV</t>
        </is>
      </c>
      <c r="G3" s="971" t="inlineStr">
        <is>
          <t>TOTAL-CURRENT YEAR</t>
        </is>
      </c>
      <c r="H3" s="971" t="inlineStr">
        <is>
          <t>TOTAL-PREVIOUS YEAR</t>
        </is>
      </c>
    </row>
    <row r="4">
      <c r="A4" s="1116" t="n"/>
      <c r="B4" s="1116" t="n"/>
      <c r="C4" s="968" t="inlineStr">
        <is>
          <t>SF</t>
        </is>
      </c>
      <c r="D4" s="1117" t="n"/>
      <c r="E4" s="1117" t="n"/>
      <c r="F4" s="1117" t="n"/>
      <c r="G4" s="1117" t="n"/>
      <c r="H4" s="1117" t="n"/>
    </row>
    <row r="5">
      <c r="A5" s="1117" t="n"/>
      <c r="B5" s="1117" t="n"/>
      <c r="C5" s="755" t="n">
        <v>1</v>
      </c>
      <c r="D5" s="755" t="n">
        <v>3</v>
      </c>
      <c r="E5" s="755" t="n">
        <v>4</v>
      </c>
      <c r="F5" s="755" t="n">
        <v>5</v>
      </c>
      <c r="G5" s="755" t="n">
        <v>6</v>
      </c>
      <c r="H5" s="755" t="n">
        <v>7</v>
      </c>
    </row>
    <row r="6" ht="14.25" customHeight="1">
      <c r="A6" s="46" t="n">
        <v>1</v>
      </c>
      <c r="B6" s="39" t="inlineStr">
        <is>
          <t>Basic Pay</t>
        </is>
      </c>
      <c r="C6" s="369">
        <f>'P-SF-Pro'!H12</f>
        <v/>
      </c>
      <c r="D6" s="369">
        <f>PAYMENTS!G7</f>
        <v/>
      </c>
      <c r="E6" s="369">
        <f>PAYMENTS!H7</f>
        <v/>
      </c>
      <c r="F6" s="369">
        <f>'P-Pkv-Pro'!H12</f>
        <v/>
      </c>
      <c r="G6" s="971">
        <f>SUM(C6+D6+E6+F6)</f>
        <v/>
      </c>
      <c r="H6" s="102" t="n">
        <v>12937191</v>
      </c>
      <c r="K6" s="161" t="inlineStr">
        <is>
          <t>Balance Sheet</t>
        </is>
      </c>
      <c r="L6" s="161" t="inlineStr">
        <is>
          <t>Schedule-4 (All)</t>
        </is>
      </c>
    </row>
    <row r="7" ht="14.25" customHeight="1">
      <c r="A7" s="46" t="n">
        <v>2</v>
      </c>
      <c r="B7" s="39" t="inlineStr">
        <is>
          <t xml:space="preserve">DA on Pay </t>
        </is>
      </c>
      <c r="C7" s="369">
        <f>'P-SF-Pro'!H13</f>
        <v/>
      </c>
      <c r="D7" s="369">
        <f>PAYMENTS!G8</f>
        <v/>
      </c>
      <c r="E7" s="369">
        <f>PAYMENTS!H8</f>
        <v/>
      </c>
      <c r="F7" s="369">
        <f>'P-Pkv-Pro'!H13</f>
        <v/>
      </c>
      <c r="G7" s="971">
        <f>SUM(C7+D7+E7+F7)</f>
        <v/>
      </c>
      <c r="H7" s="102" t="n">
        <v>4877571</v>
      </c>
      <c r="K7" s="161" t="inlineStr">
        <is>
          <t>Receipt</t>
        </is>
      </c>
      <c r="L7" s="161" t="inlineStr">
        <is>
          <t>Sch-4A (SF)</t>
        </is>
      </c>
    </row>
    <row r="8" ht="14.25" customHeight="1">
      <c r="A8" s="46" t="n">
        <v>3</v>
      </c>
      <c r="B8" s="39" t="inlineStr">
        <is>
          <t>TPT Allowance</t>
        </is>
      </c>
      <c r="C8" s="369">
        <f>'P-SF-Pro'!H14</f>
        <v/>
      </c>
      <c r="D8" s="369">
        <f>PAYMENTS!G9</f>
        <v/>
      </c>
      <c r="E8" s="369">
        <f>PAYMENTS!H9</f>
        <v/>
      </c>
      <c r="F8" s="369">
        <f>'P-Pkv-Pro'!H14</f>
        <v/>
      </c>
      <c r="G8" s="971">
        <f>SUM(C8+D8+E8+F8)</f>
        <v/>
      </c>
      <c r="H8" s="102" t="n">
        <v>505800</v>
      </c>
      <c r="K8" s="161" t="inlineStr">
        <is>
          <t>Payment</t>
        </is>
      </c>
      <c r="L8" s="161" t="inlineStr">
        <is>
          <t>Sch-4B (Plan)</t>
        </is>
      </c>
    </row>
    <row r="9" ht="14.25" customHeight="1">
      <c r="A9" s="46" t="n">
        <v>4</v>
      </c>
      <c r="B9" s="39" t="inlineStr">
        <is>
          <t>DA on TPT Allowance</t>
        </is>
      </c>
      <c r="C9" s="369">
        <f>'P-SF-Pro'!H15</f>
        <v/>
      </c>
      <c r="D9" s="369">
        <f>PAYMENTS!G10</f>
        <v/>
      </c>
      <c r="E9" s="369">
        <f>PAYMENTS!H10</f>
        <v/>
      </c>
      <c r="F9" s="369">
        <f>'P-Pkv-Pro'!H15</f>
        <v/>
      </c>
      <c r="G9" s="971">
        <f>SUM(C9+D9+E9+F9)</f>
        <v/>
      </c>
      <c r="H9" s="102" t="n">
        <v>184608</v>
      </c>
      <c r="K9" s="161" t="inlineStr">
        <is>
          <t>SF-Rec-Prov-Annex</t>
        </is>
      </c>
      <c r="L9" s="161" t="inlineStr">
        <is>
          <t>Sch-4C (Specific Plan)</t>
        </is>
      </c>
    </row>
    <row r="10" ht="14.25" customHeight="1">
      <c r="A10" s="46" t="n">
        <v>5</v>
      </c>
      <c r="B10" s="39" t="inlineStr">
        <is>
          <t>House Rent Allowance</t>
        </is>
      </c>
      <c r="C10" s="369">
        <f>'P-SF-Pro'!H16</f>
        <v/>
      </c>
      <c r="D10" s="369">
        <f>PAYMENTS!G11</f>
        <v/>
      </c>
      <c r="E10" s="369">
        <f>PAYMENTS!H11</f>
        <v/>
      </c>
      <c r="F10" s="369">
        <f>'P-Pkv-Pro'!H16</f>
        <v/>
      </c>
      <c r="G10" s="971">
        <f>SUM(C10+D10+E10+F10)</f>
        <v/>
      </c>
      <c r="H10" s="102" t="n">
        <v>338197</v>
      </c>
      <c r="K10" s="161" t="inlineStr">
        <is>
          <t>VVN-Rec-Prov-Annex</t>
        </is>
      </c>
      <c r="L10" s="161" t="inlineStr">
        <is>
          <t>Sch-4D (VVN)</t>
        </is>
      </c>
    </row>
    <row r="11" ht="14.25" customHeight="1">
      <c r="A11" s="46" t="n">
        <v>6</v>
      </c>
      <c r="B11" s="39" t="inlineStr">
        <is>
          <t>Bonus</t>
        </is>
      </c>
      <c r="C11" s="369">
        <f>'P-SF-Pro'!H17</f>
        <v/>
      </c>
      <c r="D11" s="369">
        <f>PAYMENTS!G12</f>
        <v/>
      </c>
      <c r="E11" s="369">
        <f>PAYMENTS!H12</f>
        <v/>
      </c>
      <c r="F11" s="369">
        <f>'P-Pkv-Pro'!H17</f>
        <v/>
      </c>
      <c r="G11" s="971">
        <f>SUM(C11+D11+E11+F11)</f>
        <v/>
      </c>
      <c r="H11" s="102" t="n">
        <v>0</v>
      </c>
      <c r="K11" s="161" t="inlineStr">
        <is>
          <t>Project-Rec-Prov-Annex</t>
        </is>
      </c>
      <c r="L11" s="161" t="inlineStr">
        <is>
          <t>Sch-4E (Project)</t>
        </is>
      </c>
    </row>
    <row r="12" ht="14.25" customHeight="1">
      <c r="A12" s="46" t="n">
        <v>7</v>
      </c>
      <c r="B12" s="39" t="inlineStr">
        <is>
          <t>Children Education Allowance</t>
        </is>
      </c>
      <c r="C12" s="369">
        <f>'P-SF-Pro'!H18</f>
        <v/>
      </c>
      <c r="D12" s="369">
        <f>PAYMENTS!G13</f>
        <v/>
      </c>
      <c r="E12" s="369">
        <f>PAYMENTS!H13</f>
        <v/>
      </c>
      <c r="F12" s="369">
        <f>'P-Pkv-Pro'!H18</f>
        <v/>
      </c>
      <c r="G12" s="971">
        <f>SUM(C12+D12+E12+F12)</f>
        <v/>
      </c>
      <c r="H12" s="102" t="n">
        <v>108000</v>
      </c>
      <c r="K12" s="161" t="inlineStr">
        <is>
          <t>SF-Paym-Prov-Annex</t>
        </is>
      </c>
      <c r="L12" s="161" t="inlineStr">
        <is>
          <t>Schedule-7</t>
        </is>
      </c>
    </row>
    <row r="13" ht="14.25" customHeight="1">
      <c r="A13" s="46" t="n">
        <v>8</v>
      </c>
      <c r="B13" s="39" t="inlineStr">
        <is>
          <t>Leave Travel Concession</t>
        </is>
      </c>
      <c r="C13" s="369">
        <f>'P-SF-Pro'!H19</f>
        <v/>
      </c>
      <c r="D13" s="369">
        <f>PAYMENTS!G14</f>
        <v/>
      </c>
      <c r="E13" s="369">
        <f>PAYMENTS!H14</f>
        <v/>
      </c>
      <c r="F13" s="369">
        <f>'P-Pkv-Pro'!H19</f>
        <v/>
      </c>
      <c r="G13" s="971">
        <f>SUM(C13+D13+E13+F13)</f>
        <v/>
      </c>
      <c r="H13" s="102" t="n">
        <v>57020</v>
      </c>
      <c r="K13" s="161" t="inlineStr">
        <is>
          <t>VVN-Paym-Prov-Annex</t>
        </is>
      </c>
      <c r="L13" s="161" t="inlineStr">
        <is>
          <t>Schedule-8</t>
        </is>
      </c>
    </row>
    <row r="14" ht="14.25" customHeight="1">
      <c r="A14" s="46" t="n">
        <v>9</v>
      </c>
      <c r="B14" s="39" t="inlineStr">
        <is>
          <t>Leave encashment on LTC</t>
        </is>
      </c>
      <c r="C14" s="369">
        <f>'P-SF-Pro'!H20</f>
        <v/>
      </c>
      <c r="D14" s="369">
        <f>PAYMENTS!G15</f>
        <v/>
      </c>
      <c r="E14" s="369">
        <f>PAYMENTS!H15</f>
        <v/>
      </c>
      <c r="F14" s="369">
        <f>'P-Pkv-Pro'!H20</f>
        <v/>
      </c>
      <c r="G14" s="971">
        <f>SUM(C14+D14+E14+F14)</f>
        <v/>
      </c>
      <c r="H14" s="102" t="n">
        <v>0</v>
      </c>
      <c r="K14" s="161" t="inlineStr">
        <is>
          <t>Plan-Paym-Prov-Annex</t>
        </is>
      </c>
      <c r="L14" s="161" t="inlineStr">
        <is>
          <t>S8-Annex-SF</t>
        </is>
      </c>
    </row>
    <row r="15" ht="14.25" customHeight="1">
      <c r="A15" s="46" t="n">
        <v>10</v>
      </c>
      <c r="B15" s="39" t="inlineStr">
        <is>
          <t>Medical Reimbursement</t>
        </is>
      </c>
      <c r="C15" s="369">
        <f>'P-SF-Pro'!H21</f>
        <v/>
      </c>
      <c r="D15" s="369">
        <f>PAYMENTS!G16</f>
        <v/>
      </c>
      <c r="E15" s="369">
        <f>PAYMENTS!H16</f>
        <v/>
      </c>
      <c r="F15" s="369">
        <f>'P-Pkv-Pro'!H21</f>
        <v/>
      </c>
      <c r="G15" s="971">
        <f>SUM(C15+D15+E15+F15)</f>
        <v/>
      </c>
      <c r="H15" s="102" t="n">
        <v>0</v>
      </c>
      <c r="K15" s="161" t="inlineStr">
        <is>
          <t>Income &amp; Expenditure</t>
        </is>
      </c>
      <c r="L15" s="161" t="inlineStr">
        <is>
          <t>S8-Annex-VVN</t>
        </is>
      </c>
    </row>
    <row r="16" ht="14.25" customHeight="1">
      <c r="A16" s="46" t="n">
        <v>11</v>
      </c>
      <c r="B16" s="39" t="inlineStr">
        <is>
          <t>Cash Handling &amp; Treasury  Allowance</t>
        </is>
      </c>
      <c r="C16" s="369">
        <f>'P-SF-Pro'!H22</f>
        <v/>
      </c>
      <c r="D16" s="369">
        <f>PAYMENTS!G17</f>
        <v/>
      </c>
      <c r="E16" s="369">
        <f>PAYMENTS!H17</f>
        <v/>
      </c>
      <c r="F16" s="369">
        <f>'P-Pkv-Pro'!H22</f>
        <v/>
      </c>
      <c r="G16" s="971">
        <f>SUM(C16+D16+E16+F16)</f>
        <v/>
      </c>
      <c r="H16" s="102" t="n">
        <v>0</v>
      </c>
      <c r="K16" s="161" t="inlineStr">
        <is>
          <t>Schedule-1</t>
        </is>
      </c>
      <c r="L16" s="161" t="inlineStr">
        <is>
          <t>S8-Annex-Project</t>
        </is>
      </c>
    </row>
    <row r="17" ht="14.25" customHeight="1">
      <c r="A17" s="46" t="n">
        <v>12</v>
      </c>
      <c r="B17" s="39" t="inlineStr">
        <is>
          <t>Management  Contribution to CPF</t>
        </is>
      </c>
      <c r="C17" s="369">
        <f>'P-SF-Pro'!H23</f>
        <v/>
      </c>
      <c r="D17" s="369">
        <f>PAYMENTS!G18</f>
        <v/>
      </c>
      <c r="E17" s="369">
        <f>PAYMENTS!H18</f>
        <v/>
      </c>
      <c r="F17" s="369">
        <f>'P-Pkv-Pro'!H23</f>
        <v/>
      </c>
      <c r="G17" s="971">
        <f>SUM(C17+D17+E17+F17)</f>
        <v/>
      </c>
      <c r="H17" s="102" t="n">
        <v>0</v>
      </c>
      <c r="K17" s="161" t="inlineStr">
        <is>
          <t>Schedule-2</t>
        </is>
      </c>
      <c r="L17" s="161" t="inlineStr">
        <is>
          <t>S8-Annex-Plan</t>
        </is>
      </c>
    </row>
    <row r="18" ht="14.25" customHeight="1">
      <c r="A18" s="46" t="n">
        <v>13</v>
      </c>
      <c r="B18" s="39" t="inlineStr">
        <is>
          <t>Management Contribution to NPS</t>
        </is>
      </c>
      <c r="C18" s="369">
        <f>'P-SF-Pro'!H24</f>
        <v/>
      </c>
      <c r="D18" s="369">
        <f>PAYMENTS!G19</f>
        <v/>
      </c>
      <c r="E18" s="369">
        <f>PAYMENTS!H19</f>
        <v/>
      </c>
      <c r="F18" s="369">
        <f>'P-Pkv-Pro'!H24</f>
        <v/>
      </c>
      <c r="G18" s="971">
        <f>SUM(C18+D18+E18+F18)</f>
        <v/>
      </c>
      <c r="H18" s="102" t="n">
        <v>2091630</v>
      </c>
      <c r="K18" s="161" t="inlineStr">
        <is>
          <t>Schedule-2A</t>
        </is>
      </c>
      <c r="L18" s="161" t="inlineStr">
        <is>
          <t>S8-Annex-Sp. Plan</t>
        </is>
      </c>
    </row>
    <row r="19" ht="14.25" customHeight="1">
      <c r="A19" s="46" t="n">
        <v>14</v>
      </c>
      <c r="B19" s="39" t="inlineStr">
        <is>
          <t>LS&amp;PC-deputationist &amp; Project KV</t>
        </is>
      </c>
      <c r="C19" s="369">
        <f>'P-SF-Pro'!H25</f>
        <v/>
      </c>
      <c r="D19" s="369">
        <f>PAYMENTS!G20</f>
        <v/>
      </c>
      <c r="E19" s="369">
        <f>PAYMENTS!H20</f>
        <v/>
      </c>
      <c r="F19" s="369">
        <f>'P-Pkv-Pro'!H25</f>
        <v/>
      </c>
      <c r="G19" s="971">
        <f>SUM(C19+D19+E19+F19)</f>
        <v/>
      </c>
      <c r="H19" s="102" t="n">
        <v>0</v>
      </c>
      <c r="K19" s="161" t="inlineStr">
        <is>
          <t>Schedule-3</t>
        </is>
      </c>
      <c r="L19" s="161" t="inlineStr">
        <is>
          <t>Schedule-9</t>
        </is>
      </c>
    </row>
    <row r="20" ht="14.25" customHeight="1">
      <c r="A20" s="46" t="n">
        <v>15</v>
      </c>
      <c r="B20" s="39" t="inlineStr">
        <is>
          <t>Arrear of P&amp;A not clasified above</t>
        </is>
      </c>
      <c r="C20" s="369">
        <f>'P-SF-Pro'!H26</f>
        <v/>
      </c>
      <c r="D20" s="369">
        <f>PAYMENTS!G21</f>
        <v/>
      </c>
      <c r="E20" s="369">
        <f>PAYMENTS!H21</f>
        <v/>
      </c>
      <c r="F20" s="369">
        <f>'P-Pkv-Pro'!H26</f>
        <v/>
      </c>
      <c r="G20" s="971">
        <f>SUM(C20+D20+E20+F20)</f>
        <v/>
      </c>
      <c r="H20" s="102" t="n">
        <v>0</v>
      </c>
      <c r="K20" s="161" t="inlineStr">
        <is>
          <t>Schedule-3A</t>
        </is>
      </c>
      <c r="L20" s="161" t="inlineStr">
        <is>
          <t>Schedule-10</t>
        </is>
      </c>
    </row>
    <row r="21" ht="14.25" customHeight="1">
      <c r="A21" s="46" t="n">
        <v>16</v>
      </c>
      <c r="B21" s="39" t="inlineStr">
        <is>
          <t>TA/TTA Expenditure</t>
        </is>
      </c>
      <c r="C21" s="369">
        <f>'P-SF-Pro'!H27</f>
        <v/>
      </c>
      <c r="D21" s="369">
        <f>PAYMENTS!G22</f>
        <v/>
      </c>
      <c r="E21" s="369">
        <f>PAYMENTS!H22</f>
        <v/>
      </c>
      <c r="F21" s="369">
        <f>'P-Pkv-Pro'!H27</f>
        <v/>
      </c>
      <c r="G21" s="971">
        <f>SUM(C21+D21+E21+F21)</f>
        <v/>
      </c>
      <c r="H21" s="102" t="n">
        <v>243221</v>
      </c>
      <c r="K21" s="161" t="inlineStr">
        <is>
          <t>Schedule-3B</t>
        </is>
      </c>
      <c r="L21" s="161" t="inlineStr">
        <is>
          <t>Schedule-12</t>
        </is>
      </c>
    </row>
    <row r="22" ht="14.25" customHeight="1">
      <c r="A22" s="46" t="n">
        <v>17</v>
      </c>
      <c r="B22" s="39" t="inlineStr">
        <is>
          <t>Honorarium</t>
        </is>
      </c>
      <c r="C22" s="369">
        <f>'P-SF-Pro'!H28</f>
        <v/>
      </c>
      <c r="D22" s="369">
        <f>PAYMENTS!G23</f>
        <v/>
      </c>
      <c r="E22" s="369">
        <f>PAYMENTS!H23</f>
        <v/>
      </c>
      <c r="F22" s="369">
        <f>'P-Pkv-Pro'!H28</f>
        <v/>
      </c>
      <c r="G22" s="971">
        <f>SUM(C22+D22+E22+F22)</f>
        <v/>
      </c>
      <c r="H22" s="102" t="n">
        <v>0</v>
      </c>
      <c r="K22" s="161" t="inlineStr">
        <is>
          <t>S3-Annex-SF</t>
        </is>
      </c>
      <c r="L22" s="161" t="inlineStr">
        <is>
          <t>Schedule-13</t>
        </is>
      </c>
    </row>
    <row r="23" ht="14.25" customHeight="1">
      <c r="A23" s="46" t="n">
        <v>18</v>
      </c>
      <c r="B23" s="39" t="inlineStr">
        <is>
          <t>Conveyance Allowance Fixed</t>
        </is>
      </c>
      <c r="C23" s="369">
        <f>'P-SF-Pro'!H29</f>
        <v/>
      </c>
      <c r="D23" s="369">
        <f>PAYMENTS!G24</f>
        <v/>
      </c>
      <c r="E23" s="369">
        <f>PAYMENTS!H24</f>
        <v/>
      </c>
      <c r="F23" s="369">
        <f>'P-Pkv-Pro'!H29</f>
        <v/>
      </c>
      <c r="G23" s="971">
        <f>SUM(C23+D23+E23+F23)</f>
        <v/>
      </c>
      <c r="H23" s="102" t="n">
        <v>0</v>
      </c>
      <c r="K23" s="161" t="inlineStr">
        <is>
          <t>S3-Annex-VVN</t>
        </is>
      </c>
      <c r="L23" s="161" t="inlineStr">
        <is>
          <t>Schedule-14</t>
        </is>
      </c>
    </row>
    <row r="24" ht="14.25" customHeight="1">
      <c r="A24" s="46" t="n">
        <v>19</v>
      </c>
      <c r="B24" s="39" t="inlineStr">
        <is>
          <t>Dress  Allowance</t>
        </is>
      </c>
      <c r="C24" s="369">
        <f>'P-SF-Pro'!H30</f>
        <v/>
      </c>
      <c r="D24" s="369">
        <f>PAYMENTS!G25</f>
        <v/>
      </c>
      <c r="E24" s="369">
        <f>PAYMENTS!H25</f>
        <v/>
      </c>
      <c r="F24" s="369">
        <f>'P-Pkv-Pro'!H30</f>
        <v/>
      </c>
      <c r="G24" s="971">
        <f>SUM(C24+D24+E24+F24)</f>
        <v/>
      </c>
      <c r="H24" s="102" t="n">
        <v>0</v>
      </c>
      <c r="K24" s="161" t="inlineStr">
        <is>
          <t>S3-Annex-Project</t>
        </is>
      </c>
      <c r="L24" s="161" t="inlineStr">
        <is>
          <t>Schedule-15</t>
        </is>
      </c>
    </row>
    <row r="25" ht="14.25" customHeight="1">
      <c r="A25" s="46" t="n">
        <v>20</v>
      </c>
      <c r="B25" s="39" t="inlineStr">
        <is>
          <t>Tough Location  Allowance-1</t>
        </is>
      </c>
      <c r="C25" s="369">
        <f>'P-SF-Pro'!H31</f>
        <v/>
      </c>
      <c r="D25" s="369">
        <f>PAYMENTS!G26</f>
        <v/>
      </c>
      <c r="E25" s="369">
        <f>PAYMENTS!H26</f>
        <v/>
      </c>
      <c r="F25" s="369">
        <f>'P-Pkv-Pro'!H31</f>
        <v/>
      </c>
      <c r="G25" s="971">
        <f>SUM(C25+D25+E25+F25)</f>
        <v/>
      </c>
      <c r="H25" s="102" t="n">
        <v>756672</v>
      </c>
      <c r="K25" s="161" t="inlineStr">
        <is>
          <t>S3-Annex-Plan</t>
        </is>
      </c>
      <c r="L25" s="161" t="inlineStr">
        <is>
          <t>Schedule-16</t>
        </is>
      </c>
    </row>
    <row r="26" ht="14.25" customHeight="1">
      <c r="A26" s="46" t="n">
        <v>21</v>
      </c>
      <c r="B26" s="39" t="inlineStr">
        <is>
          <t>Tough Location  Allowance-2</t>
        </is>
      </c>
      <c r="C26" s="369">
        <f>'P-SF-Pro'!H32</f>
        <v/>
      </c>
      <c r="D26" s="369">
        <f>PAYMENTS!G27</f>
        <v/>
      </c>
      <c r="E26" s="369">
        <f>PAYMENTS!H27</f>
        <v/>
      </c>
      <c r="F26" s="369">
        <f>'P-Pkv-Pro'!H32</f>
        <v/>
      </c>
      <c r="G26" s="971">
        <f>SUM(C26+D26+E26+F26)</f>
        <v/>
      </c>
      <c r="H26" s="102" t="n">
        <v>0</v>
      </c>
      <c r="K26" s="161" t="inlineStr">
        <is>
          <t>S3-Annex-Specific Plan</t>
        </is>
      </c>
      <c r="L26" s="161" t="inlineStr">
        <is>
          <t>Schedule-17</t>
        </is>
      </c>
    </row>
    <row r="27" ht="14.25" customHeight="1">
      <c r="A27" s="46" t="n">
        <v>22</v>
      </c>
      <c r="B27" s="39" t="inlineStr">
        <is>
          <t>Tough Location  Allowance-3</t>
        </is>
      </c>
      <c r="C27" s="369">
        <f>'P-SF-Pro'!H33</f>
        <v/>
      </c>
      <c r="D27" s="369">
        <f>PAYMENTS!G28</f>
        <v/>
      </c>
      <c r="E27" s="369">
        <f>PAYMENTS!H28</f>
        <v/>
      </c>
      <c r="F27" s="369">
        <f>'P-Pkv-Pro'!H33</f>
        <v/>
      </c>
      <c r="G27" s="971">
        <f>SUM(C27+D27+E27+F27)</f>
        <v/>
      </c>
      <c r="H27" s="102" t="n">
        <v>0</v>
      </c>
      <c r="K27" s="109" t="n"/>
      <c r="L27" s="161" t="inlineStr">
        <is>
          <t>Schedule-18</t>
        </is>
      </c>
    </row>
    <row r="28" ht="14.25" customHeight="1">
      <c r="A28" s="46" t="n">
        <v>23</v>
      </c>
      <c r="B28" s="39" t="inlineStr">
        <is>
          <t>Island Special Allowance</t>
        </is>
      </c>
      <c r="C28" s="369">
        <f>'P-SF-Pro'!H34</f>
        <v/>
      </c>
      <c r="D28" s="369">
        <f>PAYMENTS!G29</f>
        <v/>
      </c>
      <c r="E28" s="369">
        <f>PAYMENTS!H29</f>
        <v/>
      </c>
      <c r="F28" s="369">
        <f>'P-Pkv-Pro'!H34</f>
        <v/>
      </c>
      <c r="G28" s="971">
        <f>SUM(C28+D28+E28+F28)</f>
        <v/>
      </c>
      <c r="H28" s="102" t="n">
        <v>0</v>
      </c>
      <c r="K28" s="109" t="n"/>
      <c r="L28" s="161" t="inlineStr">
        <is>
          <t>Schedule-19</t>
        </is>
      </c>
    </row>
    <row r="29" ht="14.25" customHeight="1">
      <c r="A29" s="46" t="n">
        <v>24</v>
      </c>
      <c r="B29" s="39" t="inlineStr">
        <is>
          <t>Special Duty Allowance</t>
        </is>
      </c>
      <c r="C29" s="369">
        <f>'P-SF-Pro'!H35</f>
        <v/>
      </c>
      <c r="D29" s="369">
        <f>PAYMENTS!G30</f>
        <v/>
      </c>
      <c r="E29" s="369">
        <f>PAYMENTS!H30</f>
        <v/>
      </c>
      <c r="F29" s="369">
        <f>'P-Pkv-Pro'!H35</f>
        <v/>
      </c>
      <c r="G29" s="971">
        <f>SUM(C29+D29+E29+F29)</f>
        <v/>
      </c>
      <c r="H29" s="102" t="n">
        <v>1270766</v>
      </c>
      <c r="L29" s="161" t="inlineStr">
        <is>
          <t>Schedule-4</t>
        </is>
      </c>
    </row>
    <row r="30" ht="14.25" customHeight="1">
      <c r="A30" s="46" t="n">
        <v>25</v>
      </c>
      <c r="B30" s="39" t="inlineStr">
        <is>
          <t>Hard Area Allowance</t>
        </is>
      </c>
      <c r="C30" s="369">
        <f>'P-SF-Pro'!H36</f>
        <v/>
      </c>
      <c r="D30" s="369">
        <f>PAYMENTS!G31</f>
        <v/>
      </c>
      <c r="E30" s="369">
        <f>PAYMENTS!H31</f>
        <v/>
      </c>
      <c r="F30" s="369">
        <f>'P-Pkv-Pro'!H36</f>
        <v/>
      </c>
      <c r="G30" s="971">
        <f>SUM(C30+D30+E30+F30)</f>
        <v/>
      </c>
      <c r="H30" s="102" t="n">
        <v>0</v>
      </c>
      <c r="L30" s="161" t="inlineStr">
        <is>
          <t>Schedule-22</t>
        </is>
      </c>
    </row>
    <row r="31" ht="14.25" customHeight="1">
      <c r="A31" s="46" t="n">
        <v>26</v>
      </c>
      <c r="B31" s="39" t="inlineStr">
        <is>
          <t>Subsistence Allowance</t>
        </is>
      </c>
      <c r="C31" s="369">
        <f>'P-SF-Pro'!H37</f>
        <v/>
      </c>
      <c r="D31" s="369">
        <f>PAYMENTS!G32</f>
        <v/>
      </c>
      <c r="E31" s="369">
        <f>PAYMENTS!H32</f>
        <v/>
      </c>
      <c r="F31" s="369">
        <f>'P-Pkv-Pro'!H37</f>
        <v/>
      </c>
      <c r="G31" s="971">
        <f>SUM(C31+D31+E31+F31)</f>
        <v/>
      </c>
      <c r="H31" s="102" t="n">
        <v>0</v>
      </c>
      <c r="L31" s="161" t="n"/>
    </row>
    <row r="32" ht="14.25" customHeight="1">
      <c r="A32" s="46" t="n">
        <v>27</v>
      </c>
      <c r="B32" s="39" t="inlineStr">
        <is>
          <t>Deputation Allowance</t>
        </is>
      </c>
      <c r="C32" s="369">
        <f>'P-SF-Pro'!H38</f>
        <v/>
      </c>
      <c r="D32" s="369">
        <f>PAYMENTS!G33</f>
        <v/>
      </c>
      <c r="E32" s="369">
        <f>PAYMENTS!H33</f>
        <v/>
      </c>
      <c r="F32" s="369">
        <f>'P-Pkv-Pro'!H38</f>
        <v/>
      </c>
      <c r="G32" s="971">
        <f>SUM(C32+D32+E32+F32)</f>
        <v/>
      </c>
      <c r="H32" s="102" t="n">
        <v>0</v>
      </c>
      <c r="L32" s="161" t="n"/>
    </row>
    <row r="33" ht="14.25" customHeight="1">
      <c r="A33" s="46" t="n">
        <v>28</v>
      </c>
      <c r="B33" s="39" t="inlineStr">
        <is>
          <t>Training Allowance</t>
        </is>
      </c>
      <c r="C33" s="369">
        <f>'P-SF-Pro'!H39</f>
        <v/>
      </c>
      <c r="D33" s="369">
        <f>PAYMENTS!G34</f>
        <v/>
      </c>
      <c r="E33" s="369">
        <f>PAYMENTS!H34</f>
        <v/>
      </c>
      <c r="F33" s="369">
        <f>'P-Pkv-Pro'!H39</f>
        <v/>
      </c>
      <c r="G33" s="971">
        <f>SUM(C33+D33+E33+F33)</f>
        <v/>
      </c>
      <c r="H33" s="102" t="n">
        <v>10000</v>
      </c>
      <c r="L33" s="161" t="n"/>
    </row>
    <row r="34" ht="14.25" customHeight="1">
      <c r="A34" s="46" t="n">
        <v>29</v>
      </c>
      <c r="B34" s="39" t="inlineStr">
        <is>
          <t>Other Allowance(Specify)</t>
        </is>
      </c>
      <c r="C34" s="369">
        <f>'P-SF-Pro'!H40</f>
        <v/>
      </c>
      <c r="D34" s="369">
        <f>PAYMENTS!G35</f>
        <v/>
      </c>
      <c r="E34" s="369">
        <f>PAYMENTS!H35</f>
        <v/>
      </c>
      <c r="F34" s="369">
        <f>'P-Pkv-Pro'!H40</f>
        <v/>
      </c>
      <c r="G34" s="971">
        <f>SUM(C34+D34+E34+F34)</f>
        <v/>
      </c>
      <c r="H34" s="102" t="n"/>
      <c r="L34" s="161" t="n"/>
    </row>
    <row r="35" ht="14.25" customHeight="1">
      <c r="A35" s="46" t="n">
        <v>30</v>
      </c>
      <c r="B35" s="39" t="inlineStr">
        <is>
          <t>Foregin Allowances -- Foreign KVs only</t>
        </is>
      </c>
      <c r="C35" s="369">
        <f>'P-SF-Pro'!H41</f>
        <v/>
      </c>
      <c r="D35" s="369">
        <f>PAYMENTS!G36</f>
        <v/>
      </c>
      <c r="E35" s="369">
        <f>PAYMENTS!H36</f>
        <v/>
      </c>
      <c r="F35" s="369">
        <f>'P-Pkv-Pro'!H41</f>
        <v/>
      </c>
      <c r="G35" s="971">
        <f>SUM(C35+D35+E35+F35)</f>
        <v/>
      </c>
      <c r="H35" s="102" t="n"/>
      <c r="L35" s="161" t="n"/>
    </row>
    <row r="36" ht="14.25" customHeight="1">
      <c r="A36" s="46" t="n">
        <v>31</v>
      </c>
      <c r="B36" s="39" t="inlineStr">
        <is>
          <t>Part-time/Contractual Staff</t>
        </is>
      </c>
      <c r="C36" s="369">
        <f>'P-SF-Pro'!H42</f>
        <v/>
      </c>
      <c r="D36" s="369">
        <f>PAYMENTS!G37</f>
        <v/>
      </c>
      <c r="E36" s="369">
        <f>PAYMENTS!H37</f>
        <v/>
      </c>
      <c r="F36" s="369">
        <f>'P-Pkv-Pro'!H42</f>
        <v/>
      </c>
      <c r="G36" s="971">
        <f>SUM(C36+D36+E36+F36)</f>
        <v/>
      </c>
      <c r="H36" s="102" t="n">
        <v>1812433</v>
      </c>
    </row>
    <row r="37" ht="14.25" customHeight="1">
      <c r="A37" s="46" t="n">
        <v>32</v>
      </c>
      <c r="B37" s="39" t="inlineStr">
        <is>
          <t>Leave encashment on retirement  -- RO Main only</t>
        </is>
      </c>
      <c r="C37" s="369">
        <f>'P-SF-Pro'!H43</f>
        <v/>
      </c>
      <c r="D37" s="369">
        <f>PAYMENTS!G38</f>
        <v/>
      </c>
      <c r="E37" s="369">
        <f>PAYMENTS!H38</f>
        <v/>
      </c>
      <c r="F37" s="369">
        <f>'P-Pkv-Pro'!H43</f>
        <v/>
      </c>
      <c r="G37" s="971">
        <f>SUM(C37+D37+E37+F37)</f>
        <v/>
      </c>
      <c r="H37" s="102" t="n"/>
    </row>
    <row r="38" ht="14.25" customHeight="1">
      <c r="A38" s="46" t="n">
        <v>33</v>
      </c>
      <c r="B38" s="39" t="inlineStr">
        <is>
          <t>DCRG/Pension  -- RO Main only</t>
        </is>
      </c>
      <c r="C38" s="369">
        <f>'P-SF-Pro'!H44</f>
        <v/>
      </c>
      <c r="D38" s="369">
        <f>PAYMENTS!G39</f>
        <v/>
      </c>
      <c r="E38" s="369">
        <f>PAYMENTS!H39</f>
        <v/>
      </c>
      <c r="F38" s="369">
        <f>'P-Pkv-Pro'!H44</f>
        <v/>
      </c>
      <c r="G38" s="971">
        <f>SUM(C38+D38+E38+F38)</f>
        <v/>
      </c>
      <c r="H38" s="102" t="n"/>
    </row>
    <row r="39" ht="14.25" customHeight="1">
      <c r="A39" s="46" t="n">
        <v>34</v>
      </c>
      <c r="B39" s="39" t="inlineStr">
        <is>
          <t>Deposit Link Insurance Scheme -- RO Main only</t>
        </is>
      </c>
      <c r="C39" s="369">
        <f>'P-SF-Pro'!H45</f>
        <v/>
      </c>
      <c r="D39" s="369">
        <f>PAYMENTS!G40</f>
        <v/>
      </c>
      <c r="E39" s="369">
        <f>PAYMENTS!H40</f>
        <v/>
      </c>
      <c r="F39" s="369">
        <f>'P-Pkv-Pro'!H45</f>
        <v/>
      </c>
      <c r="G39" s="971">
        <f>SUM(C39+D39+E39+F39)</f>
        <v/>
      </c>
      <c r="H39" s="102" t="n"/>
    </row>
    <row r="40" ht="17.25" customHeight="1">
      <c r="A40" s="17" t="n"/>
      <c r="B40" s="62" t="inlineStr">
        <is>
          <t xml:space="preserve">TOTAL </t>
        </is>
      </c>
      <c r="C40" s="87">
        <f>SUM(C6:C39)</f>
        <v/>
      </c>
      <c r="D40" s="87">
        <f>SUM(D6:D39)</f>
        <v/>
      </c>
      <c r="E40" s="87">
        <f>SUM(E6:E39)</f>
        <v/>
      </c>
      <c r="F40" s="87">
        <f>SUM(F6:F39)</f>
        <v/>
      </c>
      <c r="G40" s="87">
        <f>SUM(G6:G39)</f>
        <v/>
      </c>
      <c r="H40" s="385">
        <f>SUM(H6:H39)</f>
        <v/>
      </c>
      <c r="I40" s="61" t="n"/>
    </row>
    <row r="41" ht="27.75" customFormat="1" customHeight="1" s="9">
      <c r="A41" s="966" t="inlineStr">
        <is>
          <t>FINANCE OFFICER/DIRECTOR/PRINCIPAL</t>
        </is>
      </c>
      <c r="B41" s="1073" t="n"/>
      <c r="C41" s="1073" t="n"/>
      <c r="D41" s="1073" t="n"/>
      <c r="E41" s="1073" t="n"/>
      <c r="F41" s="1073" t="n"/>
      <c r="G41" s="1073" t="n"/>
      <c r="H41" s="1073" t="n"/>
    </row>
    <row r="42">
      <c r="G42" s="35" t="n"/>
    </row>
  </sheetData>
  <mergeCells count="10">
    <mergeCell ref="A2:H2"/>
    <mergeCell ref="G3:G4"/>
    <mergeCell ref="E3:E4"/>
    <mergeCell ref="A3:A5"/>
    <mergeCell ref="H3:H4"/>
    <mergeCell ref="F3:F4"/>
    <mergeCell ref="D3:D4"/>
    <mergeCell ref="A41:H41"/>
    <mergeCell ref="B3:B5"/>
    <mergeCell ref="A1:H1"/>
  </mergeCells>
  <hyperlinks>
    <hyperlink ref="K6" location="BS!Print_Area" display="Balance Sheet"/>
    <hyperlink ref="L6" location="'S-4'!Print_Area" display="Schedule-4 (All)"/>
    <hyperlink ref="K7" location="RECEIPTS!Print_Titles" display="Receipt"/>
    <hyperlink ref="L7" location="'S-4 A'!A1" display="Sch-4A (SF)"/>
    <hyperlink ref="K8" location="PAYMENTS!Print_Titles" display="Payment"/>
    <hyperlink ref="L8" location="'s4-B'!A1" display="Sch-4B (Plan)"/>
    <hyperlink ref="K9" location="'ANNE-REC-SF-PROV '!Print_Area" display="SF-Rec-Prov-Annex"/>
    <hyperlink ref="L9" location="'s 4 c '!A1" display="Sch-4C (Specific Plan)"/>
    <hyperlink ref="K10" location="'ANNE-REC-VVN-PROV'!Print_Area" display="VVN-Rec-Prov-Annex"/>
    <hyperlink ref="L10" location="'s 4 D'!A1" display="Sch-4D (VVN)"/>
    <hyperlink ref="K11" location="'ANNE-PAYM-PROJCTSF-PROV'!Print_Area" display="Project-Rec-Prov-Annex"/>
    <hyperlink ref="L11" location="'s 4 E'!A1" display="Sch-4E (Project)"/>
    <hyperlink ref="K12" location="'ANNE-PAYM-SF-PROV'!Print_Area" display="SF-Paym-Prov-Annex"/>
    <hyperlink ref="L12" location="'S- 7'!A1" display="Schedule-7"/>
    <hyperlink ref="K13" location="'ANNE-PAYM-VVN-PROV'!Print_Area" display="VVN-Paym-Prov-Annex"/>
    <hyperlink ref="L13" location="'S  8'!Print_Area" display="Schedule-8"/>
    <hyperlink ref="K14" location="'ANNE-PAYM-PLAN-PROV'!Print_Area" display="Plan-Paym-Prov-Annex"/>
    <hyperlink ref="L14" location="'ANNE-S8-SF Civil'!A1" display="S8-Annex-SF"/>
    <hyperlink ref="K15" location="'I&amp;E'!Print_Area" display="Income &amp; Expenditure"/>
    <hyperlink ref="L15" location="'ANNE-S8-VVN All'!A1" display="S8-Annex-VVN"/>
    <hyperlink ref="K16" location="'S-1'!Print_Area" display="Schedule-1"/>
    <hyperlink ref="L16" location="'ANNE-S8-ProjectSF'!A1" display="S8-Annex-Project"/>
    <hyperlink ref="K17" location="'S-2'!Print_Area" display="Schedule-2"/>
    <hyperlink ref="L17" location="'ANNE-S8-PLAN'!A1" display="S8-Annex-Plan"/>
    <hyperlink ref="K18" location="'2A'!Print_Area" display="Schedule-2A"/>
    <hyperlink ref="L18" location="'ANNE-S8-SP.PLAN'!A1" display="S8-Annex-Sp. Plan"/>
    <hyperlink ref="K19" location="'S-3'!Print_Area" display="Schedule-3"/>
    <hyperlink ref="L19" location="'SCH-9 &amp; 10 '!Print_Area" display="S-9"/>
    <hyperlink ref="K20" location="'S- 3 A'!A1" display="Schedule-3A"/>
    <hyperlink ref="L20" location="'SCH-9 &amp; 10 '!Print_Area" display="S-10"/>
    <hyperlink ref="K21" location="'S-3B'!A1" display="Schedule-3B"/>
    <hyperlink ref="L21" location="'SCH 12 &amp;13 &amp; 14'!Print_Area" display="S-12"/>
    <hyperlink ref="K22" location="'ANN-S3-SF Civil'!Print_Area" display="S3-Annex-SF"/>
    <hyperlink ref="L22" location="'SCH 12 &amp;13 &amp; 14'!Print_Area" display="S-13"/>
    <hyperlink ref="K23" location="'ANN-S3-VVN-ALL'!Print_Area" display="S3-Annex-VVN"/>
    <hyperlink ref="L23" location="'SCH 12 &amp;13 &amp; 14'!Print_Area" display="S-14"/>
    <hyperlink ref="K24" location="'ANN-S3-PROJCT-SF'!Print_Area" display="S3-Annex-Project"/>
    <hyperlink ref="L24" location="'SC-15'!Print_Area" display="S-15"/>
    <hyperlink ref="K25" location="'ANN-S3-PLAN'!Print_Area" display="S3-Annex-Plan"/>
    <hyperlink ref="L25" location="'SCH- 16 &amp; 17'!Print_Area" display="S-16"/>
    <hyperlink ref="K26" location="'ANN-S3-SP.PLAN'!Print_Area" display="S3-Annex-Specific Plan"/>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horizontalCentered="1" gridLines="1"/>
  <pageMargins left="0.7086614173228347" right="0.2362204724409449" top="0.3543307086614174" bottom="0.32" header="0.2362204724409449" footer="0.19"/>
  <pageSetup orientation="landscape" paperSize="9" scale="90" firstPageNumber="6" useFirstPageNumber="1" blackAndWhite="1"/>
</worksheet>
</file>

<file path=xl/worksheets/sheet42.xml><?xml version="1.0" encoding="utf-8"?>
<worksheet xmlns="http://schemas.openxmlformats.org/spreadsheetml/2006/main">
  <sheetPr>
    <tabColor rgb="FF00B050"/>
    <outlinePr summaryBelow="1" summaryRight="1"/>
    <pageSetUpPr fitToPage="1"/>
  </sheetPr>
  <dimension ref="A1:I42"/>
  <sheetViews>
    <sheetView view="pageBreakPreview" zoomScaleNormal="130" zoomScaleSheetLayoutView="100" workbookViewId="0">
      <selection activeCell="A23" sqref="A23:A39"/>
    </sheetView>
  </sheetViews>
  <sheetFormatPr baseColWidth="8" defaultRowHeight="11.25"/>
  <cols>
    <col width="4.7109375" customWidth="1" style="5" min="1" max="1"/>
    <col width="29.28515625" customWidth="1" style="5" min="2" max="2"/>
    <col width="12.5703125" customWidth="1" style="8" min="3" max="3"/>
    <col width="11.42578125" customWidth="1" style="5" min="4" max="4"/>
    <col width="9.85546875" customWidth="1" style="5" min="5" max="5"/>
    <col width="9.28515625" customWidth="1" style="5" min="6" max="6"/>
    <col width="11.42578125" customWidth="1" style="5" min="7" max="7"/>
    <col width="12.5703125" customWidth="1" style="12" min="8" max="9"/>
    <col width="9.140625" customWidth="1" style="5" min="10" max="16384"/>
  </cols>
  <sheetData>
    <row r="1" ht="18.75" customFormat="1" customHeight="1" s="34">
      <c r="A1" s="741">
        <f>COVER!A1</f>
        <v/>
      </c>
    </row>
    <row r="2" ht="15" customHeight="1">
      <c r="A2" s="742" t="inlineStr">
        <is>
          <t>ANNEXURE 1- SCHEDULE 15 - STAFF PAYMENTS &amp; BENEFITS--TEACHING STAFF</t>
        </is>
      </c>
    </row>
    <row r="3" ht="27" customHeight="1">
      <c r="A3" s="970" t="inlineStr">
        <is>
          <t>SN</t>
        </is>
      </c>
      <c r="B3" s="970" t="inlineStr">
        <is>
          <t>HEADS OF ACCOUNTS</t>
        </is>
      </c>
      <c r="C3" s="111" t="inlineStr">
        <is>
          <t>Revenue</t>
        </is>
      </c>
      <c r="D3" s="756" t="inlineStr">
        <is>
          <t>CCA</t>
        </is>
      </c>
      <c r="E3" s="756" t="inlineStr">
        <is>
          <t>Specific PLAN</t>
        </is>
      </c>
      <c r="F3" s="756" t="inlineStr">
        <is>
          <t>PROJECT KV</t>
        </is>
      </c>
      <c r="G3" s="971" t="inlineStr">
        <is>
          <t>TOTAL-CURRENT YEAR</t>
        </is>
      </c>
      <c r="H3" s="971" t="inlineStr">
        <is>
          <t>TOTAL-PREVIOUS YEAR</t>
        </is>
      </c>
      <c r="I3" s="5" t="n"/>
    </row>
    <row r="4">
      <c r="A4" s="1116" t="n"/>
      <c r="B4" s="1116" t="n"/>
      <c r="C4" s="756" t="inlineStr">
        <is>
          <t>SF</t>
        </is>
      </c>
      <c r="D4" s="1126" t="n"/>
      <c r="E4" s="1126" t="n"/>
      <c r="F4" s="1126" t="n"/>
      <c r="G4" s="1117" t="n"/>
      <c r="H4" s="1117" t="n"/>
      <c r="I4" s="5" t="n"/>
    </row>
    <row r="5">
      <c r="A5" s="1117" t="n"/>
      <c r="B5" s="1117" t="n"/>
      <c r="C5" s="774" t="n">
        <v>1</v>
      </c>
      <c r="D5" s="774" t="n">
        <v>3</v>
      </c>
      <c r="E5" s="774" t="n">
        <v>4</v>
      </c>
      <c r="F5" s="774" t="n">
        <v>5</v>
      </c>
      <c r="G5" s="755" t="n">
        <v>6</v>
      </c>
      <c r="H5" s="755" t="n">
        <v>7</v>
      </c>
      <c r="I5" s="5" t="n"/>
    </row>
    <row r="6">
      <c r="A6" s="15" t="n">
        <v>1</v>
      </c>
      <c r="B6" s="39" t="inlineStr">
        <is>
          <t>Basic Pay</t>
        </is>
      </c>
      <c r="C6" s="112" t="n"/>
      <c r="D6" s="112" t="n"/>
      <c r="E6" s="112" t="n"/>
      <c r="F6" s="112" t="n"/>
      <c r="G6" s="96">
        <f>SUM(C6:F6)</f>
        <v/>
      </c>
      <c r="H6" s="116" t="n"/>
    </row>
    <row r="7">
      <c r="A7" s="15" t="n">
        <v>2</v>
      </c>
      <c r="B7" s="39" t="inlineStr">
        <is>
          <t xml:space="preserve">DA on Pay </t>
        </is>
      </c>
      <c r="C7" s="112" t="n"/>
      <c r="D7" s="112" t="n"/>
      <c r="E7" s="112" t="n"/>
      <c r="F7" s="112" t="n"/>
      <c r="G7" s="96">
        <f>SUM(C7:F7)</f>
        <v/>
      </c>
      <c r="H7" s="116" t="n"/>
    </row>
    <row r="8">
      <c r="A8" s="15" t="n">
        <v>3</v>
      </c>
      <c r="B8" s="39" t="inlineStr">
        <is>
          <t>TPT Allowance</t>
        </is>
      </c>
      <c r="C8" s="112" t="n"/>
      <c r="D8" s="112" t="n"/>
      <c r="E8" s="112" t="n"/>
      <c r="F8" s="112" t="n"/>
      <c r="G8" s="96">
        <f>SUM(C8:F8)</f>
        <v/>
      </c>
      <c r="H8" s="116" t="n"/>
    </row>
    <row r="9">
      <c r="A9" s="15" t="n">
        <v>4</v>
      </c>
      <c r="B9" s="39" t="inlineStr">
        <is>
          <t>DA on TPT Allowance</t>
        </is>
      </c>
      <c r="C9" s="112" t="n"/>
      <c r="D9" s="112" t="n"/>
      <c r="E9" s="112" t="n"/>
      <c r="F9" s="112" t="n"/>
      <c r="G9" s="96">
        <f>SUM(C9:F9)</f>
        <v/>
      </c>
      <c r="H9" s="116" t="n"/>
    </row>
    <row r="10">
      <c r="A10" s="15" t="n">
        <v>5</v>
      </c>
      <c r="B10" s="39" t="inlineStr">
        <is>
          <t>House Rent Allowance</t>
        </is>
      </c>
      <c r="C10" s="112" t="n"/>
      <c r="D10" s="112" t="n"/>
      <c r="E10" s="112" t="n"/>
      <c r="F10" s="112" t="n"/>
      <c r="G10" s="96">
        <f>SUM(C10:F10)</f>
        <v/>
      </c>
      <c r="H10" s="116" t="n"/>
    </row>
    <row r="11">
      <c r="A11" s="15" t="n">
        <v>6</v>
      </c>
      <c r="B11" s="39" t="inlineStr">
        <is>
          <t>Bonus</t>
        </is>
      </c>
      <c r="C11" s="112" t="n"/>
      <c r="D11" s="112" t="n"/>
      <c r="E11" s="112" t="n"/>
      <c r="F11" s="112" t="n"/>
      <c r="G11" s="96">
        <f>SUM(C11:F11)</f>
        <v/>
      </c>
      <c r="H11" s="116" t="n"/>
    </row>
    <row r="12">
      <c r="A12" s="15" t="n">
        <v>7</v>
      </c>
      <c r="B12" s="39" t="inlineStr">
        <is>
          <t>Children Education Allowance</t>
        </is>
      </c>
      <c r="C12" s="112" t="n"/>
      <c r="D12" s="112" t="n"/>
      <c r="E12" s="112" t="n"/>
      <c r="F12" s="112" t="n"/>
      <c r="G12" s="96">
        <f>SUM(C12:F12)</f>
        <v/>
      </c>
      <c r="H12" s="116" t="n"/>
    </row>
    <row r="13">
      <c r="A13" s="15" t="n">
        <v>8</v>
      </c>
      <c r="B13" s="39" t="inlineStr">
        <is>
          <t>Leave Travel Concession</t>
        </is>
      </c>
      <c r="C13" s="112" t="n"/>
      <c r="D13" s="112" t="n"/>
      <c r="E13" s="112" t="n"/>
      <c r="F13" s="112" t="n"/>
      <c r="G13" s="96">
        <f>SUM(C13:F13)</f>
        <v/>
      </c>
      <c r="H13" s="116" t="n"/>
    </row>
    <row r="14">
      <c r="A14" s="15" t="n">
        <v>9</v>
      </c>
      <c r="B14" s="39" t="inlineStr">
        <is>
          <t>Leave encashment on LTC</t>
        </is>
      </c>
      <c r="C14" s="112" t="n"/>
      <c r="D14" s="112" t="n"/>
      <c r="E14" s="112" t="n"/>
      <c r="F14" s="112" t="n"/>
      <c r="G14" s="96">
        <f>SUM(C14:F14)</f>
        <v/>
      </c>
      <c r="H14" s="116" t="n"/>
    </row>
    <row r="15">
      <c r="A15" s="15" t="n">
        <v>10</v>
      </c>
      <c r="B15" s="39" t="inlineStr">
        <is>
          <t>Medical Reimbursement</t>
        </is>
      </c>
      <c r="C15" s="112" t="n"/>
      <c r="D15" s="112" t="n"/>
      <c r="E15" s="112" t="n"/>
      <c r="F15" s="112" t="n"/>
      <c r="G15" s="96">
        <f>SUM(C15:F15)</f>
        <v/>
      </c>
      <c r="H15" s="116" t="n"/>
    </row>
    <row r="16">
      <c r="A16" s="15" t="n">
        <v>11</v>
      </c>
      <c r="B16" s="39" t="inlineStr">
        <is>
          <t>Cash Handling &amp; Treasury  Allowance</t>
        </is>
      </c>
      <c r="C16" s="112" t="n"/>
      <c r="D16" s="112" t="n"/>
      <c r="E16" s="112" t="n"/>
      <c r="F16" s="112" t="n"/>
      <c r="G16" s="96">
        <f>SUM(C16:F16)</f>
        <v/>
      </c>
      <c r="H16" s="116" t="n"/>
    </row>
    <row r="17">
      <c r="A17" s="15" t="n">
        <v>12</v>
      </c>
      <c r="B17" s="39" t="inlineStr">
        <is>
          <t>Management  Contribution to CPF</t>
        </is>
      </c>
      <c r="C17" s="112" t="n"/>
      <c r="D17" s="112" t="n"/>
      <c r="E17" s="112" t="n"/>
      <c r="F17" s="112" t="n"/>
      <c r="G17" s="96">
        <f>SUM(C17:F17)</f>
        <v/>
      </c>
      <c r="H17" s="116" t="n"/>
      <c r="I17" s="5" t="n"/>
    </row>
    <row r="18">
      <c r="A18" s="15" t="n">
        <v>13</v>
      </c>
      <c r="B18" s="39" t="inlineStr">
        <is>
          <t>Management Contribution to NPS</t>
        </is>
      </c>
      <c r="C18" s="112" t="n"/>
      <c r="D18" s="112" t="n"/>
      <c r="E18" s="112" t="n"/>
      <c r="F18" s="112" t="n"/>
      <c r="G18" s="96">
        <f>SUM(C18:F18)</f>
        <v/>
      </c>
      <c r="H18" s="116" t="n"/>
      <c r="I18" s="5" t="n"/>
    </row>
    <row r="19">
      <c r="A19" s="15" t="n">
        <v>14</v>
      </c>
      <c r="B19" s="39" t="inlineStr">
        <is>
          <t>LS&amp;PC-deputationist &amp; Project KV</t>
        </is>
      </c>
      <c r="C19" s="112" t="n"/>
      <c r="D19" s="112" t="n"/>
      <c r="E19" s="112" t="n"/>
      <c r="F19" s="112" t="n"/>
      <c r="G19" s="96">
        <f>SUM(C19:F19)</f>
        <v/>
      </c>
      <c r="H19" s="116" t="n"/>
      <c r="I19" s="5" t="n"/>
    </row>
    <row r="20">
      <c r="A20" s="15" t="n">
        <v>15</v>
      </c>
      <c r="B20" s="39" t="inlineStr">
        <is>
          <t>Arrear of P&amp;A not clasified above</t>
        </is>
      </c>
      <c r="C20" s="112" t="n"/>
      <c r="D20" s="112" t="n"/>
      <c r="E20" s="112" t="n"/>
      <c r="F20" s="112" t="n"/>
      <c r="G20" s="96">
        <f>SUM(C20:F20)</f>
        <v/>
      </c>
      <c r="H20" s="116" t="n"/>
      <c r="I20" s="5" t="n"/>
    </row>
    <row r="21">
      <c r="A21" s="15" t="n">
        <v>16</v>
      </c>
      <c r="B21" s="39" t="inlineStr">
        <is>
          <t>TA/TTA Expenditure</t>
        </is>
      </c>
      <c r="C21" s="112" t="n"/>
      <c r="D21" s="112" t="n"/>
      <c r="E21" s="112" t="n"/>
      <c r="F21" s="112" t="n"/>
      <c r="G21" s="96">
        <f>SUM(C21:F21)</f>
        <v/>
      </c>
      <c r="H21" s="116" t="n"/>
      <c r="I21" s="5" t="n"/>
    </row>
    <row r="22">
      <c r="A22" s="15" t="n">
        <v>17</v>
      </c>
      <c r="B22" s="39" t="inlineStr">
        <is>
          <t>Honorarium</t>
        </is>
      </c>
      <c r="C22" s="112" t="n"/>
      <c r="D22" s="112" t="n"/>
      <c r="E22" s="112" t="n"/>
      <c r="F22" s="112" t="n"/>
      <c r="G22" s="96">
        <f>SUM(C22:F22)</f>
        <v/>
      </c>
      <c r="H22" s="116" t="n"/>
      <c r="I22" s="5" t="n"/>
    </row>
    <row r="23">
      <c r="A23" s="15" t="n">
        <v>18</v>
      </c>
      <c r="B23" s="39" t="inlineStr">
        <is>
          <t>Conveyance Allowance Fixed</t>
        </is>
      </c>
      <c r="C23" s="112" t="n"/>
      <c r="D23" s="112" t="n"/>
      <c r="E23" s="112" t="n"/>
      <c r="F23" s="112" t="n"/>
      <c r="G23" s="96">
        <f>SUM(C23:F23)</f>
        <v/>
      </c>
      <c r="H23" s="116" t="n"/>
      <c r="I23" s="5" t="n"/>
    </row>
    <row r="24">
      <c r="A24" s="15" t="n">
        <v>19</v>
      </c>
      <c r="B24" s="39" t="inlineStr">
        <is>
          <t>Dress  Allowance</t>
        </is>
      </c>
      <c r="C24" s="112" t="n"/>
      <c r="D24" s="112" t="n"/>
      <c r="E24" s="112" t="n"/>
      <c r="F24" s="112" t="n"/>
      <c r="G24" s="96">
        <f>SUM(C24:F24)</f>
        <v/>
      </c>
      <c r="H24" s="116" t="n"/>
      <c r="I24" s="5" t="n"/>
    </row>
    <row r="25">
      <c r="A25" s="15" t="n">
        <v>20</v>
      </c>
      <c r="B25" s="39" t="inlineStr">
        <is>
          <t>Tough Location  Allowance-1</t>
        </is>
      </c>
      <c r="C25" s="112" t="n"/>
      <c r="D25" s="112" t="n"/>
      <c r="E25" s="112" t="n"/>
      <c r="F25" s="112" t="n"/>
      <c r="G25" s="96">
        <f>SUM(C25:F25)</f>
        <v/>
      </c>
      <c r="H25" s="116" t="n"/>
      <c r="I25" s="5" t="n"/>
    </row>
    <row r="26">
      <c r="A26" s="15" t="n">
        <v>21</v>
      </c>
      <c r="B26" s="39" t="inlineStr">
        <is>
          <t>Tough Location  Allowance-2</t>
        </is>
      </c>
      <c r="C26" s="112" t="n"/>
      <c r="D26" s="112" t="n"/>
      <c r="E26" s="112" t="n"/>
      <c r="F26" s="112" t="n"/>
      <c r="G26" s="96">
        <f>SUM(C26:F26)</f>
        <v/>
      </c>
      <c r="H26" s="116" t="n"/>
      <c r="I26" s="5" t="n"/>
    </row>
    <row r="27">
      <c r="A27" s="15" t="n">
        <v>22</v>
      </c>
      <c r="B27" s="39" t="inlineStr">
        <is>
          <t>Tough Location  Allowance-3</t>
        </is>
      </c>
      <c r="C27" s="112" t="n"/>
      <c r="D27" s="112" t="n"/>
      <c r="E27" s="112" t="n"/>
      <c r="F27" s="112" t="n"/>
      <c r="G27" s="96">
        <f>SUM(C27:F27)</f>
        <v/>
      </c>
      <c r="H27" s="116" t="n"/>
      <c r="I27" s="5" t="n"/>
    </row>
    <row r="28">
      <c r="A28" s="15" t="n">
        <v>23</v>
      </c>
      <c r="B28" s="39" t="inlineStr">
        <is>
          <t>Island Special Allowance</t>
        </is>
      </c>
      <c r="C28" s="112" t="n"/>
      <c r="D28" s="112" t="n"/>
      <c r="E28" s="112" t="n"/>
      <c r="F28" s="112" t="n"/>
      <c r="G28" s="96">
        <f>SUM(C28:F28)</f>
        <v/>
      </c>
      <c r="H28" s="116" t="n"/>
      <c r="I28" s="5" t="n"/>
    </row>
    <row r="29">
      <c r="A29" s="15" t="n">
        <v>24</v>
      </c>
      <c r="B29" s="39" t="inlineStr">
        <is>
          <t>Special Duty Allowance</t>
        </is>
      </c>
      <c r="C29" s="112" t="n"/>
      <c r="D29" s="112" t="n"/>
      <c r="E29" s="112" t="n"/>
      <c r="F29" s="112" t="n"/>
      <c r="G29" s="96">
        <f>SUM(C29:F29)</f>
        <v/>
      </c>
      <c r="H29" s="116" t="n"/>
      <c r="I29" s="5" t="n"/>
    </row>
    <row r="30">
      <c r="A30" s="15" t="n">
        <v>25</v>
      </c>
      <c r="B30" s="39" t="inlineStr">
        <is>
          <t>Hard Area Allowance</t>
        </is>
      </c>
      <c r="C30" s="112" t="n"/>
      <c r="D30" s="112" t="n"/>
      <c r="E30" s="112" t="n"/>
      <c r="F30" s="112" t="n"/>
      <c r="G30" s="96">
        <f>SUM(C30:F30)</f>
        <v/>
      </c>
      <c r="H30" s="116" t="n"/>
      <c r="I30" s="5" t="n"/>
    </row>
    <row r="31">
      <c r="A31" s="15" t="n">
        <v>26</v>
      </c>
      <c r="B31" s="39" t="inlineStr">
        <is>
          <t>Subsistence Allowance</t>
        </is>
      </c>
      <c r="C31" s="112" t="n"/>
      <c r="D31" s="112" t="n"/>
      <c r="E31" s="112" t="n"/>
      <c r="F31" s="112" t="n"/>
      <c r="G31" s="96">
        <f>SUM(C31:F31)</f>
        <v/>
      </c>
      <c r="H31" s="116" t="n"/>
      <c r="I31" s="5" t="n"/>
    </row>
    <row r="32">
      <c r="A32" s="15" t="n">
        <v>27</v>
      </c>
      <c r="B32" s="39" t="inlineStr">
        <is>
          <t>Deputation Allowance</t>
        </is>
      </c>
      <c r="C32" s="112" t="n"/>
      <c r="D32" s="112" t="n"/>
      <c r="E32" s="112" t="n"/>
      <c r="F32" s="112" t="n"/>
      <c r="G32" s="96">
        <f>SUM(C32:F32)</f>
        <v/>
      </c>
      <c r="H32" s="116" t="n"/>
      <c r="I32" s="5" t="n"/>
    </row>
    <row r="33">
      <c r="A33" s="15" t="n">
        <v>28</v>
      </c>
      <c r="B33" s="39" t="inlineStr">
        <is>
          <t>Training Allowance</t>
        </is>
      </c>
      <c r="C33" s="112" t="n"/>
      <c r="D33" s="112" t="n"/>
      <c r="E33" s="112" t="n"/>
      <c r="F33" s="112" t="n"/>
      <c r="G33" s="96">
        <f>SUM(C33:F33)</f>
        <v/>
      </c>
      <c r="H33" s="116" t="n"/>
      <c r="I33" s="5" t="n"/>
    </row>
    <row r="34">
      <c r="A34" s="15" t="n">
        <v>29</v>
      </c>
      <c r="B34" s="39" t="inlineStr">
        <is>
          <t>Other Allowance(Specify)</t>
        </is>
      </c>
      <c r="C34" s="112" t="n"/>
      <c r="D34" s="112" t="n"/>
      <c r="E34" s="112" t="n"/>
      <c r="F34" s="112" t="n"/>
      <c r="G34" s="96">
        <f>SUM(C34:F34)</f>
        <v/>
      </c>
      <c r="H34" s="116" t="n"/>
      <c r="I34" s="5" t="n"/>
    </row>
    <row r="35">
      <c r="A35" s="15" t="n">
        <v>30</v>
      </c>
      <c r="B35" s="39" t="inlineStr">
        <is>
          <t>Foregin Allowances -- Foreign KVs only</t>
        </is>
      </c>
      <c r="C35" s="112" t="n"/>
      <c r="D35" s="112" t="n"/>
      <c r="E35" s="112" t="n"/>
      <c r="F35" s="112" t="n"/>
      <c r="G35" s="96">
        <f>SUM(C35:F35)</f>
        <v/>
      </c>
      <c r="H35" s="116" t="n"/>
      <c r="I35" s="5" t="n"/>
    </row>
    <row r="36">
      <c r="A36" s="15" t="n">
        <v>31</v>
      </c>
      <c r="B36" s="39" t="inlineStr">
        <is>
          <t>Part-time/Contractual Staff</t>
        </is>
      </c>
      <c r="C36" s="112" t="n"/>
      <c r="D36" s="112" t="n"/>
      <c r="E36" s="112" t="n"/>
      <c r="F36" s="112" t="n"/>
      <c r="G36" s="96">
        <f>SUM(C36:F36)</f>
        <v/>
      </c>
      <c r="H36" s="116" t="n"/>
      <c r="I36" s="5" t="n"/>
    </row>
    <row r="37">
      <c r="A37" s="15" t="n">
        <v>32</v>
      </c>
      <c r="B37" s="39" t="inlineStr">
        <is>
          <t>Leave encashment on retirement  -- RO Main only</t>
        </is>
      </c>
      <c r="C37" s="112" t="n"/>
      <c r="D37" s="112" t="n"/>
      <c r="E37" s="112" t="n"/>
      <c r="F37" s="112" t="n"/>
      <c r="G37" s="96">
        <f>SUM(C37:F37)</f>
        <v/>
      </c>
      <c r="H37" s="116" t="n"/>
      <c r="I37" s="5" t="n"/>
    </row>
    <row r="38">
      <c r="A38" s="15" t="n">
        <v>33</v>
      </c>
      <c r="B38" s="39" t="inlineStr">
        <is>
          <t>DCRG/Pension  -- RO Main only</t>
        </is>
      </c>
      <c r="C38" s="112" t="n"/>
      <c r="D38" s="112" t="n"/>
      <c r="E38" s="112" t="n"/>
      <c r="F38" s="112" t="n"/>
      <c r="G38" s="96">
        <f>SUM(C38:F38)</f>
        <v/>
      </c>
      <c r="H38" s="116" t="n"/>
    </row>
    <row r="39">
      <c r="A39" s="15" t="n">
        <v>34</v>
      </c>
      <c r="B39" s="39" t="inlineStr">
        <is>
          <t>Deposit Link Insurance Scheme -- RO Main only</t>
        </is>
      </c>
      <c r="C39" s="112" t="n"/>
      <c r="D39" s="112" t="n"/>
      <c r="E39" s="112" t="n"/>
      <c r="F39" s="112" t="n"/>
      <c r="G39" s="96">
        <f>SUM(C39:F39)</f>
        <v/>
      </c>
      <c r="H39" s="116" t="n"/>
    </row>
    <row r="40">
      <c r="A40" s="17" t="n"/>
      <c r="B40" s="6" t="inlineStr">
        <is>
          <t xml:space="preserve">TOTAL </t>
        </is>
      </c>
      <c r="C40" s="87">
        <f>SUM(C6:C39)</f>
        <v/>
      </c>
      <c r="D40" s="87">
        <f>SUM(D6:D39)</f>
        <v/>
      </c>
      <c r="E40" s="87">
        <f>SUM(E6:E39)</f>
        <v/>
      </c>
      <c r="F40" s="87">
        <f>SUM(F6:F39)</f>
        <v/>
      </c>
      <c r="G40" s="87">
        <f>SUM(G6:G39)</f>
        <v/>
      </c>
      <c r="H40" s="142">
        <f>SUM(H6:H39)</f>
        <v/>
      </c>
      <c r="I40" s="35" t="n"/>
    </row>
    <row r="41" ht="40.5" customFormat="1" customHeight="1" s="9">
      <c r="A41" s="966" t="inlineStr">
        <is>
          <t>FINANCE OFFICER/DIRECTOR/PRINCIPAL</t>
        </is>
      </c>
      <c r="B41" s="1073" t="n"/>
      <c r="C41" s="1073" t="n"/>
      <c r="D41" s="1073" t="n"/>
      <c r="E41" s="1073" t="n"/>
      <c r="F41" s="1073" t="n"/>
      <c r="G41" s="1073" t="n"/>
      <c r="H41" s="1073" t="n"/>
      <c r="I41" s="1073" t="n"/>
    </row>
    <row r="42">
      <c r="H42" s="35" t="n"/>
    </row>
  </sheetData>
  <mergeCells count="10">
    <mergeCell ref="A41:I41"/>
    <mergeCell ref="A2:I2"/>
    <mergeCell ref="G3:G4"/>
    <mergeCell ref="E3:E4"/>
    <mergeCell ref="A3:A5"/>
    <mergeCell ref="A1:I1"/>
    <mergeCell ref="F3:F4"/>
    <mergeCell ref="H3:H4"/>
    <mergeCell ref="D3:D4"/>
    <mergeCell ref="B3:B5"/>
  </mergeCells>
  <printOptions horizontalCentered="1" gridLines="1"/>
  <pageMargins left="0.7086614173228347" right="0.2362204724409449" top="0.3543307086614174" bottom="0.4724409448818898" header="0.2362204724409449" footer="0.3149606299212598"/>
  <pageSetup orientation="landscape" paperSize="9" firstPageNumber="6" useFirstPageNumber="1" blackAndWhite="1"/>
</worksheet>
</file>

<file path=xl/worksheets/sheet43.xml><?xml version="1.0" encoding="utf-8"?>
<worksheet xmlns="http://schemas.openxmlformats.org/spreadsheetml/2006/main">
  <sheetPr>
    <tabColor rgb="FF00B050"/>
    <outlinePr summaryBelow="1" summaryRight="1"/>
    <pageSetUpPr fitToPage="1"/>
  </sheetPr>
  <dimension ref="A1:H42"/>
  <sheetViews>
    <sheetView view="pageBreakPreview" zoomScale="115" zoomScaleSheetLayoutView="115" workbookViewId="0">
      <selection activeCell="H46" sqref="H46"/>
    </sheetView>
  </sheetViews>
  <sheetFormatPr baseColWidth="8" defaultRowHeight="11.25"/>
  <cols>
    <col width="4.7109375" customWidth="1" style="5" min="1" max="1"/>
    <col width="29.28515625" customWidth="1" style="5" min="2" max="2"/>
    <col width="12.5703125" customWidth="1" style="8" min="3" max="3"/>
    <col width="11.42578125" customWidth="1" style="5" min="4" max="4"/>
    <col width="9.85546875" customWidth="1" style="5" min="5" max="5"/>
    <col width="9.28515625" customWidth="1" style="5" min="6" max="6"/>
    <col width="11.42578125" customWidth="1" style="5" min="7" max="7"/>
    <col width="12.5703125" customWidth="1" style="12" min="8" max="8"/>
    <col width="9.140625" customWidth="1" style="5" min="9" max="16384"/>
  </cols>
  <sheetData>
    <row r="1" ht="18.75" customFormat="1" customHeight="1" s="34">
      <c r="A1" s="741">
        <f>COVER!A1</f>
        <v/>
      </c>
    </row>
    <row r="2" ht="15" customHeight="1">
      <c r="A2" s="742" t="inlineStr">
        <is>
          <t>ANNEXURE 2 SCHEDULE 15 - STAFF PAYMENTS &amp; BENEFITS--NON-TEACHING STAFF</t>
        </is>
      </c>
    </row>
    <row r="3" ht="27" customHeight="1">
      <c r="A3" s="970" t="inlineStr">
        <is>
          <t>SN</t>
        </is>
      </c>
      <c r="B3" s="970" t="inlineStr">
        <is>
          <t>HEADS OF ACCOUNTS</t>
        </is>
      </c>
      <c r="C3" s="111" t="inlineStr">
        <is>
          <t>Revenue</t>
        </is>
      </c>
      <c r="D3" s="756" t="inlineStr">
        <is>
          <t>CCA</t>
        </is>
      </c>
      <c r="E3" s="756" t="inlineStr">
        <is>
          <t>Specific PLAN</t>
        </is>
      </c>
      <c r="F3" s="756" t="inlineStr">
        <is>
          <t>PROJECT KV</t>
        </is>
      </c>
      <c r="G3" s="971" t="inlineStr">
        <is>
          <t>TOTAL-CURRENT YEAR</t>
        </is>
      </c>
      <c r="H3" s="971" t="inlineStr">
        <is>
          <t>TOTAL-PREVIOUS YEAR</t>
        </is>
      </c>
    </row>
    <row r="4">
      <c r="A4" s="1116" t="n"/>
      <c r="B4" s="1116" t="n"/>
      <c r="C4" s="756" t="inlineStr">
        <is>
          <t>SF</t>
        </is>
      </c>
      <c r="D4" s="1126" t="n"/>
      <c r="E4" s="1126" t="n"/>
      <c r="F4" s="1126" t="n"/>
      <c r="G4" s="1117" t="n"/>
      <c r="H4" s="1117" t="n"/>
    </row>
    <row r="5">
      <c r="A5" s="1117" t="n"/>
      <c r="B5" s="1117" t="n"/>
      <c r="C5" s="774" t="n">
        <v>1</v>
      </c>
      <c r="D5" s="774" t="n">
        <v>3</v>
      </c>
      <c r="E5" s="774" t="n">
        <v>4</v>
      </c>
      <c r="F5" s="774" t="n">
        <v>5</v>
      </c>
      <c r="G5" s="755" t="n">
        <v>6</v>
      </c>
      <c r="H5" s="755" t="n">
        <v>7</v>
      </c>
    </row>
    <row r="6">
      <c r="A6" s="15" t="n">
        <v>1</v>
      </c>
      <c r="B6" s="39" t="inlineStr">
        <is>
          <t>Basic Pay</t>
        </is>
      </c>
      <c r="C6" s="112" t="n"/>
      <c r="D6" s="112" t="n"/>
      <c r="E6" s="112" t="n"/>
      <c r="F6" s="112" t="n"/>
      <c r="G6" s="96">
        <f>SUM(C6:F6)</f>
        <v/>
      </c>
      <c r="H6" s="116" t="n"/>
    </row>
    <row r="7">
      <c r="A7" s="15" t="n">
        <v>2</v>
      </c>
      <c r="B7" s="39" t="inlineStr">
        <is>
          <t xml:space="preserve">DA on Pay </t>
        </is>
      </c>
      <c r="C7" s="112" t="n"/>
      <c r="D7" s="112" t="n"/>
      <c r="E7" s="112" t="n"/>
      <c r="F7" s="112" t="n"/>
      <c r="G7" s="96">
        <f>SUM(C7:F7)</f>
        <v/>
      </c>
      <c r="H7" s="116" t="n"/>
    </row>
    <row r="8">
      <c r="A8" s="15" t="n">
        <v>3</v>
      </c>
      <c r="B8" s="39" t="inlineStr">
        <is>
          <t>TPT Allowance</t>
        </is>
      </c>
      <c r="C8" s="112" t="n"/>
      <c r="D8" s="112" t="n"/>
      <c r="E8" s="112" t="n"/>
      <c r="F8" s="112" t="n"/>
      <c r="G8" s="96">
        <f>SUM(C8:F8)</f>
        <v/>
      </c>
      <c r="H8" s="116" t="n"/>
    </row>
    <row r="9">
      <c r="A9" s="15" t="n">
        <v>4</v>
      </c>
      <c r="B9" s="39" t="inlineStr">
        <is>
          <t>DA on TPT Allowance</t>
        </is>
      </c>
      <c r="C9" s="112" t="n"/>
      <c r="D9" s="112" t="n"/>
      <c r="E9" s="112" t="n"/>
      <c r="F9" s="112" t="n"/>
      <c r="G9" s="96">
        <f>SUM(C9:F9)</f>
        <v/>
      </c>
      <c r="H9" s="116" t="n"/>
    </row>
    <row r="10">
      <c r="A10" s="15" t="n">
        <v>5</v>
      </c>
      <c r="B10" s="39" t="inlineStr">
        <is>
          <t>House Rent Allowance</t>
        </is>
      </c>
      <c r="C10" s="112" t="n"/>
      <c r="D10" s="112" t="n"/>
      <c r="E10" s="112" t="n"/>
      <c r="F10" s="112" t="n"/>
      <c r="G10" s="96">
        <f>SUM(C10:F10)</f>
        <v/>
      </c>
      <c r="H10" s="116" t="n"/>
    </row>
    <row r="11">
      <c r="A11" s="15" t="n">
        <v>6</v>
      </c>
      <c r="B11" s="39" t="inlineStr">
        <is>
          <t>Bonus</t>
        </is>
      </c>
      <c r="C11" s="112" t="n"/>
      <c r="D11" s="112" t="n"/>
      <c r="E11" s="112" t="n"/>
      <c r="F11" s="112" t="n"/>
      <c r="G11" s="96">
        <f>SUM(C11:F11)</f>
        <v/>
      </c>
      <c r="H11" s="116" t="n"/>
    </row>
    <row r="12">
      <c r="A12" s="15" t="n">
        <v>7</v>
      </c>
      <c r="B12" s="39" t="inlineStr">
        <is>
          <t>Children Education Allowance</t>
        </is>
      </c>
      <c r="C12" s="112" t="n"/>
      <c r="D12" s="112" t="n"/>
      <c r="E12" s="112" t="n"/>
      <c r="F12" s="112" t="n"/>
      <c r="G12" s="96">
        <f>SUM(C12:F12)</f>
        <v/>
      </c>
      <c r="H12" s="116" t="n"/>
    </row>
    <row r="13">
      <c r="A13" s="15" t="n">
        <v>8</v>
      </c>
      <c r="B13" s="39" t="inlineStr">
        <is>
          <t>Leave Travel Concession</t>
        </is>
      </c>
      <c r="C13" s="112" t="n"/>
      <c r="D13" s="112" t="n"/>
      <c r="E13" s="112" t="n"/>
      <c r="F13" s="112" t="n"/>
      <c r="G13" s="96">
        <f>SUM(C13:F13)</f>
        <v/>
      </c>
      <c r="H13" s="116" t="n"/>
    </row>
    <row r="14">
      <c r="A14" s="15" t="n">
        <v>9</v>
      </c>
      <c r="B14" s="39" t="inlineStr">
        <is>
          <t>Leave encashment on LTC</t>
        </is>
      </c>
      <c r="C14" s="112" t="n"/>
      <c r="D14" s="112" t="n"/>
      <c r="E14" s="112" t="n"/>
      <c r="F14" s="112" t="n"/>
      <c r="G14" s="96">
        <f>SUM(C14:F14)</f>
        <v/>
      </c>
      <c r="H14" s="116" t="n"/>
    </row>
    <row r="15">
      <c r="A15" s="15" t="n">
        <v>10</v>
      </c>
      <c r="B15" s="39" t="inlineStr">
        <is>
          <t>Medical Reimbursement</t>
        </is>
      </c>
      <c r="C15" s="112" t="n"/>
      <c r="D15" s="112" t="n"/>
      <c r="E15" s="112" t="n"/>
      <c r="F15" s="112" t="n"/>
      <c r="G15" s="96">
        <f>SUM(C15:F15)</f>
        <v/>
      </c>
      <c r="H15" s="116" t="n"/>
    </row>
    <row r="16">
      <c r="A16" s="15" t="n">
        <v>11</v>
      </c>
      <c r="B16" s="39" t="inlineStr">
        <is>
          <t>Cash Handling &amp; Treasury  Allowance</t>
        </is>
      </c>
      <c r="C16" s="112" t="n"/>
      <c r="D16" s="112" t="n"/>
      <c r="E16" s="112" t="n"/>
      <c r="F16" s="112" t="n"/>
      <c r="G16" s="96">
        <f>SUM(C16:F16)</f>
        <v/>
      </c>
      <c r="H16" s="116" t="n"/>
    </row>
    <row r="17">
      <c r="A17" s="15" t="n">
        <v>12</v>
      </c>
      <c r="B17" s="39" t="inlineStr">
        <is>
          <t>Management  Contribution to CPF</t>
        </is>
      </c>
      <c r="C17" s="112" t="n"/>
      <c r="D17" s="112" t="n"/>
      <c r="E17" s="112" t="n"/>
      <c r="F17" s="112" t="n"/>
      <c r="G17" s="96">
        <f>SUM(C17:F17)</f>
        <v/>
      </c>
      <c r="H17" s="116" t="n"/>
    </row>
    <row r="18">
      <c r="A18" s="15" t="n">
        <v>13</v>
      </c>
      <c r="B18" s="39" t="inlineStr">
        <is>
          <t>Management Contribution to NPS</t>
        </is>
      </c>
      <c r="C18" s="112" t="n"/>
      <c r="D18" s="112" t="n"/>
      <c r="E18" s="112" t="n"/>
      <c r="F18" s="112" t="n"/>
      <c r="G18" s="96">
        <f>SUM(C18:F18)</f>
        <v/>
      </c>
      <c r="H18" s="116" t="n"/>
    </row>
    <row r="19">
      <c r="A19" s="15" t="n">
        <v>14</v>
      </c>
      <c r="B19" s="39" t="inlineStr">
        <is>
          <t>LS&amp;PC-deputationist &amp; Project KV</t>
        </is>
      </c>
      <c r="C19" s="112" t="n"/>
      <c r="D19" s="112" t="n"/>
      <c r="E19" s="112" t="n"/>
      <c r="F19" s="112" t="n"/>
      <c r="G19" s="96">
        <f>SUM(C19:F19)</f>
        <v/>
      </c>
      <c r="H19" s="116" t="n"/>
    </row>
    <row r="20">
      <c r="A20" s="15" t="n">
        <v>15</v>
      </c>
      <c r="B20" s="39" t="inlineStr">
        <is>
          <t>Arrear of P&amp;A not clasified above</t>
        </is>
      </c>
      <c r="C20" s="112" t="n"/>
      <c r="D20" s="112" t="n"/>
      <c r="E20" s="112" t="n"/>
      <c r="F20" s="112" t="n"/>
      <c r="G20" s="96">
        <f>SUM(C20:F20)</f>
        <v/>
      </c>
      <c r="H20" s="116" t="n"/>
    </row>
    <row r="21">
      <c r="A21" s="15" t="n">
        <v>16</v>
      </c>
      <c r="B21" s="39" t="inlineStr">
        <is>
          <t>TA/TTA Expenditure</t>
        </is>
      </c>
      <c r="C21" s="112" t="n"/>
      <c r="D21" s="112" t="n"/>
      <c r="E21" s="112" t="n"/>
      <c r="F21" s="112" t="n"/>
      <c r="G21" s="96">
        <f>SUM(C21:F21)</f>
        <v/>
      </c>
      <c r="H21" s="116" t="n"/>
    </row>
    <row r="22">
      <c r="A22" s="15" t="n">
        <v>17</v>
      </c>
      <c r="B22" s="39" t="inlineStr">
        <is>
          <t>Honorarium</t>
        </is>
      </c>
      <c r="C22" s="112" t="n"/>
      <c r="D22" s="112" t="n"/>
      <c r="E22" s="112" t="n"/>
      <c r="F22" s="112" t="n"/>
      <c r="G22" s="96">
        <f>SUM(C22:F22)</f>
        <v/>
      </c>
      <c r="H22" s="116" t="n"/>
    </row>
    <row r="23">
      <c r="A23" s="15" t="n">
        <v>18</v>
      </c>
      <c r="B23" s="39" t="inlineStr">
        <is>
          <t>Conveyance Allowance Fixed</t>
        </is>
      </c>
      <c r="C23" s="112" t="n"/>
      <c r="D23" s="112" t="n"/>
      <c r="E23" s="112" t="n"/>
      <c r="F23" s="112" t="n"/>
      <c r="G23" s="96">
        <f>SUM(C23:F23)</f>
        <v/>
      </c>
      <c r="H23" s="116" t="n"/>
    </row>
    <row r="24">
      <c r="A24" s="15" t="n">
        <v>19</v>
      </c>
      <c r="B24" s="39" t="inlineStr">
        <is>
          <t>Dress  Allowance</t>
        </is>
      </c>
      <c r="C24" s="112" t="n"/>
      <c r="D24" s="112" t="n"/>
      <c r="E24" s="112" t="n"/>
      <c r="F24" s="112" t="n"/>
      <c r="G24" s="96">
        <f>SUM(C24:F24)</f>
        <v/>
      </c>
      <c r="H24" s="116" t="n"/>
    </row>
    <row r="25">
      <c r="A25" s="15" t="n">
        <v>20</v>
      </c>
      <c r="B25" s="39" t="inlineStr">
        <is>
          <t>Tough Location  Allowance-1</t>
        </is>
      </c>
      <c r="C25" s="112" t="n"/>
      <c r="D25" s="112" t="n"/>
      <c r="E25" s="112" t="n"/>
      <c r="F25" s="112" t="n"/>
      <c r="G25" s="96">
        <f>SUM(C25:F25)</f>
        <v/>
      </c>
      <c r="H25" s="116" t="n"/>
    </row>
    <row r="26">
      <c r="A26" s="15" t="n">
        <v>21</v>
      </c>
      <c r="B26" s="39" t="inlineStr">
        <is>
          <t>Tough Location  Allowance-2</t>
        </is>
      </c>
      <c r="C26" s="112" t="n"/>
      <c r="D26" s="112" t="n"/>
      <c r="E26" s="112" t="n"/>
      <c r="F26" s="112" t="n"/>
      <c r="G26" s="96">
        <f>SUM(C26:F26)</f>
        <v/>
      </c>
      <c r="H26" s="116" t="n"/>
    </row>
    <row r="27">
      <c r="A27" s="15" t="n">
        <v>22</v>
      </c>
      <c r="B27" s="39" t="inlineStr">
        <is>
          <t>Tough Location  Allowance-3</t>
        </is>
      </c>
      <c r="C27" s="112" t="n"/>
      <c r="D27" s="112" t="n"/>
      <c r="E27" s="112" t="n"/>
      <c r="F27" s="112" t="n"/>
      <c r="G27" s="96">
        <f>SUM(C27:F27)</f>
        <v/>
      </c>
      <c r="H27" s="116" t="n"/>
    </row>
    <row r="28">
      <c r="A28" s="15" t="n">
        <v>23</v>
      </c>
      <c r="B28" s="39" t="inlineStr">
        <is>
          <t>Island Special Allowance</t>
        </is>
      </c>
      <c r="C28" s="112" t="n"/>
      <c r="D28" s="112" t="n"/>
      <c r="E28" s="112" t="n"/>
      <c r="F28" s="112" t="n"/>
      <c r="G28" s="96">
        <f>SUM(C28:F28)</f>
        <v/>
      </c>
      <c r="H28" s="116" t="n"/>
    </row>
    <row r="29">
      <c r="A29" s="15" t="n">
        <v>24</v>
      </c>
      <c r="B29" s="39" t="inlineStr">
        <is>
          <t>Special Duty Allowance</t>
        </is>
      </c>
      <c r="C29" s="112" t="n"/>
      <c r="D29" s="112" t="n"/>
      <c r="E29" s="112" t="n"/>
      <c r="F29" s="112" t="n"/>
      <c r="G29" s="96">
        <f>SUM(C29:F29)</f>
        <v/>
      </c>
      <c r="H29" s="116" t="n"/>
    </row>
    <row r="30">
      <c r="A30" s="15" t="n">
        <v>25</v>
      </c>
      <c r="B30" s="39" t="inlineStr">
        <is>
          <t>Hard Area Allowance</t>
        </is>
      </c>
      <c r="C30" s="112" t="n"/>
      <c r="D30" s="112" t="n"/>
      <c r="E30" s="112" t="n"/>
      <c r="F30" s="112" t="n"/>
      <c r="G30" s="96">
        <f>SUM(C30:F30)</f>
        <v/>
      </c>
      <c r="H30" s="116" t="n"/>
    </row>
    <row r="31">
      <c r="A31" s="15" t="n">
        <v>26</v>
      </c>
      <c r="B31" s="39" t="inlineStr">
        <is>
          <t>Subsistence Allowance</t>
        </is>
      </c>
      <c r="C31" s="112" t="n"/>
      <c r="D31" s="112" t="n"/>
      <c r="E31" s="112" t="n"/>
      <c r="F31" s="112" t="n"/>
      <c r="G31" s="96">
        <f>SUM(C31:F31)</f>
        <v/>
      </c>
      <c r="H31" s="116" t="n"/>
    </row>
    <row r="32">
      <c r="A32" s="15" t="n">
        <v>27</v>
      </c>
      <c r="B32" s="39" t="inlineStr">
        <is>
          <t>Deputation Allowance</t>
        </is>
      </c>
      <c r="C32" s="112" t="n"/>
      <c r="D32" s="112" t="n"/>
      <c r="E32" s="112" t="n"/>
      <c r="F32" s="112" t="n"/>
      <c r="G32" s="96">
        <f>SUM(C32:F32)</f>
        <v/>
      </c>
      <c r="H32" s="116" t="n"/>
    </row>
    <row r="33">
      <c r="A33" s="15" t="n">
        <v>28</v>
      </c>
      <c r="B33" s="39" t="inlineStr">
        <is>
          <t>Training Allowance</t>
        </is>
      </c>
      <c r="C33" s="112" t="n"/>
      <c r="D33" s="112" t="n"/>
      <c r="E33" s="112" t="n"/>
      <c r="F33" s="112" t="n"/>
      <c r="G33" s="96">
        <f>SUM(C33:F33)</f>
        <v/>
      </c>
      <c r="H33" s="116" t="n"/>
    </row>
    <row r="34">
      <c r="A34" s="15" t="n">
        <v>29</v>
      </c>
      <c r="B34" s="39" t="inlineStr">
        <is>
          <t>Other Allowance(Specify)</t>
        </is>
      </c>
      <c r="C34" s="112" t="n"/>
      <c r="D34" s="112" t="n"/>
      <c r="E34" s="112" t="n"/>
      <c r="F34" s="112" t="n"/>
      <c r="G34" s="96">
        <f>SUM(C34:F34)</f>
        <v/>
      </c>
      <c r="H34" s="116" t="n"/>
    </row>
    <row r="35">
      <c r="A35" s="15" t="n">
        <v>30</v>
      </c>
      <c r="B35" s="39" t="inlineStr">
        <is>
          <t>Foregin Allowances -- Foreign KVs only</t>
        </is>
      </c>
      <c r="C35" s="112" t="n"/>
      <c r="D35" s="112" t="n"/>
      <c r="E35" s="112" t="n"/>
      <c r="F35" s="112" t="n"/>
      <c r="G35" s="96">
        <f>SUM(C35:F35)</f>
        <v/>
      </c>
      <c r="H35" s="116" t="n"/>
    </row>
    <row r="36">
      <c r="A36" s="15" t="n">
        <v>31</v>
      </c>
      <c r="B36" s="39" t="inlineStr">
        <is>
          <t>Part-time/Contractual Staff</t>
        </is>
      </c>
      <c r="C36" s="112" t="n"/>
      <c r="D36" s="112" t="n"/>
      <c r="E36" s="112" t="n"/>
      <c r="F36" s="112" t="n"/>
      <c r="G36" s="96">
        <f>SUM(C36:F36)</f>
        <v/>
      </c>
      <c r="H36" s="116" t="n"/>
    </row>
    <row r="37">
      <c r="A37" s="15" t="n">
        <v>32</v>
      </c>
      <c r="B37" s="39" t="inlineStr">
        <is>
          <t>Leave encashment on retirement  -- RO Main only</t>
        </is>
      </c>
      <c r="C37" s="112" t="n"/>
      <c r="D37" s="112" t="n"/>
      <c r="E37" s="112" t="n"/>
      <c r="F37" s="112" t="n"/>
      <c r="G37" s="96">
        <f>SUM(C37:F37)</f>
        <v/>
      </c>
      <c r="H37" s="116" t="n"/>
    </row>
    <row r="38">
      <c r="A38" s="15" t="n">
        <v>33</v>
      </c>
      <c r="B38" s="39" t="inlineStr">
        <is>
          <t>DCRG/Pension  -- RO Main only</t>
        </is>
      </c>
      <c r="C38" s="112" t="n"/>
      <c r="D38" s="112" t="n"/>
      <c r="E38" s="112" t="n"/>
      <c r="F38" s="112" t="n"/>
      <c r="G38" s="96">
        <f>SUM(C38:F38)</f>
        <v/>
      </c>
      <c r="H38" s="116" t="n"/>
    </row>
    <row r="39">
      <c r="A39" s="15" t="n">
        <v>34</v>
      </c>
      <c r="B39" s="39" t="inlineStr">
        <is>
          <t>Deposit Link Insurance Scheme -- RO Main only</t>
        </is>
      </c>
      <c r="C39" s="112" t="n"/>
      <c r="D39" s="112" t="n"/>
      <c r="E39" s="112" t="n"/>
      <c r="F39" s="112" t="n"/>
      <c r="G39" s="96">
        <f>SUM(C39:F39)</f>
        <v/>
      </c>
      <c r="H39" s="116" t="n"/>
    </row>
    <row r="40">
      <c r="A40" s="17" t="n"/>
      <c r="B40" s="6" t="inlineStr">
        <is>
          <t xml:space="preserve">TOTAL </t>
        </is>
      </c>
      <c r="C40" s="87">
        <f>SUM(C6:C39)</f>
        <v/>
      </c>
      <c r="D40" s="87">
        <f>SUM(D6:D39)</f>
        <v/>
      </c>
      <c r="E40" s="87">
        <f>SUM(E6:E39)</f>
        <v/>
      </c>
      <c r="F40" s="87">
        <f>SUM(F6:F39)</f>
        <v/>
      </c>
      <c r="G40" s="87">
        <f>SUM(G6:G39)</f>
        <v/>
      </c>
      <c r="H40" s="142">
        <f>SUM(H6:H39)</f>
        <v/>
      </c>
    </row>
    <row r="41" ht="46.5" customFormat="1" customHeight="1" s="9">
      <c r="A41" s="966" t="inlineStr">
        <is>
          <t>FINANCE OFFICER/DIRECTOR/PRINCIPAL</t>
        </is>
      </c>
      <c r="B41" s="1073" t="n"/>
      <c r="C41" s="1073" t="n"/>
      <c r="D41" s="1073" t="n"/>
      <c r="E41" s="1073" t="n"/>
      <c r="F41" s="1073" t="n"/>
      <c r="G41" s="1073" t="n"/>
      <c r="H41" s="1073" t="n"/>
    </row>
    <row r="42">
      <c r="H42" s="35" t="n"/>
    </row>
  </sheetData>
  <mergeCells count="10">
    <mergeCell ref="A2:H2"/>
    <mergeCell ref="G3:G4"/>
    <mergeCell ref="E3:E4"/>
    <mergeCell ref="A3:A5"/>
    <mergeCell ref="H3:H4"/>
    <mergeCell ref="F3:F4"/>
    <mergeCell ref="A41:H41"/>
    <mergeCell ref="D3:D4"/>
    <mergeCell ref="B3:B5"/>
    <mergeCell ref="A1:H1"/>
  </mergeCells>
  <printOptions horizontalCentered="1" gridLines="1"/>
  <pageMargins left="0.7086614173228347" right="0.2362204724409449" top="0.3543307086614174" bottom="0.4724409448818898" header="0.2362204724409449" footer="0.3149606299212598"/>
  <pageSetup orientation="landscape" paperSize="9" firstPageNumber="6" useFirstPageNumber="1" blackAndWhite="1"/>
</worksheet>
</file>

<file path=xl/worksheets/sheet44.xml><?xml version="1.0" encoding="utf-8"?>
<worksheet xmlns="http://schemas.openxmlformats.org/spreadsheetml/2006/main">
  <sheetPr>
    <tabColor rgb="FF00B050"/>
    <outlinePr summaryBelow="1" summaryRight="1"/>
    <pageSetUpPr fitToPage="1"/>
  </sheetPr>
  <dimension ref="A1:H46"/>
  <sheetViews>
    <sheetView view="pageBreakPreview" topLeftCell="A28" zoomScale="115" zoomScaleSheetLayoutView="115" workbookViewId="0">
      <selection activeCell="H30" sqref="H30"/>
    </sheetView>
  </sheetViews>
  <sheetFormatPr baseColWidth="8" defaultRowHeight="11.25"/>
  <cols>
    <col width="5.42578125" customWidth="1" style="12" min="1" max="1"/>
    <col width="54.5703125" customWidth="1" style="5" min="2" max="2"/>
    <col width="11.85546875" customWidth="1" style="5" min="3" max="3"/>
    <col width="10.5703125" customWidth="1" style="5" min="4" max="4"/>
    <col width="11.85546875" customWidth="1" style="5" min="5" max="6"/>
    <col width="11.7109375" customWidth="1" style="5" min="7" max="7"/>
    <col width="12" customWidth="1" style="5" min="8" max="8"/>
    <col width="9.140625" customWidth="1" style="5" min="9" max="16384"/>
  </cols>
  <sheetData>
    <row r="1" ht="12.75" customFormat="1" customHeight="1" s="41">
      <c r="A1" s="1267">
        <f>COVER!A1</f>
        <v/>
      </c>
      <c r="B1" s="1253" t="n"/>
      <c r="C1" s="1253" t="n"/>
      <c r="D1" s="1253" t="n"/>
      <c r="E1" s="1253" t="n"/>
      <c r="F1" s="1253" t="n"/>
      <c r="G1" s="1253" t="n"/>
      <c r="H1" s="1254" t="n"/>
    </row>
    <row r="2" ht="15" customHeight="1">
      <c r="A2" s="956" t="inlineStr">
        <is>
          <t>SCHEDULE 16 - ACADEMIC EXPENSES</t>
        </is>
      </c>
      <c r="B2" s="1073" t="n"/>
      <c r="C2" s="1073" t="n"/>
      <c r="D2" s="1073" t="n"/>
      <c r="E2" s="1073" t="n"/>
      <c r="F2" s="1073" t="n"/>
      <c r="G2" s="1073" t="n"/>
      <c r="H2" s="1074" t="n"/>
    </row>
    <row r="3" ht="27" customHeight="1">
      <c r="A3" s="970" t="inlineStr">
        <is>
          <t>SN</t>
        </is>
      </c>
      <c r="B3" s="970" t="inlineStr">
        <is>
          <t>HEADS OF ACCOUNTS</t>
        </is>
      </c>
      <c r="C3" s="33" t="inlineStr">
        <is>
          <t>Revenue</t>
        </is>
      </c>
      <c r="D3" s="968" t="inlineStr">
        <is>
          <t>CCA</t>
        </is>
      </c>
      <c r="E3" s="968" t="inlineStr">
        <is>
          <t>Specific PLAN</t>
        </is>
      </c>
      <c r="F3" s="968" t="inlineStr">
        <is>
          <t>PROJECT KV</t>
        </is>
      </c>
      <c r="G3" s="971" t="inlineStr">
        <is>
          <t>TOTAL-CURRENT YEAR</t>
        </is>
      </c>
      <c r="H3" s="971" t="inlineStr">
        <is>
          <t>TOTAL-PREVIOUS YEAR</t>
        </is>
      </c>
    </row>
    <row r="4">
      <c r="A4" s="1116" t="n"/>
      <c r="B4" s="1116" t="n"/>
      <c r="C4" s="968" t="inlineStr">
        <is>
          <t>SF</t>
        </is>
      </c>
      <c r="D4" s="1117" t="n"/>
      <c r="E4" s="1117" t="n"/>
      <c r="F4" s="1117" t="n"/>
      <c r="G4" s="1117" t="n"/>
      <c r="H4" s="1117" t="n"/>
    </row>
    <row r="5">
      <c r="A5" s="1117" t="n"/>
      <c r="B5" s="1117" t="n"/>
      <c r="C5" s="755" t="n">
        <v>1</v>
      </c>
      <c r="D5" s="755" t="n">
        <v>3</v>
      </c>
      <c r="E5" s="755" t="n">
        <v>4</v>
      </c>
      <c r="F5" s="755" t="n">
        <v>5</v>
      </c>
      <c r="G5" s="755" t="n">
        <v>6</v>
      </c>
      <c r="H5" s="755" t="n">
        <v>7</v>
      </c>
    </row>
    <row r="6" ht="12.75" customHeight="1">
      <c r="A6" s="15" t="n">
        <v>1</v>
      </c>
      <c r="B6" s="39" t="inlineStr">
        <is>
          <t>Examination Fees for SC/ST Students</t>
        </is>
      </c>
      <c r="C6" s="87">
        <f>'P-SF-Pro'!H48</f>
        <v/>
      </c>
      <c r="D6" s="87">
        <f>PAYMENTS!G43</f>
        <v/>
      </c>
      <c r="E6" s="87">
        <f>PAYMENTS!H43</f>
        <v/>
      </c>
      <c r="F6" s="87">
        <f>'P-Pkv-Pro'!H48</f>
        <v/>
      </c>
      <c r="G6" s="88">
        <f>SUM(C6:F6)</f>
        <v/>
      </c>
      <c r="H6" s="101" t="n">
        <v>13500</v>
      </c>
    </row>
    <row r="7" ht="12.75" customHeight="1">
      <c r="A7" s="15" t="n">
        <v>2</v>
      </c>
      <c r="B7" s="39" t="inlineStr">
        <is>
          <t>Assistance to children of Armed Forces</t>
        </is>
      </c>
      <c r="C7" s="87">
        <f>'P-SF-Pro'!H49</f>
        <v/>
      </c>
      <c r="D7" s="87">
        <f>PAYMENTS!G44</f>
        <v/>
      </c>
      <c r="E7" s="87">
        <f>PAYMENTS!H44</f>
        <v/>
      </c>
      <c r="F7" s="87">
        <f>'P-Pkv-Pro'!H49</f>
        <v/>
      </c>
      <c r="G7" s="88">
        <f>SUM(C7:F7)</f>
        <v/>
      </c>
      <c r="H7" s="101" t="n">
        <v>0</v>
      </c>
    </row>
    <row r="8" ht="12.75" customHeight="1">
      <c r="A8" s="15" t="n">
        <v>3</v>
      </c>
      <c r="B8" s="39" t="inlineStr">
        <is>
          <t>Consumable- Craft/Sports/ Yoga /Teaching Aids/etc.</t>
        </is>
      </c>
      <c r="C8" s="87">
        <f>'P-SF-Pro'!H50</f>
        <v/>
      </c>
      <c r="D8" s="87">
        <f>PAYMENTS!G45</f>
        <v/>
      </c>
      <c r="E8" s="87">
        <f>PAYMENTS!H45</f>
        <v/>
      </c>
      <c r="F8" s="87">
        <f>'P-Pkv-Pro'!H50</f>
        <v/>
      </c>
      <c r="G8" s="88">
        <f>SUM(C8:F8)</f>
        <v/>
      </c>
      <c r="H8" s="101" t="n">
        <v>0</v>
      </c>
    </row>
    <row r="9" ht="12.75" customHeight="1">
      <c r="A9" s="15" t="n">
        <v>4</v>
      </c>
      <c r="B9" s="39" t="inlineStr">
        <is>
          <t>Refresher Course &amp; Training</t>
        </is>
      </c>
      <c r="C9" s="87">
        <f>'P-SF-Pro'!H51</f>
        <v/>
      </c>
      <c r="D9" s="87">
        <f>PAYMENTS!G46</f>
        <v/>
      </c>
      <c r="E9" s="87">
        <f>PAYMENTS!H46</f>
        <v/>
      </c>
      <c r="F9" s="87">
        <f>'P-Pkv-Pro'!H51</f>
        <v/>
      </c>
      <c r="G9" s="88">
        <f>SUM(C9:F9)</f>
        <v/>
      </c>
      <c r="H9" s="101" t="n">
        <v>0</v>
      </c>
    </row>
    <row r="10" ht="12.75" customHeight="1">
      <c r="A10" s="15" t="n">
        <v>5</v>
      </c>
      <c r="B10" s="39" t="inlineStr">
        <is>
          <t>Refund of Fees &amp; Fines</t>
        </is>
      </c>
      <c r="C10" s="87">
        <f>'P-SF-Pro'!H52</f>
        <v/>
      </c>
      <c r="D10" s="87">
        <f>PAYMENTS!G47</f>
        <v/>
      </c>
      <c r="E10" s="87">
        <f>PAYMENTS!H47</f>
        <v/>
      </c>
      <c r="F10" s="87">
        <f>'P-Pkv-Pro'!H52</f>
        <v/>
      </c>
      <c r="G10" s="88">
        <f>SUM(C10:F10)</f>
        <v/>
      </c>
      <c r="H10" s="101" t="n">
        <v>7200</v>
      </c>
    </row>
    <row r="11" ht="12.75" customHeight="1">
      <c r="A11" s="15" t="n">
        <v>6</v>
      </c>
      <c r="B11" s="39" t="inlineStr">
        <is>
          <t>Expenditure on NCC Camp</t>
        </is>
      </c>
      <c r="C11" s="87">
        <f>'P-SF-Pro'!H53</f>
        <v/>
      </c>
      <c r="D11" s="87">
        <f>PAYMENTS!G48</f>
        <v/>
      </c>
      <c r="E11" s="87">
        <f>PAYMENTS!H48</f>
        <v/>
      </c>
      <c r="F11" s="87">
        <f>'P-Pkv-Pro'!H53</f>
        <v/>
      </c>
      <c r="G11" s="88">
        <f>SUM(C11:F11)</f>
        <v/>
      </c>
      <c r="H11" s="101" t="n"/>
    </row>
    <row r="12" ht="12.75" customHeight="1">
      <c r="A12" s="15" t="n">
        <v>7</v>
      </c>
      <c r="B12" s="39" t="inlineStr">
        <is>
          <t>Laboratory expenses</t>
        </is>
      </c>
      <c r="C12" s="87">
        <f>'P-SF-Pro'!H54</f>
        <v/>
      </c>
      <c r="D12" s="87">
        <f>PAYMENTS!G49</f>
        <v/>
      </c>
      <c r="E12" s="87">
        <f>PAYMENTS!H49</f>
        <v/>
      </c>
      <c r="F12" s="87">
        <f>'P-Pkv-Pro'!H54</f>
        <v/>
      </c>
      <c r="G12" s="88">
        <f>SUM(C12:F12)</f>
        <v/>
      </c>
      <c r="H12" s="101" t="n"/>
    </row>
    <row r="13" ht="12.75" customHeight="1">
      <c r="A13" s="15" t="n">
        <v>8</v>
      </c>
      <c r="B13" s="39" t="inlineStr">
        <is>
          <t>Audio Visual Aid  Expenses</t>
        </is>
      </c>
      <c r="C13" s="87">
        <f>'P-SF-Pro'!H55</f>
        <v/>
      </c>
      <c r="D13" s="87">
        <f>PAYMENTS!G50</f>
        <v/>
      </c>
      <c r="E13" s="87">
        <f>PAYMENTS!H50</f>
        <v/>
      </c>
      <c r="F13" s="87">
        <f>'P-Pkv-Pro'!H55</f>
        <v/>
      </c>
      <c r="G13" s="88">
        <f>SUM(C13:F13)</f>
        <v/>
      </c>
      <c r="H13" s="101" t="n"/>
    </row>
    <row r="14" ht="12.75" customHeight="1">
      <c r="A14" s="15" t="n">
        <v>9</v>
      </c>
      <c r="B14" s="39" t="inlineStr">
        <is>
          <t>Games &amp; sports expenses</t>
        </is>
      </c>
      <c r="C14" s="87">
        <f>'P-SF-Pro'!H56</f>
        <v/>
      </c>
      <c r="D14" s="87">
        <f>PAYMENTS!G51</f>
        <v/>
      </c>
      <c r="E14" s="87">
        <f>PAYMENTS!H51</f>
        <v/>
      </c>
      <c r="F14" s="87">
        <f>'P-Pkv-Pro'!H56</f>
        <v/>
      </c>
      <c r="G14" s="88">
        <f>SUM(C14:F14)</f>
        <v/>
      </c>
      <c r="H14" s="101" t="n"/>
    </row>
    <row r="15" ht="12.75" customHeight="1">
      <c r="A15" s="15" t="n">
        <v>10</v>
      </c>
      <c r="B15" s="39" t="inlineStr">
        <is>
          <t>Annual Function &amp; other function expenses</t>
        </is>
      </c>
      <c r="C15" s="87">
        <f>'P-SF-Pro'!H57</f>
        <v/>
      </c>
      <c r="D15" s="87">
        <f>PAYMENTS!G52</f>
        <v/>
      </c>
      <c r="E15" s="87">
        <f>PAYMENTS!H52</f>
        <v/>
      </c>
      <c r="F15" s="87">
        <f>'P-Pkv-Pro'!H57</f>
        <v/>
      </c>
      <c r="G15" s="88">
        <f>SUM(C15:F15)</f>
        <v/>
      </c>
      <c r="H15" s="101" t="n"/>
    </row>
    <row r="16" ht="12.75" customHeight="1">
      <c r="A16" s="15" t="n">
        <v>11</v>
      </c>
      <c r="B16" s="39" t="inlineStr">
        <is>
          <t>School Excursions expenses</t>
        </is>
      </c>
      <c r="C16" s="87">
        <f>'P-SF-Pro'!H58</f>
        <v/>
      </c>
      <c r="D16" s="87">
        <f>PAYMENTS!G53</f>
        <v/>
      </c>
      <c r="E16" s="87">
        <f>PAYMENTS!H53</f>
        <v/>
      </c>
      <c r="F16" s="87">
        <f>'P-Pkv-Pro'!H58</f>
        <v/>
      </c>
      <c r="G16" s="88">
        <f>SUM(C16:F16)</f>
        <v/>
      </c>
      <c r="H16" s="101" t="n"/>
    </row>
    <row r="17" ht="12.75" customHeight="1">
      <c r="A17" s="15" t="n">
        <v>12</v>
      </c>
      <c r="B17" s="19" t="inlineStr">
        <is>
          <t>Examination(Including Printing of question papers and Study material)</t>
        </is>
      </c>
      <c r="C17" s="87">
        <f>'P-SF-Pro'!H59</f>
        <v/>
      </c>
      <c r="D17" s="87">
        <f>PAYMENTS!G54</f>
        <v/>
      </c>
      <c r="E17" s="87">
        <f>PAYMENTS!H54</f>
        <v/>
      </c>
      <c r="F17" s="87">
        <f>'P-Pkv-Pro'!H59</f>
        <v/>
      </c>
      <c r="G17" s="88">
        <f>SUM(C17:F17)</f>
        <v/>
      </c>
      <c r="H17" s="101" t="n"/>
    </row>
    <row r="18" ht="12.75" customHeight="1">
      <c r="A18" s="15" t="n">
        <v>13</v>
      </c>
      <c r="B18" s="39" t="inlineStr">
        <is>
          <t>Incidental Expenses</t>
        </is>
      </c>
      <c r="C18" s="87">
        <f>'P-SF-Pro'!H60</f>
        <v/>
      </c>
      <c r="D18" s="87">
        <f>PAYMENTS!G55</f>
        <v/>
      </c>
      <c r="E18" s="87">
        <f>PAYMENTS!H55</f>
        <v/>
      </c>
      <c r="F18" s="87">
        <f>'P-Pkv-Pro'!H60</f>
        <v/>
      </c>
      <c r="G18" s="88">
        <f>SUM(C18:F18)</f>
        <v/>
      </c>
      <c r="H18" s="101" t="n"/>
    </row>
    <row r="19" ht="12.75" customHeight="1">
      <c r="A19" s="15" t="n">
        <v>14</v>
      </c>
      <c r="B19" s="39" t="inlineStr">
        <is>
          <t xml:space="preserve">Beautification &amp; Horticulture </t>
        </is>
      </c>
      <c r="C19" s="87">
        <f>'P-SF-Pro'!H61</f>
        <v/>
      </c>
      <c r="D19" s="87">
        <f>PAYMENTS!G56</f>
        <v/>
      </c>
      <c r="E19" s="87">
        <f>PAYMENTS!H56</f>
        <v/>
      </c>
      <c r="F19" s="87">
        <f>'P-Pkv-Pro'!H61</f>
        <v/>
      </c>
      <c r="G19" s="88">
        <f>SUM(C19:F19)</f>
        <v/>
      </c>
      <c r="H19" s="101" t="n"/>
    </row>
    <row r="20" ht="12.75" customHeight="1">
      <c r="A20" s="15" t="n">
        <v>15</v>
      </c>
      <c r="B20" s="39" t="inlineStr">
        <is>
          <t>Medical Facilities</t>
        </is>
      </c>
      <c r="C20" s="87">
        <f>'P-SF-Pro'!H62</f>
        <v/>
      </c>
      <c r="D20" s="87">
        <f>PAYMENTS!G57</f>
        <v/>
      </c>
      <c r="E20" s="87">
        <f>PAYMENTS!H57</f>
        <v/>
      </c>
      <c r="F20" s="87">
        <f>'P-Pkv-Pro'!H62</f>
        <v/>
      </c>
      <c r="G20" s="88">
        <f>SUM(C20:F20)</f>
        <v/>
      </c>
      <c r="H20" s="101" t="n"/>
    </row>
    <row r="21" ht="12.75" customHeight="1">
      <c r="A21" s="15" t="n">
        <v>16</v>
      </c>
      <c r="B21" s="39" t="inlineStr">
        <is>
          <t>Deployment of Doctors</t>
        </is>
      </c>
      <c r="C21" s="87">
        <f>'P-SF-Pro'!H63</f>
        <v/>
      </c>
      <c r="D21" s="87">
        <f>PAYMENTS!G58</f>
        <v/>
      </c>
      <c r="E21" s="87">
        <f>PAYMENTS!H58</f>
        <v/>
      </c>
      <c r="F21" s="87">
        <f>'P-Pkv-Pro'!H63</f>
        <v/>
      </c>
      <c r="G21" s="88">
        <f>SUM(C21:F21)</f>
        <v/>
      </c>
      <c r="H21" s="101" t="n"/>
    </row>
    <row r="22" ht="12.75" customHeight="1">
      <c r="A22" s="15" t="n">
        <v>17</v>
      </c>
      <c r="B22" s="39" t="inlineStr">
        <is>
          <t>Deployment of Nurses</t>
        </is>
      </c>
      <c r="C22" s="87">
        <f>'P-SF-Pro'!H64</f>
        <v/>
      </c>
      <c r="D22" s="87">
        <f>PAYMENTS!G59</f>
        <v/>
      </c>
      <c r="E22" s="87">
        <f>PAYMENTS!H59</f>
        <v/>
      </c>
      <c r="F22" s="87">
        <f>'P-Pkv-Pro'!H64</f>
        <v/>
      </c>
      <c r="G22" s="88">
        <f>SUM(C22:F22)</f>
        <v/>
      </c>
      <c r="H22" s="101" t="n"/>
    </row>
    <row r="23" ht="12.75" customHeight="1">
      <c r="A23" s="15" t="n">
        <v>18</v>
      </c>
      <c r="B23" s="39" t="inlineStr">
        <is>
          <t>Library expenses(News papers &amp; periodicals etc.)</t>
        </is>
      </c>
      <c r="C23" s="87">
        <f>'P-SF-Pro'!H65</f>
        <v/>
      </c>
      <c r="D23" s="87">
        <f>PAYMENTS!G60</f>
        <v/>
      </c>
      <c r="E23" s="87">
        <f>PAYMENTS!H60</f>
        <v/>
      </c>
      <c r="F23" s="87">
        <f>'P-Pkv-Pro'!H65</f>
        <v/>
      </c>
      <c r="G23" s="88">
        <f>SUM(C23:F23)</f>
        <v/>
      </c>
      <c r="H23" s="101" t="n"/>
    </row>
    <row r="24" ht="12.75" customHeight="1">
      <c r="A24" s="15" t="n">
        <v>19</v>
      </c>
      <c r="B24" s="39" t="inlineStr">
        <is>
          <t>Printing Expenditure( Magazine, Diary, Calender,Broucher, News letter and other report etc.)</t>
        </is>
      </c>
      <c r="C24" s="87">
        <f>'P-SF-Pro'!H66</f>
        <v/>
      </c>
      <c r="D24" s="87">
        <f>PAYMENTS!G61</f>
        <v/>
      </c>
      <c r="E24" s="87">
        <f>PAYMENTS!H61</f>
        <v/>
      </c>
      <c r="F24" s="87">
        <f>'P-Pkv-Pro'!H66</f>
        <v/>
      </c>
      <c r="G24" s="88">
        <f>SUM(C24:F24)</f>
        <v/>
      </c>
      <c r="H24" s="101" t="n"/>
    </row>
    <row r="25" ht="12.75" customHeight="1">
      <c r="A25" s="15" t="n">
        <v>20</v>
      </c>
      <c r="B25" s="56" t="inlineStr">
        <is>
          <t>Computer  Maintenance &amp; Consumables</t>
        </is>
      </c>
      <c r="C25" s="87">
        <f>'P-SF-Pro'!H67</f>
        <v/>
      </c>
      <c r="D25" s="87">
        <f>PAYMENTS!G62</f>
        <v/>
      </c>
      <c r="E25" s="87">
        <f>PAYMENTS!H62</f>
        <v/>
      </c>
      <c r="F25" s="87">
        <f>'P-Pkv-Pro'!H67</f>
        <v/>
      </c>
      <c r="G25" s="88">
        <f>SUM(C25:F25)</f>
        <v/>
      </c>
      <c r="H25" s="101" t="n"/>
    </row>
    <row r="26" ht="17.25" customHeight="1">
      <c r="A26" s="17" t="n"/>
      <c r="B26" s="57" t="inlineStr">
        <is>
          <t xml:space="preserve">GRAND TOTAL </t>
        </is>
      </c>
      <c r="C26" s="87">
        <f>SUM(C6:C25)</f>
        <v/>
      </c>
      <c r="D26" s="87">
        <f>SUM(D6:D25)</f>
        <v/>
      </c>
      <c r="E26" s="87">
        <f>SUM(E6:E25)</f>
        <v/>
      </c>
      <c r="F26" s="87">
        <f>SUM(F6:F25)</f>
        <v/>
      </c>
      <c r="G26" s="87">
        <f>SUM(G6:G25)</f>
        <v/>
      </c>
      <c r="H26" s="142">
        <f>SUM(H6:H25)</f>
        <v/>
      </c>
    </row>
    <row r="27" ht="16.5" customHeight="1">
      <c r="A27" s="956" t="inlineStr">
        <is>
          <t>SCHEDULE 17 - ADMINISTRATIVE AND GENERAL EXPENSES</t>
        </is>
      </c>
      <c r="B27" s="1073" t="n"/>
      <c r="C27" s="1073" t="n"/>
      <c r="D27" s="1073" t="n"/>
      <c r="E27" s="1073" t="n"/>
      <c r="F27" s="1073" t="n"/>
      <c r="G27" s="1073" t="n"/>
      <c r="H27" s="1074" t="n"/>
    </row>
    <row r="28" ht="13.5" customHeight="1">
      <c r="A28" s="15" t="n">
        <v>1</v>
      </c>
      <c r="B28" s="56" t="inlineStr">
        <is>
          <t>Payment of Contributions to DGHS</t>
        </is>
      </c>
      <c r="C28" s="87">
        <f>'P-SF-Pro'!H84</f>
        <v/>
      </c>
      <c r="D28" s="87">
        <f>PAYMENTS!G79</f>
        <v/>
      </c>
      <c r="E28" s="87">
        <f>PAYMENTS!H79</f>
        <v/>
      </c>
      <c r="F28" s="87">
        <f>'P-Pkv-Pro'!H84</f>
        <v/>
      </c>
      <c r="G28" s="87">
        <f>SUM(C28:F28)</f>
        <v/>
      </c>
      <c r="H28" s="101" t="n"/>
    </row>
    <row r="29" ht="13.5" customHeight="1">
      <c r="A29" s="15" t="n">
        <v>2</v>
      </c>
      <c r="B29" s="56" t="inlineStr">
        <is>
          <t>Contingencies</t>
        </is>
      </c>
      <c r="C29" s="87">
        <f>'P-SF-Pro'!H85</f>
        <v/>
      </c>
      <c r="D29" s="87">
        <f>PAYMENTS!G80</f>
        <v/>
      </c>
      <c r="E29" s="87">
        <f>PAYMENTS!H80</f>
        <v/>
      </c>
      <c r="F29" s="87">
        <f>'P-Pkv-Pro'!H85</f>
        <v/>
      </c>
      <c r="G29" s="87">
        <f>SUM(C29:F29)</f>
        <v/>
      </c>
      <c r="H29" s="101" t="n"/>
    </row>
    <row r="30" ht="13.5" customHeight="1">
      <c r="A30" s="15" t="n">
        <v>3</v>
      </c>
      <c r="B30" s="39" t="inlineStr">
        <is>
          <t>Bank Charges</t>
        </is>
      </c>
      <c r="C30" s="87">
        <f>'P-SF-Pro'!H86</f>
        <v/>
      </c>
      <c r="D30" s="87">
        <f>PAYMENTS!G81</f>
        <v/>
      </c>
      <c r="E30" s="87">
        <f>PAYMENTS!H81</f>
        <v/>
      </c>
      <c r="F30" s="87">
        <f>'P-Pkv-Pro'!H86</f>
        <v/>
      </c>
      <c r="G30" s="87">
        <f>SUM(C30:F30)</f>
        <v/>
      </c>
      <c r="H30" s="101" t="n">
        <v>1938</v>
      </c>
    </row>
    <row r="31" ht="13.5" customHeight="1">
      <c r="A31" s="15" t="n">
        <v>4</v>
      </c>
      <c r="B31" s="56" t="inlineStr">
        <is>
          <t xml:space="preserve">Security of School-Exp. </t>
        </is>
      </c>
      <c r="C31" s="87">
        <f>'P-SF-Pro'!H87</f>
        <v/>
      </c>
      <c r="D31" s="87">
        <f>PAYMENTS!G82</f>
        <v/>
      </c>
      <c r="E31" s="87">
        <f>PAYMENTS!H82</f>
        <v/>
      </c>
      <c r="F31" s="87">
        <f>'P-Pkv-Pro'!H87</f>
        <v/>
      </c>
      <c r="G31" s="87">
        <f>SUM(C31:F31)</f>
        <v/>
      </c>
      <c r="H31" s="101" t="n"/>
    </row>
    <row r="32" ht="13.5" customHeight="1">
      <c r="A32" s="15" t="n">
        <v>5</v>
      </c>
      <c r="B32" s="56" t="inlineStr">
        <is>
          <t>Rent, Rates and Taxes ( including property tax)</t>
        </is>
      </c>
      <c r="C32" s="87">
        <f>'P-SF-Pro'!H88</f>
        <v/>
      </c>
      <c r="D32" s="87">
        <f>PAYMENTS!G83</f>
        <v/>
      </c>
      <c r="E32" s="87">
        <f>PAYMENTS!H83</f>
        <v/>
      </c>
      <c r="F32" s="87">
        <f>'P-Pkv-Pro'!H88</f>
        <v/>
      </c>
      <c r="G32" s="87">
        <f>SUM(C32:F32)</f>
        <v/>
      </c>
      <c r="H32" s="101" t="n"/>
    </row>
    <row r="33" ht="13.5" customHeight="1">
      <c r="A33" s="15" t="n">
        <v>6</v>
      </c>
      <c r="B33" s="56" t="inlineStr">
        <is>
          <t>Electricity ,water and power charges</t>
        </is>
      </c>
      <c r="C33" s="87">
        <f>'P-SF-Pro'!H89</f>
        <v/>
      </c>
      <c r="D33" s="87">
        <f>PAYMENTS!G84</f>
        <v/>
      </c>
      <c r="E33" s="87">
        <f>PAYMENTS!H84</f>
        <v/>
      </c>
      <c r="F33" s="87">
        <f>'P-Pkv-Pro'!H89</f>
        <v/>
      </c>
      <c r="G33" s="87">
        <f>SUM(C33:F33)</f>
        <v/>
      </c>
      <c r="H33" s="101" t="n"/>
    </row>
    <row r="34" ht="13.5" customHeight="1">
      <c r="A34" s="15" t="n">
        <v>7</v>
      </c>
      <c r="B34" s="39" t="inlineStr">
        <is>
          <t>Postage &amp; Telegram</t>
        </is>
      </c>
      <c r="C34" s="87">
        <f>'P-SF-Pro'!H90</f>
        <v/>
      </c>
      <c r="D34" s="87">
        <f>PAYMENTS!G85</f>
        <v/>
      </c>
      <c r="E34" s="87">
        <f>PAYMENTS!H85</f>
        <v/>
      </c>
      <c r="F34" s="87">
        <f>'P-Pkv-Pro'!H90</f>
        <v/>
      </c>
      <c r="G34" s="87">
        <f>SUM(C34:F34)</f>
        <v/>
      </c>
      <c r="H34" s="101" t="n"/>
    </row>
    <row r="35" ht="13.5" customHeight="1">
      <c r="A35" s="15" t="n">
        <v>8</v>
      </c>
      <c r="B35" s="39" t="inlineStr">
        <is>
          <t>Telephone and Internet Charges</t>
        </is>
      </c>
      <c r="C35" s="87">
        <f>'P-SF-Pro'!H91</f>
        <v/>
      </c>
      <c r="D35" s="87">
        <f>PAYMENTS!G86</f>
        <v/>
      </c>
      <c r="E35" s="87">
        <f>PAYMENTS!H86</f>
        <v/>
      </c>
      <c r="F35" s="87">
        <f>'P-Pkv-Pro'!H91</f>
        <v/>
      </c>
      <c r="G35" s="87">
        <f>SUM(C35:F35)</f>
        <v/>
      </c>
      <c r="H35" s="101" t="n"/>
    </row>
    <row r="36" ht="13.5" customHeight="1">
      <c r="A36" s="15" t="n">
        <v>9</v>
      </c>
      <c r="B36" s="39" t="inlineStr">
        <is>
          <t>Stationary  Expenses</t>
        </is>
      </c>
      <c r="C36" s="87">
        <f>'P-SF-Pro'!H92</f>
        <v/>
      </c>
      <c r="D36" s="87">
        <f>PAYMENTS!G87</f>
        <v/>
      </c>
      <c r="E36" s="87">
        <f>PAYMENTS!H87</f>
        <v/>
      </c>
      <c r="F36" s="87">
        <f>'P-Pkv-Pro'!H92</f>
        <v/>
      </c>
      <c r="G36" s="87">
        <f>SUM(C36:F36)</f>
        <v/>
      </c>
      <c r="H36" s="101" t="n"/>
    </row>
    <row r="37" ht="13.5" customHeight="1">
      <c r="A37" s="15" t="n">
        <v>10</v>
      </c>
      <c r="B37" s="39" t="inlineStr">
        <is>
          <t>Hospitality</t>
        </is>
      </c>
      <c r="C37" s="87">
        <f>'P-SF-Pro'!H93</f>
        <v/>
      </c>
      <c r="D37" s="87">
        <f>PAYMENTS!G88</f>
        <v/>
      </c>
      <c r="E37" s="87">
        <f>PAYMENTS!H88</f>
        <v/>
      </c>
      <c r="F37" s="87">
        <f>'P-Pkv-Pro'!H93</f>
        <v/>
      </c>
      <c r="G37" s="87">
        <f>SUM(C37:F37)</f>
        <v/>
      </c>
      <c r="H37" s="101" t="n"/>
    </row>
    <row r="38" ht="13.5" customHeight="1">
      <c r="A38" s="15" t="n">
        <v>11</v>
      </c>
      <c r="B38" s="39" t="inlineStr">
        <is>
          <t>Professional Charges</t>
        </is>
      </c>
      <c r="C38" s="87">
        <f>'P-SF-Pro'!H94</f>
        <v/>
      </c>
      <c r="D38" s="87">
        <f>PAYMENTS!G89</f>
        <v/>
      </c>
      <c r="E38" s="87">
        <f>PAYMENTS!H89</f>
        <v/>
      </c>
      <c r="F38" s="87">
        <f>'P-Pkv-Pro'!H94</f>
        <v/>
      </c>
      <c r="G38" s="87">
        <f>SUM(C38:F38)</f>
        <v/>
      </c>
      <c r="H38" s="101" t="n"/>
    </row>
    <row r="39" ht="13.5" customHeight="1">
      <c r="A39" s="15" t="n">
        <v>12</v>
      </c>
      <c r="B39" s="39" t="inlineStr">
        <is>
          <t>Advertisement &amp; Publicity</t>
        </is>
      </c>
      <c r="C39" s="87">
        <f>'P-SF-Pro'!H95</f>
        <v/>
      </c>
      <c r="D39" s="87">
        <f>PAYMENTS!G90</f>
        <v/>
      </c>
      <c r="E39" s="87">
        <f>PAYMENTS!H90</f>
        <v/>
      </c>
      <c r="F39" s="87">
        <f>'P-Pkv-Pro'!H95</f>
        <v/>
      </c>
      <c r="G39" s="87">
        <f>SUM(C39:F39)</f>
        <v/>
      </c>
      <c r="H39" s="101" t="n"/>
    </row>
    <row r="40" ht="13.5" customHeight="1">
      <c r="A40" s="15" t="n">
        <v>13</v>
      </c>
      <c r="B40" s="39" t="inlineStr">
        <is>
          <t xml:space="preserve">Other (Admin &amp; Generalexpenses)
</t>
        </is>
      </c>
      <c r="C40" s="87">
        <f>'P-SF-Pro'!H96</f>
        <v/>
      </c>
      <c r="D40" s="87">
        <f>PAYMENTS!G91</f>
        <v/>
      </c>
      <c r="E40" s="87">
        <f>PAYMENTS!H91</f>
        <v/>
      </c>
      <c r="F40" s="87">
        <f>'P-Pkv-Pro'!H96</f>
        <v/>
      </c>
      <c r="G40" s="87">
        <f>SUM(C40:F40)</f>
        <v/>
      </c>
      <c r="H40" s="101" t="n"/>
    </row>
    <row r="41" ht="13.5" customHeight="1">
      <c r="A41" s="15" t="n">
        <v>14</v>
      </c>
      <c r="B41" s="46" t="inlineStr">
        <is>
          <t>Expenditure  from CCA Grants / Specific Grants (NAEP, ATL etc)</t>
        </is>
      </c>
      <c r="C41" s="87">
        <f>'P-SF-Pro'!H98</f>
        <v/>
      </c>
      <c r="D41" s="87">
        <f>PAYMENTS!G93</f>
        <v/>
      </c>
      <c r="E41" s="87">
        <f>PAYMENTS!H93</f>
        <v/>
      </c>
      <c r="F41" s="87" t="n"/>
      <c r="G41" s="87">
        <f>SUM(C41:F41)</f>
        <v/>
      </c>
      <c r="H41" s="101" t="n"/>
    </row>
    <row r="42" ht="13.5" customHeight="1">
      <c r="A42" s="15" t="n">
        <v>15</v>
      </c>
      <c r="B42" s="46" t="inlineStr">
        <is>
          <t>Other corrections/adjustments (Assets&amp;Liabilities)</t>
        </is>
      </c>
      <c r="C42" s="699" t="n"/>
      <c r="D42" s="699" t="n"/>
      <c r="E42" s="699" t="n"/>
      <c r="F42" s="699" t="n"/>
      <c r="G42" s="87">
        <f>SUM(C42:F42)</f>
        <v/>
      </c>
      <c r="H42" s="101" t="n"/>
    </row>
    <row r="43" ht="13.5" customHeight="1">
      <c r="A43" s="15" t="n">
        <v>16</v>
      </c>
      <c r="B43" s="39" t="inlineStr">
        <is>
          <t>Loss on disposal of Fixed Assets</t>
        </is>
      </c>
      <c r="C43" s="408">
        <f>'S-4'!M25</f>
        <v/>
      </c>
      <c r="D43" s="88" t="n"/>
      <c r="E43" s="88" t="n"/>
      <c r="F43" s="44" t="n"/>
      <c r="G43" s="87">
        <f>SUM(C43:F43)</f>
        <v/>
      </c>
      <c r="H43" s="101" t="n"/>
    </row>
    <row r="44" ht="13.5" customHeight="1">
      <c r="A44" s="15" t="n">
        <v>17</v>
      </c>
      <c r="B44" s="39" t="inlineStr">
        <is>
          <t>Irrecoverable Balances Written -off</t>
        </is>
      </c>
      <c r="C44" s="84" t="n"/>
      <c r="D44" s="100" t="n"/>
      <c r="E44" s="100" t="n"/>
      <c r="F44" s="100" t="n"/>
      <c r="G44" s="87">
        <f>SUM(C44:F44)</f>
        <v/>
      </c>
      <c r="H44" s="101" t="n"/>
    </row>
    <row r="45" ht="28.5" customFormat="1" customHeight="1" s="9">
      <c r="A45" s="23" t="n"/>
      <c r="B45" s="57" t="inlineStr">
        <is>
          <t xml:space="preserve">GRAND TOTAL </t>
        </is>
      </c>
      <c r="C45" s="87">
        <f>SUM(C28:C44)</f>
        <v/>
      </c>
      <c r="D45" s="87">
        <f>SUM(D28:D44)</f>
        <v/>
      </c>
      <c r="E45" s="87">
        <f>SUM(E28:E44)</f>
        <v/>
      </c>
      <c r="F45" s="87">
        <f>SUM(F28:F44)</f>
        <v/>
      </c>
      <c r="G45" s="87">
        <f>SUM(G28:G44)</f>
        <v/>
      </c>
      <c r="H45" s="142">
        <f>SUM(H28:H44)</f>
        <v/>
      </c>
    </row>
    <row r="46" ht="24" customHeight="1">
      <c r="A46" s="966" t="inlineStr">
        <is>
          <t>FINANCE OFFICER/DIRECTOR/PRINCIPAL</t>
        </is>
      </c>
      <c r="B46" s="1073" t="n"/>
      <c r="C46" s="1073" t="n"/>
      <c r="D46" s="1073" t="n"/>
      <c r="E46" s="1073" t="n"/>
      <c r="F46" s="1073" t="n"/>
      <c r="G46" s="1073" t="n"/>
      <c r="H46" s="1073" t="n"/>
    </row>
  </sheetData>
  <mergeCells count="11">
    <mergeCell ref="A2:H2"/>
    <mergeCell ref="G3:G4"/>
    <mergeCell ref="E3:E4"/>
    <mergeCell ref="A3:A5"/>
    <mergeCell ref="H3:H4"/>
    <mergeCell ref="F3:F4"/>
    <mergeCell ref="D3:D4"/>
    <mergeCell ref="B3:B5"/>
    <mergeCell ref="A1:H1"/>
    <mergeCell ref="A46:H46"/>
    <mergeCell ref="A27:H27"/>
  </mergeCells>
  <printOptions horizontalCentered="1"/>
  <pageMargins left="0.7086614173228347" right="0.2362204724409449" top="0.2755905511811024" bottom="0.17" header="0.1574803149606299" footer="0.17"/>
  <pageSetup orientation="landscape" paperSize="9" scale="89" firstPageNumber="6" useFirstPageNumber="1" blackAndWhite="1"/>
</worksheet>
</file>

<file path=xl/worksheets/sheet45.xml><?xml version="1.0" encoding="utf-8"?>
<worksheet xmlns="http://schemas.openxmlformats.org/spreadsheetml/2006/main">
  <sheetPr>
    <tabColor rgb="FF00B050"/>
    <outlinePr summaryBelow="1" summaryRight="1"/>
    <pageSetUpPr fitToPage="1"/>
  </sheetPr>
  <dimension ref="A1:K41"/>
  <sheetViews>
    <sheetView view="pageBreakPreview" zoomScale="85" zoomScaleSheetLayoutView="85" workbookViewId="0">
      <selection activeCell="A14" sqref="A14:H14"/>
    </sheetView>
  </sheetViews>
  <sheetFormatPr baseColWidth="8" defaultRowHeight="11.25"/>
  <cols>
    <col width="6.5703125" customWidth="1" style="5" min="1" max="1"/>
    <col width="36.7109375" customWidth="1" style="5" min="2" max="2"/>
    <col width="13" customWidth="1" style="5" min="3" max="7"/>
    <col width="12.85546875" customWidth="1" style="5" min="8" max="8"/>
    <col width="15.140625" customWidth="1" style="5" min="9" max="9"/>
    <col width="17.5703125" customWidth="1" style="5" min="10" max="10"/>
    <col width="21.140625" customWidth="1" style="5" min="11" max="11"/>
    <col width="9.140625" customWidth="1" style="5" min="12" max="16384"/>
  </cols>
  <sheetData>
    <row r="1" ht="18.75" customFormat="1" customHeight="1" s="34">
      <c r="A1" s="1275">
        <f>COVER!A1</f>
        <v/>
      </c>
      <c r="B1" s="1253" t="n"/>
      <c r="C1" s="1253" t="n"/>
      <c r="D1" s="1253" t="n"/>
      <c r="E1" s="1253" t="n"/>
      <c r="F1" s="1253" t="n"/>
      <c r="G1" s="1253" t="n"/>
      <c r="H1" s="1254" t="n"/>
    </row>
    <row r="2" ht="18.75" customFormat="1" customHeight="1" s="34">
      <c r="A2" s="874" t="inlineStr">
        <is>
          <t>SCHEDULE 18 - TRANSPORTATION  EXPENSES</t>
        </is>
      </c>
      <c r="B2" s="1243" t="n"/>
      <c r="C2" s="1243" t="n"/>
      <c r="D2" s="1243" t="n"/>
      <c r="E2" s="1243" t="n"/>
      <c r="F2" s="1243" t="n"/>
      <c r="G2" s="1243" t="n"/>
      <c r="H2" s="1230" t="n"/>
    </row>
    <row r="3" ht="27" customHeight="1">
      <c r="A3" s="970" t="inlineStr">
        <is>
          <t>SN</t>
        </is>
      </c>
      <c r="B3" s="970" t="inlineStr">
        <is>
          <t>HEADS OF ACCOUNTS</t>
        </is>
      </c>
      <c r="C3" s="33" t="inlineStr">
        <is>
          <t>Revenue</t>
        </is>
      </c>
      <c r="D3" s="968" t="inlineStr">
        <is>
          <t>CCA</t>
        </is>
      </c>
      <c r="E3" s="968" t="inlineStr">
        <is>
          <t>Specific PLAN</t>
        </is>
      </c>
      <c r="F3" s="968" t="inlineStr">
        <is>
          <t>PROJECT KV</t>
        </is>
      </c>
      <c r="G3" s="971" t="inlineStr">
        <is>
          <t>TOTAL-CURRENT YEAR</t>
        </is>
      </c>
      <c r="H3" s="971" t="inlineStr">
        <is>
          <t>TOTAL-PREVIOUS YEAR</t>
        </is>
      </c>
      <c r="J3" s="161" t="inlineStr">
        <is>
          <t>Balance Sheet</t>
        </is>
      </c>
      <c r="K3" s="161" t="inlineStr">
        <is>
          <t>Schedule-4 (All)</t>
        </is>
      </c>
    </row>
    <row r="4" ht="12.75" customHeight="1">
      <c r="A4" s="1116" t="n"/>
      <c r="B4" s="1116" t="n"/>
      <c r="C4" s="968" t="inlineStr">
        <is>
          <t>SF</t>
        </is>
      </c>
      <c r="D4" s="1117" t="n"/>
      <c r="E4" s="1117" t="n"/>
      <c r="F4" s="1117" t="n"/>
      <c r="G4" s="1117" t="n"/>
      <c r="H4" s="1117" t="n"/>
      <c r="J4" s="161" t="inlineStr">
        <is>
          <t>Receipt</t>
        </is>
      </c>
      <c r="K4" s="161" t="inlineStr">
        <is>
          <t>Sch-4A (SF)</t>
        </is>
      </c>
    </row>
    <row r="5" ht="12.75" customHeight="1">
      <c r="A5" s="1117" t="n"/>
      <c r="B5" s="1117" t="n"/>
      <c r="C5" s="755" t="n">
        <v>1</v>
      </c>
      <c r="D5" s="755" t="n">
        <v>3</v>
      </c>
      <c r="E5" s="755" t="n">
        <v>4</v>
      </c>
      <c r="F5" s="755" t="n">
        <v>5</v>
      </c>
      <c r="G5" s="755" t="n">
        <v>6</v>
      </c>
      <c r="H5" s="755" t="n">
        <v>7</v>
      </c>
      <c r="J5" s="161" t="inlineStr">
        <is>
          <t>Payment</t>
        </is>
      </c>
      <c r="K5" s="161" t="inlineStr">
        <is>
          <t>Sch-4B (Plan)</t>
        </is>
      </c>
    </row>
    <row r="6" ht="15" customHeight="1">
      <c r="A6" s="15" t="n">
        <v>1</v>
      </c>
      <c r="B6" s="39" t="inlineStr">
        <is>
          <t>Vechiles (owned by institution)</t>
        </is>
      </c>
      <c r="C6" s="97" t="n"/>
      <c r="D6" s="97" t="n"/>
      <c r="E6" s="97" t="n"/>
      <c r="F6" s="97" t="n"/>
      <c r="G6" s="97" t="n"/>
      <c r="H6" s="101" t="n"/>
      <c r="J6" s="161" t="inlineStr">
        <is>
          <t>SF-Rec-Prov-Annex</t>
        </is>
      </c>
      <c r="K6" s="161" t="inlineStr">
        <is>
          <t>Sch-4C (Specific Plan)</t>
        </is>
      </c>
    </row>
    <row r="7" ht="15" customHeight="1">
      <c r="A7" s="15" t="n"/>
      <c r="B7" s="39" t="inlineStr">
        <is>
          <t>(a) Running Expenses</t>
        </is>
      </c>
      <c r="C7" s="97">
        <f>PAYMENTS!E92-C8-C9-C11-C12</f>
        <v/>
      </c>
      <c r="D7" s="97" t="n"/>
      <c r="E7" s="97" t="n"/>
      <c r="F7" s="97" t="n"/>
      <c r="G7" s="97" t="n"/>
      <c r="H7" s="101" t="n"/>
      <c r="J7" s="161" t="inlineStr">
        <is>
          <t>VVN-Rec-Prov-Annex</t>
        </is>
      </c>
      <c r="K7" s="161" t="inlineStr">
        <is>
          <t>Sch-4D (VVN)</t>
        </is>
      </c>
    </row>
    <row r="8" ht="15" customHeight="1">
      <c r="A8" s="15" t="n"/>
      <c r="B8" s="39" t="inlineStr">
        <is>
          <t>(b)Repair and Maintenance Expenses</t>
        </is>
      </c>
      <c r="C8" s="97" t="n"/>
      <c r="D8" s="97" t="n"/>
      <c r="E8" s="97" t="n"/>
      <c r="F8" s="97" t="n"/>
      <c r="G8" s="97" t="n"/>
      <c r="H8" s="101" t="n"/>
      <c r="J8" s="161" t="inlineStr">
        <is>
          <t>Project-Rec-Prov-Annex</t>
        </is>
      </c>
      <c r="K8" s="161" t="inlineStr">
        <is>
          <t>Sch-4E (Project)</t>
        </is>
      </c>
    </row>
    <row r="9" ht="15" customHeight="1">
      <c r="A9" s="15" t="n"/>
      <c r="B9" s="39" t="inlineStr">
        <is>
          <t>(c ) Insurance Expenses</t>
        </is>
      </c>
      <c r="C9" s="97" t="n"/>
      <c r="D9" s="97" t="n"/>
      <c r="E9" s="97" t="n"/>
      <c r="F9" s="97" t="n"/>
      <c r="G9" s="97" t="n"/>
      <c r="H9" s="101" t="n"/>
      <c r="J9" s="161" t="inlineStr">
        <is>
          <t>SF-Paym-Prov-Annex</t>
        </is>
      </c>
      <c r="K9" s="161" t="inlineStr">
        <is>
          <t>Schedule-7</t>
        </is>
      </c>
    </row>
    <row r="10" ht="15" customHeight="1">
      <c r="A10" s="15" t="n">
        <v>2</v>
      </c>
      <c r="B10" s="39" t="inlineStr">
        <is>
          <t>Vehicle taken on rent/lease</t>
        </is>
      </c>
      <c r="C10" s="97" t="n"/>
      <c r="D10" s="97" t="n"/>
      <c r="E10" s="97" t="n"/>
      <c r="F10" s="97" t="n"/>
      <c r="G10" s="97" t="n"/>
      <c r="H10" s="101" t="n"/>
      <c r="J10" s="161" t="inlineStr">
        <is>
          <t>VVN-Paym-Prov-Annex</t>
        </is>
      </c>
      <c r="K10" s="161" t="inlineStr">
        <is>
          <t>Schedule-8</t>
        </is>
      </c>
    </row>
    <row r="11" ht="15" customHeight="1">
      <c r="A11" s="15" t="n"/>
      <c r="B11" s="39" t="inlineStr">
        <is>
          <t>(a) Rent/Lease Expenses</t>
        </is>
      </c>
      <c r="C11" s="97" t="n"/>
      <c r="D11" s="97" t="n"/>
      <c r="E11" s="97" t="n"/>
      <c r="F11" s="97" t="n"/>
      <c r="G11" s="97" t="n"/>
      <c r="H11" s="101" t="n"/>
      <c r="J11" s="161" t="inlineStr">
        <is>
          <t>Plan-Paym-Prov-Annex</t>
        </is>
      </c>
      <c r="K11" s="161" t="inlineStr">
        <is>
          <t>S8-Annex-SF</t>
        </is>
      </c>
    </row>
    <row r="12" ht="15" customHeight="1">
      <c r="A12" s="15" t="n">
        <v>3</v>
      </c>
      <c r="B12" s="39" t="inlineStr">
        <is>
          <t>Vehicle (Taxi) hiring Expenses</t>
        </is>
      </c>
      <c r="C12" s="97" t="n"/>
      <c r="D12" s="97" t="n"/>
      <c r="E12" s="97" t="n"/>
      <c r="F12" s="97" t="n"/>
      <c r="G12" s="97" t="n"/>
      <c r="H12" s="101" t="n"/>
      <c r="J12" s="161" t="inlineStr">
        <is>
          <t>Income &amp; Expenditure</t>
        </is>
      </c>
      <c r="K12" s="161" t="inlineStr">
        <is>
          <t>S8-Annex-VVN</t>
        </is>
      </c>
    </row>
    <row r="13" ht="15" customHeight="1">
      <c r="A13" s="23" t="n"/>
      <c r="B13" s="40" t="inlineStr">
        <is>
          <t xml:space="preserve">GRAND TOTAL </t>
        </is>
      </c>
      <c r="C13" s="97" t="n"/>
      <c r="D13" s="97" t="n"/>
      <c r="E13" s="97" t="n"/>
      <c r="F13" s="97" t="n"/>
      <c r="G13" s="97" t="n"/>
      <c r="H13" s="97" t="n"/>
      <c r="J13" s="161" t="inlineStr">
        <is>
          <t>Schedule-1</t>
        </is>
      </c>
      <c r="K13" s="161" t="inlineStr">
        <is>
          <t>S8-Annex-Project</t>
        </is>
      </c>
    </row>
    <row r="14" ht="25.5" customFormat="1" customHeight="1" s="34">
      <c r="A14" s="863" t="inlineStr">
        <is>
          <t>SCHEDULE 19 - REPAIR AND MAINTENANCE  EXPENSES</t>
        </is>
      </c>
      <c r="B14" s="1073" t="n"/>
      <c r="C14" s="1073" t="n"/>
      <c r="D14" s="1073" t="n"/>
      <c r="E14" s="1073" t="n"/>
      <c r="F14" s="1073" t="n"/>
      <c r="G14" s="1073" t="n"/>
      <c r="H14" s="1074" t="n"/>
      <c r="J14" s="161" t="inlineStr">
        <is>
          <t>Schedule-2</t>
        </is>
      </c>
      <c r="K14" s="161" t="inlineStr">
        <is>
          <t>S8-Annex-Plan</t>
        </is>
      </c>
    </row>
    <row r="15" ht="15" customHeight="1">
      <c r="A15" s="15" t="n">
        <v>1</v>
      </c>
      <c r="B15" s="39" t="inlineStr">
        <is>
          <t>School Building</t>
        </is>
      </c>
      <c r="C15" s="23" t="n"/>
      <c r="D15" s="23" t="n"/>
      <c r="E15" s="23" t="n"/>
      <c r="F15" s="23" t="n"/>
      <c r="G15" s="23" t="n"/>
      <c r="H15" s="39" t="n"/>
      <c r="J15" s="161" t="inlineStr">
        <is>
          <t>Schedule-2A</t>
        </is>
      </c>
      <c r="K15" s="161" t="inlineStr">
        <is>
          <t>S8-Annex-Sp. Plan</t>
        </is>
      </c>
    </row>
    <row r="16" ht="15" customHeight="1">
      <c r="A16" s="15" t="n"/>
      <c r="B16" s="39" t="inlineStr">
        <is>
          <t>(a) Direct Work</t>
        </is>
      </c>
      <c r="C16" s="58">
        <f>'P-SF-Pro'!H101</f>
        <v/>
      </c>
      <c r="D16" s="58">
        <f>PAYMENTS!G96</f>
        <v/>
      </c>
      <c r="E16" s="58">
        <f>PAYMENTS!H96</f>
        <v/>
      </c>
      <c r="F16" s="58">
        <f>PAYMENTS!I96</f>
        <v/>
      </c>
      <c r="G16" s="58">
        <f>SUM(C16:F16)</f>
        <v/>
      </c>
      <c r="H16" s="101" t="n"/>
      <c r="J16" s="161" t="inlineStr">
        <is>
          <t>Schedule-3</t>
        </is>
      </c>
      <c r="K16" s="161" t="inlineStr">
        <is>
          <t>Schedule-9</t>
        </is>
      </c>
    </row>
    <row r="17" ht="15" customHeight="1">
      <c r="A17" s="15" t="n"/>
      <c r="B17" s="39" t="inlineStr">
        <is>
          <t>(b) Through  Deposit Works</t>
        </is>
      </c>
      <c r="C17" s="58">
        <f>-'S8-SF'!E22</f>
        <v/>
      </c>
      <c r="D17" s="58">
        <f>-'S8-CCA'!E22</f>
        <v/>
      </c>
      <c r="E17" s="58">
        <f>-'S8-Sp.'!E22</f>
        <v/>
      </c>
      <c r="F17" s="58">
        <f>-'S8-Pkv'!E22</f>
        <v/>
      </c>
      <c r="G17" s="58">
        <f>SUM(C17:F17)</f>
        <v/>
      </c>
      <c r="H17" s="101" t="n"/>
      <c r="J17" s="161" t="inlineStr">
        <is>
          <t>Schedule-3A</t>
        </is>
      </c>
      <c r="K17" s="161" t="inlineStr">
        <is>
          <t>Schedule-10</t>
        </is>
      </c>
    </row>
    <row r="18" ht="15" customHeight="1">
      <c r="A18" s="15" t="n">
        <v>2</v>
      </c>
      <c r="B18" s="39" t="inlineStr">
        <is>
          <t>Staff quarters</t>
        </is>
      </c>
      <c r="C18" s="58">
        <f>'P-SF-Pro'!H102</f>
        <v/>
      </c>
      <c r="D18" s="58">
        <f>PAYMENTS!G97</f>
        <v/>
      </c>
      <c r="E18" s="58">
        <f>PAYMENTS!H97</f>
        <v/>
      </c>
      <c r="F18" s="58">
        <f>PAYMENTS!I97</f>
        <v/>
      </c>
      <c r="G18" s="58">
        <f>SUM(C18:F18)</f>
        <v/>
      </c>
      <c r="H18" s="101" t="n">
        <v>303154</v>
      </c>
      <c r="J18" s="161" t="inlineStr">
        <is>
          <t>Schedule-3B</t>
        </is>
      </c>
      <c r="K18" s="161" t="inlineStr">
        <is>
          <t>Schedule-12</t>
        </is>
      </c>
    </row>
    <row r="19" ht="15" customHeight="1">
      <c r="A19" s="15" t="n">
        <v>3</v>
      </c>
      <c r="B19" s="1251" t="inlineStr">
        <is>
          <t>House keeping/ Conversancy Services</t>
        </is>
      </c>
      <c r="C19" s="58">
        <f>'P-SF-Pro'!H103</f>
        <v/>
      </c>
      <c r="D19" s="58">
        <f>PAYMENTS!G98</f>
        <v/>
      </c>
      <c r="E19" s="58">
        <f>PAYMENTS!H98</f>
        <v/>
      </c>
      <c r="F19" s="58">
        <f>PAYMENTS!I98</f>
        <v/>
      </c>
      <c r="G19" s="58">
        <f>SUM(C19:F19)</f>
        <v/>
      </c>
      <c r="H19" s="101" t="n"/>
      <c r="J19" s="161" t="inlineStr">
        <is>
          <t>S3-Annex-SF</t>
        </is>
      </c>
      <c r="K19" s="161" t="inlineStr">
        <is>
          <t>Schedule-13</t>
        </is>
      </c>
    </row>
    <row r="20" ht="15" customHeight="1">
      <c r="A20" s="15" t="n">
        <v>4</v>
      </c>
      <c r="B20" s="39" t="inlineStr">
        <is>
          <t>Furniture &amp; Fixtures</t>
        </is>
      </c>
      <c r="C20" s="58">
        <f>'P-SF-Pro'!H104</f>
        <v/>
      </c>
      <c r="D20" s="58">
        <f>PAYMENTS!G99</f>
        <v/>
      </c>
      <c r="E20" s="58">
        <f>PAYMENTS!H99</f>
        <v/>
      </c>
      <c r="F20" s="58">
        <f>PAYMENTS!I99</f>
        <v/>
      </c>
      <c r="G20" s="58">
        <f>SUM(C20:F20)</f>
        <v/>
      </c>
      <c r="H20" s="101" t="n"/>
      <c r="J20" s="161" t="inlineStr">
        <is>
          <t>S3-Annex-VVN</t>
        </is>
      </c>
      <c r="K20" s="161" t="inlineStr">
        <is>
          <t>Schedule-14</t>
        </is>
      </c>
    </row>
    <row r="21" ht="15" customHeight="1">
      <c r="A21" s="15" t="n">
        <v>5</v>
      </c>
      <c r="B21" s="39" t="inlineStr">
        <is>
          <t>Lab Equipments</t>
        </is>
      </c>
      <c r="C21" s="58">
        <f>'P-SF-Pro'!H105</f>
        <v/>
      </c>
      <c r="D21" s="58">
        <f>PAYMENTS!G100</f>
        <v/>
      </c>
      <c r="E21" s="58">
        <f>PAYMENTS!H100</f>
        <v/>
      </c>
      <c r="F21" s="58">
        <f>PAYMENTS!I100</f>
        <v/>
      </c>
      <c r="G21" s="58">
        <f>SUM(C21:F21)</f>
        <v/>
      </c>
      <c r="H21" s="101" t="n"/>
      <c r="J21" s="161" t="inlineStr">
        <is>
          <t>S3-Annex-Project</t>
        </is>
      </c>
      <c r="K21" s="161" t="inlineStr">
        <is>
          <t>Schedule-15</t>
        </is>
      </c>
    </row>
    <row r="22" ht="15" customHeight="1">
      <c r="A22" s="15" t="n">
        <v>6</v>
      </c>
      <c r="B22" s="39" t="inlineStr">
        <is>
          <t>Audio Visual &amp; Musical Instruments</t>
        </is>
      </c>
      <c r="C22" s="58">
        <f>'P-SF-Pro'!H106</f>
        <v/>
      </c>
      <c r="D22" s="58">
        <f>PAYMENTS!G101</f>
        <v/>
      </c>
      <c r="E22" s="58">
        <f>PAYMENTS!H101</f>
        <v/>
      </c>
      <c r="F22" s="58">
        <f>PAYMENTS!I101</f>
        <v/>
      </c>
      <c r="G22" s="58">
        <f>SUM(C22:F22)</f>
        <v/>
      </c>
      <c r="H22" s="101" t="n"/>
      <c r="J22" s="161" t="inlineStr">
        <is>
          <t>S3-Annex-Plan</t>
        </is>
      </c>
      <c r="K22" s="161" t="inlineStr">
        <is>
          <t>Schedule-16</t>
        </is>
      </c>
    </row>
    <row r="23" ht="15" customHeight="1">
      <c r="A23" s="15" t="n">
        <v>7</v>
      </c>
      <c r="B23" s="39" t="inlineStr">
        <is>
          <t xml:space="preserve">Other Repair &amp; Maint. Exp._x000D_
</t>
        </is>
      </c>
      <c r="C23" s="58">
        <f>'P-SF-Pro'!H107</f>
        <v/>
      </c>
      <c r="D23" s="58">
        <f>PAYMENTS!G102</f>
        <v/>
      </c>
      <c r="E23" s="58">
        <f>PAYMENTS!H102</f>
        <v/>
      </c>
      <c r="F23" s="58">
        <f>PAYMENTS!I102</f>
        <v/>
      </c>
      <c r="G23" s="58">
        <f>SUM(C23:F23)</f>
        <v/>
      </c>
      <c r="H23" s="101" t="n"/>
      <c r="J23" s="161" t="inlineStr">
        <is>
          <t>S3-Annex-Specific Plan</t>
        </is>
      </c>
      <c r="K23" s="161" t="inlineStr">
        <is>
          <t>Schedule-17</t>
        </is>
      </c>
    </row>
    <row r="24" ht="24" customHeight="1">
      <c r="A24" s="23" t="n"/>
      <c r="B24" s="59" t="inlineStr">
        <is>
          <t xml:space="preserve">GRAND TOTAL </t>
        </is>
      </c>
      <c r="C24" s="60">
        <f>SUM(C16:C23)</f>
        <v/>
      </c>
      <c r="D24" s="60">
        <f>SUM(D16:D23)</f>
        <v/>
      </c>
      <c r="E24" s="60">
        <f>SUM(E16:E23)</f>
        <v/>
      </c>
      <c r="F24" s="60">
        <f>SUM(F16:F23)</f>
        <v/>
      </c>
      <c r="G24" s="58">
        <f>SUM(C24:F24)</f>
        <v/>
      </c>
      <c r="H24" s="140">
        <f>SUM(H16:H23)</f>
        <v/>
      </c>
      <c r="I24" s="61">
        <f>SUM(C24:F24)=SUM(G16:G23)</f>
        <v/>
      </c>
      <c r="J24" s="109" t="n"/>
      <c r="K24" s="161" t="inlineStr">
        <is>
          <t>Schedule-18</t>
        </is>
      </c>
    </row>
    <row r="25" ht="25.5" customFormat="1" customHeight="1" s="34">
      <c r="A25" s="863" t="inlineStr">
        <is>
          <t>SCHEDULE 22 - PRIOR PERIOD  EXPENSES</t>
        </is>
      </c>
      <c r="B25" s="1073" t="n"/>
      <c r="C25" s="1073" t="n"/>
      <c r="D25" s="1073" t="n"/>
      <c r="E25" s="1073" t="n"/>
      <c r="F25" s="1073" t="n"/>
      <c r="G25" s="1073" t="n"/>
      <c r="H25" s="1074" t="n"/>
      <c r="J25" s="109" t="n"/>
      <c r="K25" s="161" t="inlineStr">
        <is>
          <t>Schedule-19</t>
        </is>
      </c>
    </row>
    <row r="26" ht="15" customHeight="1">
      <c r="A26" s="15" t="n">
        <v>1</v>
      </c>
      <c r="B26" s="39" t="inlineStr">
        <is>
          <t>Estabilishment expenses</t>
        </is>
      </c>
      <c r="C26" s="97" t="n"/>
      <c r="D26" s="97" t="n"/>
      <c r="E26" s="97" t="n"/>
      <c r="F26" s="97" t="n"/>
      <c r="G26" s="97" t="n"/>
      <c r="H26" s="101" t="n"/>
      <c r="K26" s="161" t="inlineStr">
        <is>
          <t>Schedule-4</t>
        </is>
      </c>
    </row>
    <row r="27" ht="15" customHeight="1">
      <c r="A27" s="15" t="n">
        <v>2</v>
      </c>
      <c r="B27" s="39" t="inlineStr">
        <is>
          <t>Academic expenses</t>
        </is>
      </c>
      <c r="C27" s="97" t="n"/>
      <c r="D27" s="97" t="n"/>
      <c r="E27" s="97" t="n"/>
      <c r="F27" s="97" t="n"/>
      <c r="G27" s="97" t="n"/>
      <c r="H27" s="101" t="n"/>
      <c r="K27" s="161" t="inlineStr">
        <is>
          <t>Schedule-22</t>
        </is>
      </c>
    </row>
    <row r="28" ht="15" customHeight="1">
      <c r="A28" s="15" t="n">
        <v>3</v>
      </c>
      <c r="B28" s="39" t="inlineStr">
        <is>
          <t>Administrative expenses</t>
        </is>
      </c>
      <c r="C28" s="97" t="n"/>
      <c r="D28" s="97" t="n"/>
      <c r="E28" s="97" t="n"/>
      <c r="F28" s="97" t="n"/>
      <c r="G28" s="97" t="n"/>
      <c r="H28" s="101" t="n"/>
    </row>
    <row r="29" ht="15" customHeight="1">
      <c r="A29" s="15" t="n">
        <v>4</v>
      </c>
      <c r="B29" s="39" t="inlineStr">
        <is>
          <t>Transportation expenses</t>
        </is>
      </c>
      <c r="C29" s="97" t="n"/>
      <c r="D29" s="97" t="n"/>
      <c r="E29" s="97" t="n"/>
      <c r="F29" s="97" t="n"/>
      <c r="G29" s="97" t="n"/>
      <c r="H29" s="101" t="n"/>
    </row>
    <row r="30" ht="15" customHeight="1">
      <c r="A30" s="15" t="n">
        <v>5</v>
      </c>
      <c r="B30" s="39" t="inlineStr">
        <is>
          <t xml:space="preserve">Repair &amp; Maintenance </t>
        </is>
      </c>
      <c r="C30" s="97" t="n"/>
      <c r="D30" s="97" t="n"/>
      <c r="E30" s="97" t="n"/>
      <c r="F30" s="97" t="n"/>
      <c r="G30" s="97" t="n"/>
      <c r="H30" s="101" t="n"/>
    </row>
    <row r="31" ht="15" customHeight="1">
      <c r="A31" s="15" t="n">
        <v>6</v>
      </c>
      <c r="B31" s="39" t="inlineStr">
        <is>
          <t>Other expenses</t>
        </is>
      </c>
      <c r="C31" s="97" t="n"/>
      <c r="D31" s="97" t="n"/>
      <c r="E31" s="97" t="n"/>
      <c r="F31" s="97" t="n"/>
      <c r="G31" s="97" t="n"/>
      <c r="H31" s="101" t="n"/>
    </row>
    <row r="32" ht="15" customHeight="1">
      <c r="A32" s="23" t="n"/>
      <c r="B32" s="40" t="inlineStr">
        <is>
          <t xml:space="preserve">GRAND TOTAL </t>
        </is>
      </c>
      <c r="C32" s="97" t="n"/>
      <c r="D32" s="97" t="n"/>
      <c r="E32" s="97" t="n"/>
      <c r="F32" s="97" t="n"/>
      <c r="G32" s="97" t="n"/>
      <c r="H32" s="97" t="n"/>
    </row>
    <row r="33" ht="33.75" customFormat="1" customHeight="1" s="9">
      <c r="A33" s="1276" t="inlineStr">
        <is>
          <t>FINANCE OFFICER/DIRECTOR/PRINCIPAL</t>
        </is>
      </c>
      <c r="B33" s="1073" t="n"/>
      <c r="C33" s="1073" t="n"/>
      <c r="D33" s="1073" t="n"/>
      <c r="E33" s="1073" t="n"/>
      <c r="F33" s="1073" t="n"/>
      <c r="G33" s="1073" t="n"/>
      <c r="H33" s="1074" t="n"/>
      <c r="I33" s="16" t="n"/>
      <c r="J33" s="16" t="n"/>
    </row>
    <row r="41">
      <c r="C41" s="976" t="n"/>
    </row>
  </sheetData>
  <mergeCells count="13">
    <mergeCell ref="C41:E41"/>
    <mergeCell ref="A25:H25"/>
    <mergeCell ref="A2:H2"/>
    <mergeCell ref="G3:G4"/>
    <mergeCell ref="E3:E4"/>
    <mergeCell ref="A3:A5"/>
    <mergeCell ref="H3:H4"/>
    <mergeCell ref="F3:F4"/>
    <mergeCell ref="D3:D4"/>
    <mergeCell ref="A33:H33"/>
    <mergeCell ref="A14:H14"/>
    <mergeCell ref="B3:B5"/>
    <mergeCell ref="A1:H1"/>
  </mergeCells>
  <hyperlinks>
    <hyperlink ref="J3" location="BS!Print_Area" display="Balance Sheet"/>
    <hyperlink ref="K3" location="'S-4'!Print_Area" display="Schedule-4 (All)"/>
    <hyperlink ref="J4" location="RECEIPTS!Print_Titles" display="Receipt"/>
    <hyperlink ref="K4" location="'S-4 A'!A1" display="Sch-4A (SF)"/>
    <hyperlink ref="J5" location="PAYMENTS!Print_Titles" display="Payment"/>
    <hyperlink ref="K5" location="'s4-B'!A1" display="Sch-4B (Plan)"/>
    <hyperlink ref="J6" location="'ANNE-REC-SF-PROV '!Print_Area" display="SF-Rec-Prov-Annex"/>
    <hyperlink ref="K6" location="'s 4 c '!A1" display="Sch-4C (Specific Plan)"/>
    <hyperlink ref="J7" location="'ANNE-REC-VVN-PROV'!Print_Area" display="VVN-Rec-Prov-Annex"/>
    <hyperlink ref="K7" location="'s 4 D'!A1" display="Sch-4D (VVN)"/>
    <hyperlink ref="J8" location="'ANNE-PAYM-PROJCTSF-PROV'!Print_Area" display="Project-Rec-Prov-Annex"/>
    <hyperlink ref="K8" location="'s 4 E'!A1" display="Sch-4E (Project)"/>
    <hyperlink ref="J9" location="'ANNE-PAYM-SF-PROV'!Print_Area" display="SF-Paym-Prov-Annex"/>
    <hyperlink ref="K9" location="'S- 7'!A1" display="Schedule-7"/>
    <hyperlink ref="J10" location="'ANNE-PAYM-VVN-PROV'!Print_Area" display="VVN-Paym-Prov-Annex"/>
    <hyperlink ref="K10" location="'S  8'!Print_Area" display="Schedule-8"/>
    <hyperlink ref="J11" location="'ANNE-PAYM-PLAN-PROV'!Print_Area" display="Plan-Paym-Prov-Annex"/>
    <hyperlink ref="K11" location="'ANNE-S8-SF Civil'!A1" display="S8-Annex-SF"/>
    <hyperlink ref="J12" location="'I&amp;E'!Print_Area" display="Income &amp; Expenditure"/>
    <hyperlink ref="K12" location="'ANNE-S8-VVN All'!A1" display="S8-Annex-VVN"/>
    <hyperlink ref="J13" location="'S-1'!Print_Area" display="Schedule-1"/>
    <hyperlink ref="K13" location="'ANNE-S8-ProjectSF'!A1" display="S8-Annex-Project"/>
    <hyperlink ref="J14" location="'S-2'!Print_Area" display="Schedule-2"/>
    <hyperlink ref="K14" location="'ANNE-S8-PLAN'!A1" display="S8-Annex-Plan"/>
    <hyperlink ref="J15" location="'2A'!Print_Area" display="Schedule-2A"/>
    <hyperlink ref="K15" location="'ANNE-S8-SP.PLAN'!A1" display="S8-Annex-Sp. Plan"/>
    <hyperlink ref="J16" location="'S-3'!Print_Area" display="Schedule-3"/>
    <hyperlink ref="K16" location="'SCH-9 &amp; 10 '!Print_Area" display="S-9"/>
    <hyperlink ref="J17" location="'S- 3 A'!A1" display="Schedule-3A"/>
    <hyperlink ref="K17" location="'SCH-9 &amp; 10 '!Print_Area" display="S-10"/>
    <hyperlink ref="J18" location="'S-3B'!A1" display="Schedule-3B"/>
    <hyperlink ref="K18" location="'SCH 12 &amp;13 &amp; 14'!Print_Area" display="S-12"/>
    <hyperlink ref="J19" location="'ANN-S3-SF Civil'!Print_Area" display="S3-Annex-SF"/>
    <hyperlink ref="K19" location="'SCH 12 &amp;13 &amp; 14'!Print_Area" display="S-13"/>
    <hyperlink ref="J20" location="'ANN-S3-VVN-ALL'!Print_Area" display="S3-Annex-VVN"/>
    <hyperlink ref="K20" location="'SCH 12 &amp;13 &amp; 14'!Print_Area" display="S-14"/>
    <hyperlink ref="J21" location="'ANN-S3-PROJCT-SF'!Print_Area" display="S3-Annex-Project"/>
    <hyperlink ref="K21" location="'SC-15'!Print_Area" display="S-15"/>
    <hyperlink ref="J22" location="'ANN-S3-PLAN'!Print_Area" display="S3-Annex-Plan"/>
    <hyperlink ref="K22" location="'SCH- 16 &amp; 17'!Print_Area" display="S-16"/>
    <hyperlink ref="J23" location="'ANN-S3-SP.PLAN'!Print_Area" display="S3-Annex-Specific Plan"/>
    <hyperlink ref="K23" location="'SCH- 16 &amp; 17'!Print_Area" display="S-17"/>
    <hyperlink ref="K24" location="'sch - 18 &amp;19 &amp; 22'!Print_Area" display="S-18"/>
    <hyperlink ref="K25" location="'sch - 18 &amp;19 &amp; 22'!Print_Area" display="S-19"/>
    <hyperlink ref="K26" location="'S-4'!Print_Area" display="S-4"/>
    <hyperlink ref="K27" location="'sch - 18 &amp;19 &amp; 22'!Print_Area" display="S-22"/>
  </hyperlinks>
  <printOptions horizontalCentered="1"/>
  <pageMargins left="0.7086614173228347" right="0.2362204724409449" top="0.3543307086614174" bottom="0.4724409448818898" header="0.2362204724409449" footer="0.3149606299212598"/>
  <pageSetup orientation="landscape" paperSize="9" scale="98" firstPageNumber="6" useFirstPageNumber="1" blackAndWhite="1"/>
</worksheet>
</file>

<file path=xl/worksheets/sheet46.xml><?xml version="1.0" encoding="utf-8"?>
<worksheet xmlns="http://schemas.openxmlformats.org/spreadsheetml/2006/main">
  <sheetPr>
    <tabColor rgb="FF00B050"/>
    <outlinePr summaryBelow="1" summaryRight="1"/>
    <pageSetUpPr/>
  </sheetPr>
  <dimension ref="A1:K40"/>
  <sheetViews>
    <sheetView view="pageBreakPreview" zoomScale="60" zoomScaleNormal="100" workbookViewId="0">
      <selection activeCell="B39" sqref="B39:C39"/>
    </sheetView>
  </sheetViews>
  <sheetFormatPr baseColWidth="8" defaultColWidth="9.140625" defaultRowHeight="15"/>
  <cols>
    <col width="10.85546875" customWidth="1" style="1277" min="1" max="1"/>
    <col width="59.5703125" customWidth="1" style="1277" min="2" max="2"/>
    <col width="57.140625" customWidth="1" style="1277" min="3" max="3"/>
    <col width="9.140625" customWidth="1" style="1277" min="4" max="16384"/>
  </cols>
  <sheetData>
    <row r="1" ht="15.75" customHeight="1">
      <c r="A1" s="1278" t="inlineStr">
        <is>
          <t>SCHEDULE-23</t>
        </is>
      </c>
    </row>
    <row r="2" ht="15" customHeight="1">
      <c r="A2" s="1279" t="inlineStr">
        <is>
          <t>Significant Accounitng  Policies</t>
        </is>
      </c>
    </row>
    <row r="3" ht="84" customHeight="1">
      <c r="A3" s="1280" t="n">
        <v>1</v>
      </c>
      <c r="B3" s="1281" t="inlineStr">
        <is>
          <t xml:space="preserve">Consequent upon the introduction of New Format of Accounts from financial year 2013-14 and further revision of formats by MoE and to follow the instructions of C&amp;AG to the effect that different set of Acounts prepared by the Sangathan should be consolidated to give a comprehensive picture ,KV/Regional Office  prepared its Annual Accounts in New Format of Accouts as circulated by KVS (HQ). To give comprehensive picture and appropriate presentation , the Funds  are  depicted at one place  in Annual Accounts of the year  in accordance with the principles of Fund Based Accounting  in confirmity with the format of Accounts circulated by KVS (HQ).    </t>
        </is>
      </c>
    </row>
    <row r="4" ht="83.25" customHeight="1">
      <c r="A4" s="1280" t="n">
        <v>2</v>
      </c>
      <c r="B4" s="1281" t="inlineStr">
        <is>
          <t>The Financial Statements have been prepared on accrual basis and under the historical cost convention. It is, in fact prepared in accordance with Generally Accepted Accounting Principles in India (GAAP). Consequent upon the introduction of "Fund Based Accounting" and applicability of Accounting Standards, the Financial Statements are prepared in confirmity with the principles of Fund Based Accounting, Kendriya Vidyalaya Sangathan prepared the Financial Statements to comply with all material respects, with the Accounting Standards.</t>
        </is>
      </c>
    </row>
    <row r="5" ht="55.5" customHeight="1">
      <c r="A5" s="1280" t="n">
        <v>3</v>
      </c>
      <c r="B5" s="1282" t="inlineStr">
        <is>
          <t xml:space="preserve">The accounting treatment and presentation in the Balance Sheet and the Income and Expenditure Account of transactions and events are made on the basis of their substance and materiality. The schedules and annexure to the schedules attached with the Accounts  and Notes on Accounts  are an integral part of Annual Accounts. </t>
        </is>
      </c>
    </row>
    <row r="6" ht="48.75" customHeight="1">
      <c r="A6" s="1280" t="n">
        <v>4</v>
      </c>
      <c r="B6" s="1281" t="inlineStr">
        <is>
          <t xml:space="preserve">Written Down Value Method of  depreciation has been applied uniformily on all Fixed Assets irrespective of their value but having useable life of more than one year. The rate applied  for Written Down Value Method for various groups of assets as approved by Board of Governers,KVS  are as  mentioned below. </t>
        </is>
      </c>
    </row>
    <row r="7" ht="17.25" customHeight="1">
      <c r="A7" s="1283" t="n"/>
      <c r="B7" s="1284" t="inlineStr">
        <is>
          <t>Items</t>
        </is>
      </c>
      <c r="C7" s="1280" t="inlineStr">
        <is>
          <t>Rate%</t>
        </is>
      </c>
    </row>
    <row r="8">
      <c r="A8" s="1283" t="n"/>
      <c r="B8" s="1285" t="inlineStr">
        <is>
          <t>Building</t>
        </is>
      </c>
      <c r="C8" s="1286" t="n">
        <v>10</v>
      </c>
    </row>
    <row r="9">
      <c r="A9" s="1283" t="n"/>
      <c r="B9" s="1287" t="inlineStr">
        <is>
          <t>Furniture, Fixtures</t>
        </is>
      </c>
      <c r="C9" s="1286" t="n">
        <v>10</v>
      </c>
    </row>
    <row r="10">
      <c r="A10" s="1283" t="n"/>
      <c r="B10" s="1285" t="inlineStr">
        <is>
          <t xml:space="preserve">Library Books                   </t>
        </is>
      </c>
      <c r="C10" s="1286" t="n">
        <v>10</v>
      </c>
    </row>
    <row r="11">
      <c r="A11" s="1283" t="n"/>
      <c r="B11" s="1285" t="inlineStr">
        <is>
          <t>Office Equipments</t>
        </is>
      </c>
      <c r="C11" s="1286" t="n">
        <v>15</v>
      </c>
    </row>
    <row r="12">
      <c r="A12" s="1283" t="n"/>
      <c r="B12" s="1285" t="inlineStr">
        <is>
          <t>Vehicles</t>
        </is>
      </c>
      <c r="C12" s="1286" t="n">
        <v>15</v>
      </c>
    </row>
    <row r="13">
      <c r="A13" s="1283" t="n"/>
      <c r="B13" s="1287" t="inlineStr">
        <is>
          <t>Computer/Peripherals/Computer Software</t>
        </is>
      </c>
      <c r="C13" s="1286" t="n">
        <v>20</v>
      </c>
    </row>
    <row r="14">
      <c r="A14" s="1283" t="n"/>
      <c r="B14" s="1288" t="inlineStr">
        <is>
          <t>Hostel Equipments</t>
        </is>
      </c>
      <c r="C14" s="1286" t="n">
        <v>10</v>
      </c>
    </row>
    <row r="15">
      <c r="A15" s="1283" t="n"/>
      <c r="B15" s="1288" t="inlineStr">
        <is>
          <t>Games &amp; Estates</t>
        </is>
      </c>
      <c r="C15" s="1286" t="n">
        <v>10</v>
      </c>
    </row>
    <row r="16" ht="18.75" customHeight="1">
      <c r="A16" s="1283" t="n"/>
      <c r="B16" s="1287" t="inlineStr">
        <is>
          <t>Other Fixed Assets</t>
        </is>
      </c>
      <c r="C16" s="1286" t="n">
        <v>10</v>
      </c>
    </row>
    <row r="17" ht="118.5" customHeight="1">
      <c r="A17" s="1283" t="n"/>
      <c r="B17" s="1281" t="inlineStr">
        <is>
          <t>The depreciation  provided in respect of each item of depreciable assets to the extent of 95% of the original cost/book value of the depreciable assets keeping residual value to an extent of 5% of the assets.Where during any financial year, any addition has been made to any assets, the depreciation on such assets is calculated for full financial year irrespective of the date of such addition.Where any asset has been discarded/demolished/destroyed i.e. written off during the year, the original cost of the assets and its accumlated depreciation is written off at the end of the financial year irrespective of the date on which such assets is discarded/demolished/destroyed or written off.The depreciation has been charged on the cost value of the assets.  Assets received as gift will also be subject to depreciation after their depiction on face/depreciated value in the Balance Sheet.</t>
        </is>
      </c>
    </row>
    <row r="18" ht="53.25" customHeight="1">
      <c r="A18" s="1280" t="n">
        <v>5</v>
      </c>
      <c r="B18" s="1281" t="inlineStr">
        <is>
          <t>No suspense account is being operated in the Sangathan, previous  year(s) mis-classification or any other adjustment suggested  by the Internal Audit and/or AG Audit is carried out  in the Financial Statements  through concerned schedules depending on the nature of mis-classification(s)/adjustment(s).</t>
        </is>
      </c>
    </row>
    <row r="19" ht="119.25" customHeight="1">
      <c r="A19" s="1280" t="n">
        <v>6</v>
      </c>
      <c r="B19" s="1281" t="inlineStr">
        <is>
          <t xml:space="preserve">The amount shown under the head “Capital work in progress” in schedule 4- reflects the combined deposits meant for various works and its capitalization into building is done on the basis of progress report showing the details of expenditure intimated by the respective construction agencies.  Keeping this in view, value of “Building” though may include the capitalized value of some of the works still to be completed and brought into bonafide use by the unit, depreciation is charged on the completed/useable building only. However with effect from the year 2015-16 onwards, the amount deposited with the construction  agencies  has been depicted under the head - "Deposit with Construction Agencies" in  Schedule -8 (Loans/Advances/Deposits.) and based on the progress report the amount has been transferred to "Capital Work in Progress"and/or "Building Account" as the case may be.  </t>
        </is>
      </c>
    </row>
    <row r="20" ht="98.25" customHeight="1">
      <c r="A20" s="1280" t="n">
        <v>7</v>
      </c>
      <c r="B20" s="1281" t="inlineStr">
        <is>
          <t xml:space="preserve">For preparation of Annual Accounts  KVS,  adopted the same  criteria  for recognition of  items of Incomes, Expenses, Assets and liabilites  as envisaged in the Accounting Standards issued by the Institute of Chartered Accountants of India. The provisions for liabilites/expenses are made by using of substantial degree of estimation as defined in the Accounting Standard -29. Being a substantial portion of revenue expenditure in Non-plan grant, the expenditure of Pay &amp; Allowances for the month of March 2023  has been booked in the  Annual Accounts of the year  and similarly,  provisions for outstanding liabilities  has been made in the Annual  Accounts of the year. </t>
        </is>
      </c>
    </row>
    <row r="21" ht="27" customHeight="1">
      <c r="A21" s="1280" t="n">
        <v>8</v>
      </c>
      <c r="B21" s="1282" t="inlineStr">
        <is>
          <t>Provision for terminal and retirement benefit is made by Kendriya Vidyalaya Sangathan, Head Quarter.</t>
        </is>
      </c>
    </row>
    <row r="22" ht="111.75" customHeight="1">
      <c r="A22" s="1280" t="n">
        <v>9</v>
      </c>
      <c r="B22" s="1281" t="inlineStr">
        <is>
          <t>Up to financial year 2016-17, Fixed Assets created out of the funds of Sponsored Projects, were set up credit to "Capital Fund" and shown with the fixed assets of the institution being held and used by the project KV although the ownership of such assets vests with the sponsoring audhotities. Depreciation was also provided on these assets as per the prevailing rates upto the year 2016-17. However, CAG while issuing SAR for the financial year 2016-17, stated that the Fixed Assets created out of the sponsored projects funds should not be shown with the fixed assets of Kendriya Vidyalaya Sangathan as the ownership of these assets does not vest with KVS. Hence fixed assets created out of the sponsored project fund from the year 2017-18 onwards are not being shown with thte fixed assets of KVS.</t>
        </is>
      </c>
    </row>
    <row r="23" ht="40.5" customFormat="1" customHeight="1" s="1289">
      <c r="A23" s="1280" t="n">
        <v>10</v>
      </c>
      <c r="B23" s="1281" t="inlineStr">
        <is>
          <t>The income of the  KVS/KV is exempt from Income Tax under Section 10(23c)(iiiab) of the Income Tax Act. No provision for Tax , therfore,  has been made in the Accounts.</t>
        </is>
      </c>
      <c r="D23" s="1290" t="n"/>
      <c r="E23" s="1290" t="n"/>
      <c r="F23" s="1290" t="n"/>
      <c r="G23" s="1290" t="n"/>
      <c r="H23" s="1290" t="n"/>
      <c r="I23" s="1290" t="n"/>
    </row>
    <row r="24" ht="67.5" customHeight="1">
      <c r="A24" s="1280" t="n">
        <v>11</v>
      </c>
      <c r="B24" s="1281" t="inlineStr">
        <is>
          <t>Whereever the land has been purchased by KVS, the cost of consideration has been capitalized and shown against the value of land. Where Govt. of India / State Government provided the lease hold land at a nominal value, the land has been depicted at the same cost / value in Schedule-4. Since the lease hold amount is very nominal, lease hold land has not been amortized over the period of lease.</t>
        </is>
      </c>
    </row>
    <row r="25" ht="42" customHeight="1">
      <c r="A25" s="1291" t="inlineStr">
        <is>
          <t>FINANCE OFFICER/AUTH. SIGNATORY</t>
        </is>
      </c>
      <c r="B25" s="1291" t="n"/>
      <c r="C25" s="1291" t="inlineStr">
        <is>
          <t>DEPUTY COMMISSIONER/DIRECTOR/PRINCIPAL</t>
        </is>
      </c>
    </row>
    <row r="26" ht="17.25" customHeight="1">
      <c r="A26" s="1292" t="n"/>
      <c r="B26" s="1292" t="n"/>
    </row>
    <row r="27" ht="17.25" customHeight="1">
      <c r="A27" s="1292" t="n"/>
      <c r="B27" s="1292" t="n"/>
    </row>
    <row r="28" ht="17.25" customHeight="1">
      <c r="A28" s="1292" t="n"/>
      <c r="B28" s="1292" t="n"/>
      <c r="C28" s="1292" t="n"/>
    </row>
    <row r="29" ht="17.25" customHeight="1">
      <c r="A29" s="1292" t="n"/>
      <c r="B29" s="1292" t="n"/>
      <c r="C29" s="1292" t="n"/>
    </row>
    <row r="30" ht="17.25" customHeight="1">
      <c r="A30" s="1292" t="n"/>
      <c r="B30" s="1292" t="n"/>
      <c r="C30" s="1292" t="n"/>
    </row>
    <row r="31" ht="17.25" customHeight="1">
      <c r="A31" s="1292" t="n"/>
      <c r="B31" s="1292" t="n"/>
      <c r="C31" s="1292" t="n"/>
    </row>
    <row r="32" ht="17.25" customHeight="1">
      <c r="A32" s="1292" t="n"/>
      <c r="B32" s="1292" t="n"/>
      <c r="C32" s="1292" t="n"/>
    </row>
    <row r="33" ht="17.25" customHeight="1">
      <c r="A33" s="1292" t="n"/>
      <c r="B33" s="1292" t="n"/>
      <c r="C33" s="1292" t="n"/>
    </row>
    <row r="34" ht="17.25" customHeight="1">
      <c r="A34" s="1292" t="n"/>
      <c r="B34" s="1292" t="n"/>
      <c r="C34" s="1292" t="n"/>
    </row>
    <row r="35" ht="17.25" customHeight="1">
      <c r="A35" s="1292" t="n"/>
      <c r="B35" s="1292" t="n"/>
      <c r="C35" s="1292" t="n"/>
    </row>
    <row r="36" ht="17.25" customHeight="1">
      <c r="A36" s="1292" t="n"/>
      <c r="B36" s="1292" t="n"/>
      <c r="C36" s="1292" t="n"/>
    </row>
    <row r="37" ht="17.25" customHeight="1">
      <c r="A37" s="1292" t="n"/>
      <c r="B37" s="1292" t="n"/>
    </row>
    <row r="38" ht="17.25" customHeight="1">
      <c r="A38" s="1292" t="n"/>
      <c r="B38" s="1292" t="n"/>
    </row>
    <row r="39" ht="17.25" customHeight="1">
      <c r="A39" s="1292" t="n"/>
      <c r="B39" s="1292" t="n"/>
    </row>
    <row r="40" ht="17.25" customFormat="1" customHeight="1" s="1293">
      <c r="A40" s="1294" t="n"/>
      <c r="D40" s="1295" t="n"/>
      <c r="E40" s="1295" t="n"/>
      <c r="F40" s="1295" t="n"/>
      <c r="G40" s="1295" t="n"/>
      <c r="H40" s="1295" t="n"/>
      <c r="I40" s="1295" t="n"/>
      <c r="J40" s="1295" t="n"/>
      <c r="K40" s="1295" t="n"/>
    </row>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sheetData>
  <mergeCells count="20">
    <mergeCell ref="B3:C3"/>
    <mergeCell ref="B22:C22"/>
    <mergeCell ref="B27:C27"/>
    <mergeCell ref="B18:C18"/>
    <mergeCell ref="A2:C2"/>
    <mergeCell ref="B39:C39"/>
    <mergeCell ref="B21:C21"/>
    <mergeCell ref="B23:C23"/>
    <mergeCell ref="B17:C17"/>
    <mergeCell ref="B38:C38"/>
    <mergeCell ref="B19:C19"/>
    <mergeCell ref="B37:C37"/>
    <mergeCell ref="A40:C40"/>
    <mergeCell ref="B6:C6"/>
    <mergeCell ref="B24:C24"/>
    <mergeCell ref="A1:C1"/>
    <mergeCell ref="B5:C5"/>
    <mergeCell ref="B20:C20"/>
    <mergeCell ref="B26:C26"/>
    <mergeCell ref="B4:C4"/>
  </mergeCells>
  <pageMargins left="1.456692913385827" right="0.2362204724409449" top="0.3543307086614174" bottom="0.4724409448818898" header="0.2362204724409449" footer="0.3149606299212598"/>
  <pageSetup orientation="landscape" paperSize="9" scale="90" firstPageNumber="6" useFirstPageNumber="1"/>
  <headerFooter differentOddEven="1">
    <oddHeader/>
    <oddFooter/>
    <evenHeader/>
    <evenFooter/>
    <firstHeader/>
    <firstFooter/>
  </headerFooter>
</worksheet>
</file>

<file path=xl/worksheets/sheet47.xml><?xml version="1.0" encoding="utf-8"?>
<worksheet xmlns="http://schemas.openxmlformats.org/spreadsheetml/2006/main">
  <sheetPr>
    <tabColor rgb="FF00B050"/>
    <outlinePr summaryBelow="1" summaryRight="1"/>
    <pageSetUpPr fitToPage="1"/>
  </sheetPr>
  <dimension ref="A1:J21"/>
  <sheetViews>
    <sheetView view="pageBreakPreview" zoomScaleNormal="100" zoomScaleSheetLayoutView="100" workbookViewId="0">
      <selection activeCell="H10" sqref="H10"/>
    </sheetView>
  </sheetViews>
  <sheetFormatPr baseColWidth="8" defaultRowHeight="15"/>
  <cols>
    <col width="10.85546875" customWidth="1" style="1296" min="1" max="1"/>
    <col width="50.28515625" customWidth="1" style="1296" min="2" max="2"/>
    <col width="57.140625" customWidth="1" style="1296" min="3" max="3"/>
    <col width="14.28515625" customWidth="1" style="1296" min="4" max="4"/>
    <col width="9.140625" customWidth="1" style="1296" min="5" max="16384"/>
  </cols>
  <sheetData>
    <row r="1" ht="18.75" customFormat="1" customHeight="1" s="1297">
      <c r="A1" s="1298">
        <f>COVER!A1</f>
        <v/>
      </c>
      <c r="B1" s="1253" t="n"/>
      <c r="C1" s="1253" t="n"/>
      <c r="D1" s="1254" t="n"/>
      <c r="E1" s="1299" t="n"/>
      <c r="F1" s="1299" t="n"/>
      <c r="G1" s="1299" t="n"/>
      <c r="H1" s="1299" t="n"/>
    </row>
    <row r="2" ht="15.75" customHeight="1">
      <c r="A2" s="1300" t="inlineStr">
        <is>
          <t>SCHEDULE …24</t>
        </is>
      </c>
      <c r="D2" s="1061" t="n"/>
    </row>
    <row r="3" ht="15" customHeight="1">
      <c r="A3" s="1301" t="inlineStr">
        <is>
          <t>Contingent Liabilities and Notes on Accounts.</t>
        </is>
      </c>
      <c r="D3" s="1061" t="n"/>
    </row>
    <row r="4">
      <c r="A4" s="1302" t="inlineStr">
        <is>
          <t>SN</t>
        </is>
      </c>
      <c r="B4" s="1303" t="inlineStr">
        <is>
          <t>DESCRIPTION</t>
        </is>
      </c>
      <c r="C4" s="1073" t="n"/>
      <c r="D4" s="1074" t="n"/>
    </row>
    <row r="5" ht="64.5" customHeight="1">
      <c r="A5" s="1304" t="n">
        <v>1</v>
      </c>
      <c r="B5" s="1305" t="inlineStr">
        <is>
          <t>Schedule no. 5 "Investment from earmarked/ endowement funds", Schedule no. 6- " Investment others", Schedule no.11 " Income from Investments", are not applicable at Regional Office /KV level. Hence not shown in the Accounts. Since the amount is not material in the Schedule no. 20 " Finance Costs", and Schedule no. 21- "Other Expenses", the amount under these heads are  shown in  the schedule no.17-"Administrative and General Expenses."</t>
        </is>
      </c>
      <c r="C5" s="1073" t="n"/>
      <c r="D5" s="1074" t="n"/>
    </row>
    <row r="6" ht="39" customHeight="1">
      <c r="A6" s="1304" t="n">
        <v>2</v>
      </c>
      <c r="B6" s="1306" t="inlineStr">
        <is>
          <t>The adoption of Fund based Accounting   has resulted into re-grouping  or re-classification of  certain heads of accounts  wherever necessary. The figures of previous year have been regrouped or re-arranged whereever necessary.</t>
        </is>
      </c>
      <c r="C6" s="1073" t="n"/>
      <c r="D6" s="1074" t="n"/>
    </row>
    <row r="7" ht="24.75" customHeight="1">
      <c r="A7" s="1304" t="n">
        <v>3</v>
      </c>
      <c r="B7" s="1305" t="inlineStr">
        <is>
          <t>WRITE DETAILS OF DEPOSIT WITH CONST. AGENCY TRANSFERRED TO W.I.P AND W.I.P TRANSFERRED TO ASSET.</t>
        </is>
      </c>
      <c r="C7" s="1073" t="n"/>
      <c r="D7" s="1074" t="n"/>
    </row>
    <row r="8" ht="27" customHeight="1">
      <c r="A8" s="1307" t="n">
        <v>4</v>
      </c>
      <c r="B8" s="1308" t="inlineStr">
        <is>
          <t>WRITE DETAILS OF OTHER ADJUSTMENTS (IF ANY)</t>
        </is>
      </c>
      <c r="C8" s="1073" t="n"/>
      <c r="D8" s="1074" t="n"/>
    </row>
    <row r="9" ht="23.25" customHeight="1">
      <c r="A9" s="1307" t="n">
        <v>5</v>
      </c>
      <c r="B9" s="1308" t="inlineStr">
        <is>
          <t>WRITE DETAILS OF MISCLASSIFIED/UNDERVALUED/OVERVALUED ITEMS OF PREVIOUS YEAR RECTIFIED IN CURRENT YEAR.</t>
        </is>
      </c>
      <c r="C9" s="1073" t="n"/>
      <c r="D9" s="1074" t="n"/>
    </row>
    <row r="10" ht="21.75" customHeight="1">
      <c r="A10" s="1307" t="n">
        <v>6</v>
      </c>
      <c r="B10" s="1308" t="inlineStr">
        <is>
          <t>ANY OTHER INFORMATION. ADD ROWS IF NECESSARY.</t>
        </is>
      </c>
      <c r="C10" s="1073" t="n"/>
      <c r="D10" s="1074" t="n"/>
    </row>
    <row r="11" ht="12.75" customFormat="1" customHeight="1" s="1244">
      <c r="A11" s="1309" t="inlineStr">
        <is>
          <t>II</t>
        </is>
      </c>
      <c r="B11" s="1093" t="inlineStr">
        <is>
          <t>Contingent liability on terminal benefits is as under</t>
        </is>
      </c>
      <c r="C11" s="1093" t="n"/>
      <c r="D11" s="1093" t="n"/>
    </row>
    <row r="12" ht="12.75" customFormat="1" customHeight="1" s="1244">
      <c r="A12" s="1309" t="n"/>
      <c r="B12" s="1093" t="inlineStr">
        <is>
          <t>Employee's catogery</t>
        </is>
      </c>
      <c r="C12" s="1093" t="inlineStr">
        <is>
          <t>No.of employees</t>
        </is>
      </c>
      <c r="D12" s="1093" t="inlineStr">
        <is>
          <t>Amount</t>
        </is>
      </c>
    </row>
    <row r="13" ht="12.75" customFormat="1" customHeight="1" s="1244">
      <c r="A13" s="1250" t="n">
        <v>1</v>
      </c>
      <c r="B13" s="1244" t="inlineStr">
        <is>
          <t>FINANCE OFFICER/Vice-FINANCE OFFICER</t>
        </is>
      </c>
      <c r="C13" s="1310" t="inlineStr">
        <is>
          <t>Liability on Retirement and Terminal Benefit is booked by Kendriya Vidyalaya Sangathan Head Quarter. Hence no separate provision is made in this regard.</t>
        </is>
      </c>
    </row>
    <row r="14" ht="12.75" customFormat="1" customHeight="1" s="1244">
      <c r="A14" s="1250" t="n">
        <v>2</v>
      </c>
      <c r="B14" s="1244" t="inlineStr">
        <is>
          <t>PGT</t>
        </is>
      </c>
    </row>
    <row r="15" ht="12.75" customFormat="1" customHeight="1" s="1244">
      <c r="A15" s="1250" t="n">
        <v>3</v>
      </c>
      <c r="B15" s="1244" t="inlineStr">
        <is>
          <t>TGT</t>
        </is>
      </c>
    </row>
    <row r="16" ht="12.75" customFormat="1" customHeight="1" s="1244">
      <c r="A16" s="1250" t="n">
        <v>4</v>
      </c>
      <c r="B16" s="1244" t="inlineStr">
        <is>
          <t>PRT</t>
        </is>
      </c>
    </row>
    <row r="17" ht="12.75" customFormat="1" customHeight="1" s="1244">
      <c r="A17" s="1250" t="n">
        <v>5</v>
      </c>
      <c r="B17" s="1244" t="inlineStr">
        <is>
          <t>Misc. catogery</t>
        </is>
      </c>
    </row>
    <row r="18" ht="12.75" customFormat="1" customHeight="1" s="1244">
      <c r="A18" s="1250" t="n">
        <v>6</v>
      </c>
      <c r="B18" s="1244" t="inlineStr">
        <is>
          <t>Office staff (ASO, SSA, JSA)</t>
        </is>
      </c>
    </row>
    <row r="19" ht="12.75" customFormat="1" customHeight="1" s="1244">
      <c r="A19" s="1250" t="n">
        <v>7</v>
      </c>
      <c r="B19" s="1244" t="inlineStr">
        <is>
          <t>Group "D" staff</t>
        </is>
      </c>
      <c r="C19" s="1243" t="n"/>
    </row>
    <row r="20" ht="12.75" customFormat="1" customHeight="1" s="1244">
      <c r="A20" s="1193" t="n"/>
      <c r="B20" s="1246" t="inlineStr">
        <is>
          <t>Total</t>
        </is>
      </c>
      <c r="C20" s="1246" t="n"/>
      <c r="D20" s="1246" t="n"/>
    </row>
    <row r="21" ht="17.25" customFormat="1" customHeight="1" s="1311">
      <c r="A21" s="1252" t="inlineStr">
        <is>
          <t>FINANCE OFFICER/AUTH. SIGNATORY</t>
        </is>
      </c>
      <c r="B21" s="1252" t="n"/>
      <c r="C21" s="1192" t="inlineStr">
        <is>
          <t>DEPUTY COMMISSIONER/DIRECTOR/PRINCIPAL</t>
        </is>
      </c>
      <c r="D21" s="1074" t="n"/>
      <c r="E21" s="1312" t="n"/>
      <c r="F21" s="1312" t="n"/>
      <c r="G21" s="1312" t="n"/>
      <c r="H21" s="1312" t="n"/>
      <c r="I21" s="1312" t="n"/>
      <c r="J21" s="1312" t="n"/>
    </row>
    <row r="22" ht="17.25" customHeight="1"/>
    <row r="23" ht="17.25" customHeight="1"/>
    <row r="24" ht="17.25" customHeight="1"/>
    <row r="25" ht="17.25" customHeight="1"/>
    <row r="26" ht="17.25" customHeight="1"/>
    <row r="27" ht="17.25" customHeight="1"/>
    <row r="28" ht="17.25" customHeight="1"/>
    <row r="29" ht="17.25" customHeight="1"/>
  </sheetData>
  <mergeCells count="12">
    <mergeCell ref="B10:D10"/>
    <mergeCell ref="A1:D1"/>
    <mergeCell ref="B5:D5"/>
    <mergeCell ref="C21:D21"/>
    <mergeCell ref="C13:C19"/>
    <mergeCell ref="A3:D3"/>
    <mergeCell ref="B4:D4"/>
    <mergeCell ref="B8:D8"/>
    <mergeCell ref="B9:D9"/>
    <mergeCell ref="A2:D2"/>
    <mergeCell ref="B7:D7"/>
    <mergeCell ref="B6:D6"/>
  </mergeCells>
  <printOptions horizontalCentered="1"/>
  <pageMargins left="1.456692913385827" right="0.2362204724409449" top="0.3543307086614174" bottom="0.4724409448818898" header="0.2362204724409449" footer="0.3149606299212598"/>
  <pageSetup orientation="landscape" paperSize="9" scale="96" firstPageNumber="6" useFirstPageNumber="1" blackAndWhite="1"/>
  <headerFooter differentOddEven="1">
    <oddHeader/>
    <oddFooter/>
    <evenHeader/>
    <evenFooter/>
    <firstHeader/>
    <firstFooter/>
  </headerFooter>
</worksheet>
</file>

<file path=xl/worksheets/sheet48.xml><?xml version="1.0" encoding="utf-8"?>
<worksheet xmlns="http://schemas.openxmlformats.org/spreadsheetml/2006/main">
  <sheetPr>
    <tabColor rgb="FFFF0000"/>
    <outlinePr summaryBelow="1" summaryRight="1"/>
    <pageSetUpPr/>
  </sheetPr>
  <dimension ref="A1:K118"/>
  <sheetViews>
    <sheetView view="pageBreakPreview" zoomScale="85" zoomScaleSheetLayoutView="85" workbookViewId="0">
      <selection activeCell="F52" sqref="F52:G52"/>
    </sheetView>
  </sheetViews>
  <sheetFormatPr baseColWidth="8" defaultRowHeight="18" customHeight="1"/>
  <cols>
    <col width="5.7109375" customWidth="1" style="131" min="1" max="1"/>
    <col width="20.5703125" customWidth="1" style="132" min="2" max="2"/>
    <col width="13.5703125" customWidth="1" style="131" min="3" max="3"/>
    <col width="13.85546875" customWidth="1" style="131" min="4" max="4"/>
    <col width="16" customWidth="1" style="131" min="5" max="5"/>
    <col width="21.28515625" customWidth="1" style="131" min="6" max="6"/>
    <col width="23.28515625" customWidth="1" style="131" min="7" max="7"/>
    <col width="12.28515625" customWidth="1" style="131" min="8" max="8"/>
    <col width="9.140625" customWidth="1" style="131" min="9" max="16384"/>
  </cols>
  <sheetData>
    <row r="1" ht="21" customFormat="1" customHeight="1" s="128">
      <c r="A1" s="1015" t="inlineStr">
        <is>
          <t>Bank Reconcilation Statement of each Account is required to be annexed with the Annual Account</t>
        </is>
      </c>
      <c r="B1" s="1175" t="n"/>
      <c r="C1" s="1175" t="n"/>
      <c r="D1" s="1175" t="n"/>
      <c r="E1" s="1175" t="n"/>
      <c r="F1" s="1175" t="n"/>
      <c r="G1" s="1176" t="n"/>
    </row>
    <row r="2" ht="15.75" customFormat="1" customHeight="1" s="128">
      <c r="A2" s="129" t="n"/>
      <c r="B2" s="129" t="n"/>
      <c r="D2" s="129" t="n"/>
      <c r="E2" s="129" t="n"/>
      <c r="F2" s="129" t="n"/>
      <c r="G2" s="129" t="inlineStr">
        <is>
          <t xml:space="preserve">FORM-A             </t>
        </is>
      </c>
    </row>
    <row r="3" ht="18.75" customFormat="1" customHeight="1" s="124">
      <c r="A3" s="1016">
        <f>COVER!A1</f>
        <v/>
      </c>
      <c r="B3" s="1063" t="n"/>
      <c r="C3" s="1063" t="n"/>
      <c r="D3" s="1063" t="n"/>
      <c r="E3" s="1063" t="n"/>
      <c r="F3" s="1063" t="n"/>
      <c r="G3" s="1063" t="n"/>
      <c r="H3" s="130" t="n"/>
      <c r="I3" s="130" t="n"/>
      <c r="J3" s="130" t="n"/>
      <c r="K3" s="130" t="n"/>
    </row>
    <row r="4" ht="19.5" customHeight="1">
      <c r="A4" s="1313" t="inlineStr">
        <is>
          <t>A- BANK RECONCILIATON STATEMENT-As on 31st March 2024   SF</t>
        </is>
      </c>
      <c r="B4" s="1073" t="n"/>
      <c r="C4" s="1073" t="n"/>
      <c r="D4" s="1073" t="n"/>
      <c r="E4" s="1073" t="n"/>
      <c r="F4" s="1073" t="n"/>
      <c r="G4" s="1074" t="n"/>
    </row>
    <row r="5" ht="45.75" customFormat="1" customHeight="1" s="128">
      <c r="A5" s="1314" t="inlineStr">
        <is>
          <t>S.No.</t>
        </is>
      </c>
      <c r="B5" s="1315" t="inlineStr">
        <is>
          <t>Particulars</t>
        </is>
      </c>
      <c r="C5" s="1253" t="n"/>
      <c r="D5" s="1254" t="n"/>
      <c r="E5" s="1316" t="inlineStr">
        <is>
          <t>Name of the Fund</t>
        </is>
      </c>
      <c r="F5" s="1317" t="inlineStr">
        <is>
          <t>(Amount-in Rs)</t>
        </is>
      </c>
      <c r="G5" s="1074" t="n"/>
    </row>
    <row r="6" ht="15.75" customHeight="1">
      <c r="A6" s="1117" t="n"/>
      <c r="B6" s="1265" t="n"/>
      <c r="C6" s="1243" t="n"/>
      <c r="D6" s="1230" t="n"/>
      <c r="E6" s="1117" t="n"/>
      <c r="F6" s="1318" t="inlineStr">
        <is>
          <t>(+)</t>
        </is>
      </c>
      <c r="G6" s="1318" t="inlineStr">
        <is>
          <t>(-)</t>
        </is>
      </c>
    </row>
    <row r="7" ht="21.75" customHeight="1">
      <c r="A7" s="1319" t="inlineStr">
        <is>
          <t>i</t>
        </is>
      </c>
      <c r="B7" s="1320" t="inlineStr">
        <is>
          <t>Balance as per Cash Book</t>
        </is>
      </c>
      <c r="C7" s="1073" t="n"/>
      <c r="D7" s="1074" t="n"/>
      <c r="E7" s="1320" t="inlineStr">
        <is>
          <t>Civil SF/Project KV</t>
        </is>
      </c>
      <c r="F7" s="1321">
        <f>SUM('S-7'!C9:C14)+SUM('S-7'!G9:G14)</f>
        <v/>
      </c>
      <c r="G7" s="1074" t="n"/>
    </row>
    <row r="8" ht="21" customHeight="1">
      <c r="A8" s="1319" t="inlineStr">
        <is>
          <t>ii</t>
        </is>
      </c>
      <c r="B8" s="1320" t="inlineStr">
        <is>
          <t>Add:- Cheques issued but not presented for payment</t>
        </is>
      </c>
      <c r="C8" s="1073" t="n"/>
      <c r="D8" s="1074" t="n"/>
      <c r="E8" s="1320" t="inlineStr">
        <is>
          <t>Civil SF/Project KV</t>
        </is>
      </c>
      <c r="F8" s="1322" t="n">
        <v>0</v>
      </c>
      <c r="G8" s="1323" t="n"/>
    </row>
    <row r="9" ht="20.25" customHeight="1">
      <c r="A9" s="1319" t="inlineStr">
        <is>
          <t>iii</t>
        </is>
      </c>
      <c r="B9" s="1320" t="inlineStr">
        <is>
          <t>Add:-  Wrong credit given  by the Bank</t>
        </is>
      </c>
      <c r="C9" s="1073" t="n"/>
      <c r="D9" s="1074" t="n"/>
      <c r="E9" s="1320" t="inlineStr">
        <is>
          <t>Civil SF/Project KV</t>
        </is>
      </c>
      <c r="F9" s="1322" t="n">
        <v>0</v>
      </c>
      <c r="G9" s="1323" t="n"/>
    </row>
    <row r="10" ht="24.75" customHeight="1">
      <c r="A10" s="1319" t="inlineStr">
        <is>
          <t>iv</t>
        </is>
      </c>
      <c r="B10" s="1320" t="inlineStr">
        <is>
          <t>Less:-  Cheques/Drafts  deposited for credit but not credited by the bank</t>
        </is>
      </c>
      <c r="C10" s="1073" t="n"/>
      <c r="D10" s="1074" t="n"/>
      <c r="E10" s="1320" t="inlineStr">
        <is>
          <t>Civil SF/Project KV</t>
        </is>
      </c>
      <c r="F10" s="1323" t="n"/>
      <c r="G10" s="1322" t="n">
        <v>0</v>
      </c>
    </row>
    <row r="11" ht="22.5" customHeight="1">
      <c r="A11" s="1319" t="inlineStr">
        <is>
          <t>v</t>
        </is>
      </c>
      <c r="B11" s="1320" t="inlineStr">
        <is>
          <t>Less:-   Wrong debit given  by the Bank</t>
        </is>
      </c>
      <c r="C11" s="1073" t="n"/>
      <c r="D11" s="1074" t="n"/>
      <c r="E11" s="1320" t="inlineStr">
        <is>
          <t>Civil SF/Project KV</t>
        </is>
      </c>
      <c r="F11" s="1323" t="n"/>
      <c r="G11" s="1322" t="n">
        <v>0</v>
      </c>
    </row>
    <row r="12" ht="15.75" customHeight="1">
      <c r="A12" s="1324" t="n"/>
      <c r="B12" s="1325" t="inlineStr">
        <is>
          <t>A-Net Balance</t>
        </is>
      </c>
      <c r="C12" s="1073" t="n"/>
      <c r="D12" s="1073" t="n"/>
      <c r="E12" s="1074" t="n"/>
      <c r="F12" s="1321">
        <f>F7+F8+F9-G10-G11</f>
        <v/>
      </c>
      <c r="G12" s="1074" t="n"/>
    </row>
    <row r="13" ht="15.75" customHeight="1">
      <c r="A13" s="1324" t="n"/>
      <c r="B13" s="1325" t="inlineStr">
        <is>
          <t>B- Balance as per Bank Pass Book</t>
        </is>
      </c>
      <c r="C13" s="1073" t="n"/>
      <c r="D13" s="1073" t="n"/>
      <c r="E13" s="1074" t="n"/>
      <c r="F13" s="1321" t="n">
        <v>37802</v>
      </c>
      <c r="G13" s="1074" t="n"/>
    </row>
    <row r="14" ht="20.25" customHeight="1">
      <c r="A14" s="1324" t="n"/>
      <c r="B14" s="1325" t="inlineStr">
        <is>
          <t>Difference(A-B)</t>
        </is>
      </c>
      <c r="C14" s="1073" t="n"/>
      <c r="D14" s="1073" t="n"/>
      <c r="E14" s="1074" t="n"/>
      <c r="F14" s="1321">
        <f>F12-F13</f>
        <v/>
      </c>
      <c r="G14" s="1074" t="n"/>
    </row>
    <row r="15" ht="13.5" customHeight="1">
      <c r="A15" s="1318" t="inlineStr">
        <is>
          <t>DETAILS OF EACH ITEM</t>
        </is>
      </c>
      <c r="B15" s="1073" t="n"/>
      <c r="C15" s="1073" t="n"/>
      <c r="D15" s="1073" t="n"/>
      <c r="E15" s="1073" t="n"/>
      <c r="F15" s="1073" t="n"/>
      <c r="G15" s="1074" t="n"/>
    </row>
    <row r="16" ht="13.5" customHeight="1">
      <c r="A16" s="1326" t="n">
        <v>1</v>
      </c>
      <c r="B16" s="1327" t="inlineStr">
        <is>
          <t>Cheques issued but not presented for payment</t>
        </is>
      </c>
      <c r="C16" s="1073" t="n"/>
      <c r="D16" s="1073" t="n"/>
      <c r="E16" s="1073" t="n"/>
      <c r="F16" s="1073" t="n"/>
      <c r="G16" s="1074" t="n"/>
    </row>
    <row r="17" ht="13.5" customHeight="1">
      <c r="A17" s="1328" t="inlineStr">
        <is>
          <t>SN</t>
        </is>
      </c>
      <c r="B17" s="1329" t="inlineStr">
        <is>
          <t xml:space="preserve">Cheque No. </t>
        </is>
      </c>
      <c r="C17" s="1326" t="inlineStr">
        <is>
          <t>Date</t>
        </is>
      </c>
      <c r="D17" s="1326" t="inlineStr">
        <is>
          <t>Amount</t>
        </is>
      </c>
      <c r="E17" s="1326" t="n"/>
      <c r="F17" s="1326" t="inlineStr">
        <is>
          <t>Name of the Party</t>
        </is>
      </c>
      <c r="G17" s="1326" t="inlineStr">
        <is>
          <t>Remarks: Status as on date</t>
        </is>
      </c>
    </row>
    <row r="18" ht="13.5" customHeight="1">
      <c r="A18" s="1330" t="inlineStr">
        <is>
          <t>1</t>
        </is>
      </c>
      <c r="B18" s="1329" t="n"/>
      <c r="C18" s="1326" t="n"/>
      <c r="D18" s="1326" t="n"/>
      <c r="E18" s="1326" t="n"/>
      <c r="F18" s="1326" t="n"/>
      <c r="G18" s="1326" t="n"/>
    </row>
    <row r="19" ht="13.5" customHeight="1">
      <c r="A19" s="1330" t="inlineStr">
        <is>
          <t>2</t>
        </is>
      </c>
      <c r="B19" s="1329" t="n"/>
      <c r="C19" s="1326" t="n"/>
      <c r="D19" s="1326" t="n"/>
      <c r="E19" s="1326" t="n"/>
      <c r="F19" s="1326" t="n"/>
      <c r="G19" s="1326" t="n"/>
    </row>
    <row r="20" ht="13.5" customHeight="1">
      <c r="A20" s="1330" t="inlineStr">
        <is>
          <t>3</t>
        </is>
      </c>
      <c r="B20" s="1329" t="n"/>
      <c r="C20" s="1326" t="n"/>
      <c r="D20" s="1326" t="n"/>
      <c r="E20" s="1326" t="n"/>
      <c r="F20" s="1326" t="n"/>
      <c r="G20" s="1326" t="n"/>
    </row>
    <row r="21" ht="13.5" customHeight="1">
      <c r="A21" s="1330" t="inlineStr">
        <is>
          <t>4</t>
        </is>
      </c>
      <c r="B21" s="1329" t="n"/>
      <c r="C21" s="1326" t="n"/>
      <c r="D21" s="1326" t="n"/>
      <c r="E21" s="1326" t="n"/>
      <c r="F21" s="1326" t="n"/>
      <c r="G21" s="1326" t="n"/>
    </row>
    <row r="22" ht="13.5" customHeight="1">
      <c r="A22" s="1330" t="inlineStr">
        <is>
          <t>5</t>
        </is>
      </c>
      <c r="B22" s="1329" t="n"/>
      <c r="C22" s="1326" t="n"/>
      <c r="D22" s="1326" t="n"/>
      <c r="E22" s="1326" t="n"/>
      <c r="F22" s="1326" t="n"/>
      <c r="G22" s="1326" t="n"/>
    </row>
    <row r="23" ht="13.5" customHeight="1">
      <c r="A23" s="1330" t="inlineStr">
        <is>
          <t>6</t>
        </is>
      </c>
      <c r="B23" s="1329" t="n"/>
      <c r="C23" s="1326" t="n"/>
      <c r="D23" s="1326" t="n"/>
      <c r="E23" s="1326" t="n"/>
      <c r="F23" s="1326" t="n"/>
      <c r="G23" s="1326" t="n"/>
    </row>
    <row r="24" ht="13.5" customHeight="1">
      <c r="A24" s="1330" t="inlineStr">
        <is>
          <t>7</t>
        </is>
      </c>
      <c r="B24" s="1329" t="n"/>
      <c r="C24" s="1326" t="n"/>
      <c r="D24" s="1326" t="n"/>
      <c r="E24" s="1326" t="n"/>
      <c r="F24" s="1326" t="n"/>
      <c r="G24" s="1326" t="n"/>
    </row>
    <row r="25" ht="13.5" customHeight="1">
      <c r="A25" s="1330" t="inlineStr">
        <is>
          <t>8</t>
        </is>
      </c>
      <c r="B25" s="1329" t="n"/>
      <c r="C25" s="1326" t="n"/>
      <c r="D25" s="1326" t="n"/>
      <c r="E25" s="1326" t="n"/>
      <c r="F25" s="1326" t="n"/>
      <c r="G25" s="1326" t="n"/>
    </row>
    <row r="26" ht="13.5" customHeight="1">
      <c r="A26" s="1330" t="inlineStr">
        <is>
          <t>9</t>
        </is>
      </c>
      <c r="B26" s="1329" t="n"/>
      <c r="C26" s="1326" t="n"/>
      <c r="D26" s="1326" t="n"/>
      <c r="E26" s="1326" t="n"/>
      <c r="F26" s="1326" t="n"/>
      <c r="G26" s="1326" t="n"/>
    </row>
    <row r="27" ht="13.5" customFormat="1" customHeight="1" s="128">
      <c r="A27" s="1317" t="inlineStr">
        <is>
          <t>TOTAL</t>
        </is>
      </c>
      <c r="B27" s="1073" t="n"/>
      <c r="C27" s="1074" t="n"/>
      <c r="D27" s="1331">
        <f>SUM(D18:D26)</f>
        <v/>
      </c>
      <c r="E27" s="1326" t="n"/>
      <c r="F27" s="1317" t="n"/>
      <c r="G27" s="1074" t="n"/>
    </row>
    <row r="28" ht="13.5" customHeight="1">
      <c r="A28" s="1331" t="n">
        <v>2</v>
      </c>
      <c r="B28" s="1327" t="inlineStr">
        <is>
          <t>Cheques/Drafts  deposited for credit but not credited by the bank</t>
        </is>
      </c>
      <c r="C28" s="1073" t="n"/>
      <c r="D28" s="1073" t="n"/>
      <c r="E28" s="1073" t="n"/>
      <c r="F28" s="1073" t="n"/>
      <c r="G28" s="1074" t="n"/>
    </row>
    <row r="29" ht="13.5" customHeight="1">
      <c r="A29" s="1331" t="n">
        <v>1</v>
      </c>
      <c r="B29" s="1327" t="n"/>
      <c r="C29" s="1327" t="n"/>
      <c r="D29" s="1327" t="n"/>
      <c r="E29" s="1327" t="n"/>
      <c r="F29" s="1327" t="n"/>
      <c r="G29" s="1327" t="n"/>
    </row>
    <row r="30" ht="13.5" customHeight="1">
      <c r="A30" s="1326" t="n">
        <v>2</v>
      </c>
      <c r="B30" s="549" t="n"/>
      <c r="C30" s="1326" t="n"/>
      <c r="D30" s="1332" t="n"/>
      <c r="E30" s="1326" t="n"/>
      <c r="F30" s="1326" t="n"/>
      <c r="G30" s="1326" t="n"/>
    </row>
    <row r="31" ht="13.5" customHeight="1">
      <c r="A31" s="1317" t="inlineStr">
        <is>
          <t>TOTAL</t>
        </is>
      </c>
      <c r="B31" s="1073" t="n"/>
      <c r="C31" s="1074" t="n"/>
      <c r="D31" s="1326" t="n"/>
      <c r="E31" s="1326" t="n"/>
      <c r="F31" s="1317" t="n"/>
      <c r="G31" s="1074" t="n"/>
    </row>
    <row r="32" ht="13.5" customFormat="1" customHeight="1" s="128">
      <c r="A32" s="1331" t="n">
        <v>3</v>
      </c>
      <c r="B32" s="1327" t="inlineStr">
        <is>
          <t>Wrong credit given  by the Bank</t>
        </is>
      </c>
      <c r="C32" s="1073" t="n"/>
      <c r="D32" s="1073" t="n"/>
      <c r="E32" s="1073" t="n"/>
      <c r="F32" s="1073" t="n"/>
      <c r="G32" s="1074" t="n"/>
    </row>
    <row r="33" ht="13.5" customHeight="1">
      <c r="A33" s="1326" t="n">
        <v>1</v>
      </c>
      <c r="B33" s="1329" t="n"/>
      <c r="C33" s="1326" t="n"/>
      <c r="D33" s="1326" t="n"/>
      <c r="E33" s="1326" t="n"/>
      <c r="F33" s="1326" t="n"/>
      <c r="G33" s="1326" t="n"/>
    </row>
    <row r="34" ht="13.5" customHeight="1">
      <c r="A34" s="1317" t="inlineStr">
        <is>
          <t>TOTAL</t>
        </is>
      </c>
      <c r="B34" s="1073" t="n"/>
      <c r="C34" s="1074" t="n"/>
      <c r="D34" s="1326" t="n"/>
      <c r="E34" s="1326" t="n"/>
      <c r="F34" s="1317" t="n"/>
      <c r="G34" s="1074" t="n"/>
    </row>
    <row r="35" ht="13.5" customHeight="1">
      <c r="A35" s="1331" t="n">
        <v>4</v>
      </c>
      <c r="B35" s="1327" t="inlineStr">
        <is>
          <t>Wrong debitt given  by the Bank</t>
        </is>
      </c>
      <c r="C35" s="1073" t="n"/>
      <c r="D35" s="1073" t="n"/>
      <c r="E35" s="1073" t="n"/>
      <c r="F35" s="1073" t="n"/>
      <c r="G35" s="1074" t="n"/>
    </row>
    <row r="36" ht="18" customHeight="1">
      <c r="A36" s="1326" t="n">
        <v>1</v>
      </c>
      <c r="B36" s="1329" t="n"/>
      <c r="C36" s="1326" t="n"/>
      <c r="D36" s="1326" t="n"/>
      <c r="E36" s="1326" t="n"/>
      <c r="F36" s="1326" t="n"/>
      <c r="G36" s="1326" t="n"/>
    </row>
    <row r="37" ht="24" customFormat="1" customHeight="1" s="133">
      <c r="A37" s="1317" t="inlineStr">
        <is>
          <t>TOTAL</t>
        </is>
      </c>
      <c r="B37" s="1073" t="n"/>
      <c r="C37" s="1074" t="n"/>
      <c r="D37" s="1326" t="n"/>
      <c r="E37" s="1326" t="n"/>
      <c r="F37" s="1317" t="n"/>
      <c r="G37" s="1074" t="n"/>
    </row>
    <row r="38" ht="30" customHeight="1">
      <c r="A38" s="1318" t="inlineStr">
        <is>
          <t xml:space="preserve">B- BANK BALANCE CERTIFICATE ON THE LAST WORKING DAY OF THE FINANCIAL YEAR </t>
        </is>
      </c>
      <c r="B38" s="1073" t="n"/>
      <c r="C38" s="1073" t="n"/>
      <c r="D38" s="1073" t="n"/>
      <c r="E38" s="1073" t="n"/>
      <c r="F38" s="1073" t="n"/>
      <c r="G38" s="1074" t="n"/>
    </row>
    <row r="39" ht="24" customHeight="1">
      <c r="A39" s="1333" t="inlineStr">
        <is>
          <t xml:space="preserve"> Beside Bank Reconcilation Statement  a Bank Balance Certificate of each  Bank Aaccount  should be obtained by the Vidyalaya from the Bank and  annexed with the  FORM 'B'</t>
        </is>
      </c>
      <c r="B39" s="1073" t="n"/>
      <c r="C39" s="1073" t="n"/>
      <c r="D39" s="1073" t="n"/>
      <c r="E39" s="1073" t="n"/>
      <c r="F39" s="1073" t="n"/>
      <c r="G39" s="1074" t="n"/>
    </row>
    <row r="40" ht="18" customHeight="1">
      <c r="A40" s="1334" t="inlineStr">
        <is>
          <t>FINANCE OFFICER/DIRECTOR/PRINCIPAL</t>
        </is>
      </c>
      <c r="B40" s="1073" t="n"/>
      <c r="C40" s="1073" t="n"/>
      <c r="D40" s="1073" t="n"/>
      <c r="E40" s="1073" t="n"/>
      <c r="F40" s="1073" t="n"/>
      <c r="G40" s="1074" t="n"/>
    </row>
    <row r="41" ht="18" customHeight="1">
      <c r="A41" s="1015" t="inlineStr">
        <is>
          <t>Bank Reconcilation Statement of each Account is required to be annexed with the Annual Account</t>
        </is>
      </c>
      <c r="B41" s="1175" t="n"/>
      <c r="C41" s="1175" t="n"/>
      <c r="D41" s="1175" t="n"/>
      <c r="E41" s="1175" t="n"/>
      <c r="F41" s="1175" t="n"/>
      <c r="G41" s="1176" t="n"/>
    </row>
    <row r="42" ht="18" customHeight="1">
      <c r="A42" s="129" t="n"/>
      <c r="B42" s="129" t="n"/>
      <c r="C42" s="128" t="n"/>
      <c r="D42" s="129" t="n"/>
      <c r="E42" s="129" t="n"/>
      <c r="F42" s="129" t="n"/>
      <c r="G42" s="129" t="inlineStr">
        <is>
          <t xml:space="preserve">FORM-A             </t>
        </is>
      </c>
    </row>
    <row r="43" ht="21.75" customHeight="1">
      <c r="A43" s="1016">
        <f>COVER!A1</f>
        <v/>
      </c>
      <c r="B43" s="1063" t="n"/>
      <c r="C43" s="1063" t="n"/>
      <c r="D43" s="1063" t="n"/>
      <c r="E43" s="1063" t="n"/>
      <c r="F43" s="1063" t="n"/>
      <c r="G43" s="1063" t="n"/>
    </row>
    <row r="44" ht="18" customHeight="1">
      <c r="A44" s="1313" t="inlineStr">
        <is>
          <t>A- BANK RECONCILIATON STATEMENT-As on 31st March 2024   VVN</t>
        </is>
      </c>
      <c r="B44" s="1073" t="n"/>
      <c r="C44" s="1073" t="n"/>
      <c r="D44" s="1073" t="n"/>
      <c r="E44" s="1073" t="n"/>
      <c r="F44" s="1073" t="n"/>
      <c r="G44" s="1074" t="n"/>
    </row>
    <row r="45" ht="18" customHeight="1">
      <c r="A45" s="1314" t="inlineStr">
        <is>
          <t>S.No.</t>
        </is>
      </c>
      <c r="B45" s="1315" t="inlineStr">
        <is>
          <t>Particulars</t>
        </is>
      </c>
      <c r="C45" s="1253" t="n"/>
      <c r="D45" s="1254" t="n"/>
      <c r="E45" s="1316" t="inlineStr">
        <is>
          <t>Name of the Fund</t>
        </is>
      </c>
      <c r="F45" s="1317" t="inlineStr">
        <is>
          <t>(Amount-in Rs)</t>
        </is>
      </c>
      <c r="G45" s="1074" t="n"/>
    </row>
    <row r="46" ht="18" customHeight="1">
      <c r="A46" s="1117" t="n"/>
      <c r="B46" s="1265" t="n"/>
      <c r="C46" s="1243" t="n"/>
      <c r="D46" s="1230" t="n"/>
      <c r="E46" s="1117" t="n"/>
      <c r="F46" s="1318" t="inlineStr">
        <is>
          <t>(+)</t>
        </is>
      </c>
      <c r="G46" s="1318" t="inlineStr">
        <is>
          <t>(-)</t>
        </is>
      </c>
    </row>
    <row r="47" ht="18" customHeight="1">
      <c r="A47" s="1319" t="inlineStr">
        <is>
          <t>i</t>
        </is>
      </c>
      <c r="B47" s="1320" t="inlineStr">
        <is>
          <t>Balance as per Cash Book</t>
        </is>
      </c>
      <c r="C47" s="1073" t="n"/>
      <c r="D47" s="1074" t="n"/>
      <c r="E47" s="1320" t="inlineStr">
        <is>
          <t>VVN</t>
        </is>
      </c>
      <c r="F47" s="1321">
        <f>SUM('S-7'!D9:D14)</f>
        <v/>
      </c>
      <c r="G47" s="1074" t="n"/>
    </row>
    <row r="48" ht="18" customHeight="1">
      <c r="A48" s="1319" t="inlineStr">
        <is>
          <t>ii</t>
        </is>
      </c>
      <c r="B48" s="1320" t="inlineStr">
        <is>
          <t>Add:- Cheques issued but not presented for payment</t>
        </is>
      </c>
      <c r="C48" s="1073" t="n"/>
      <c r="D48" s="1074" t="n"/>
      <c r="E48" s="1320" t="inlineStr">
        <is>
          <t>VVN</t>
        </is>
      </c>
      <c r="F48" s="1322" t="n">
        <v>4999</v>
      </c>
      <c r="G48" s="1323" t="n"/>
    </row>
    <row r="49" ht="18" customHeight="1">
      <c r="A49" s="1319" t="inlineStr">
        <is>
          <t>iii</t>
        </is>
      </c>
      <c r="B49" s="1320" t="inlineStr">
        <is>
          <t>Add:-  Wrong credit given  by the Bank</t>
        </is>
      </c>
      <c r="C49" s="1073" t="n"/>
      <c r="D49" s="1074" t="n"/>
      <c r="E49" s="1320" t="inlineStr">
        <is>
          <t>VVN</t>
        </is>
      </c>
      <c r="F49" s="1322" t="n"/>
      <c r="G49" s="1323" t="n"/>
    </row>
    <row r="50" ht="18" customHeight="1">
      <c r="A50" s="1319" t="inlineStr">
        <is>
          <t>iv</t>
        </is>
      </c>
      <c r="B50" s="1320" t="inlineStr">
        <is>
          <t>Less:-  Cheques/Drafts  deposited for credit but not credited by the bank</t>
        </is>
      </c>
      <c r="C50" s="1073" t="n"/>
      <c r="D50" s="1074" t="n"/>
      <c r="E50" s="1320" t="inlineStr">
        <is>
          <t>VVN</t>
        </is>
      </c>
      <c r="F50" s="1323" t="n"/>
      <c r="G50" s="1322" t="n"/>
    </row>
    <row r="51" ht="18" customHeight="1">
      <c r="A51" s="1319" t="inlineStr">
        <is>
          <t>v</t>
        </is>
      </c>
      <c r="B51" s="1320" t="inlineStr">
        <is>
          <t>Less:-   Wrong debit given  by the Bank</t>
        </is>
      </c>
      <c r="C51" s="1073" t="n"/>
      <c r="D51" s="1074" t="n"/>
      <c r="E51" s="1320" t="inlineStr">
        <is>
          <t>VVN</t>
        </is>
      </c>
      <c r="F51" s="1323" t="n"/>
      <c r="G51" s="1322" t="n"/>
    </row>
    <row r="52" ht="18" customHeight="1">
      <c r="A52" s="1324" t="n"/>
      <c r="B52" s="1325" t="inlineStr">
        <is>
          <t>A-Net Balance</t>
        </is>
      </c>
      <c r="C52" s="1073" t="n"/>
      <c r="D52" s="1073" t="n"/>
      <c r="E52" s="1074" t="n"/>
      <c r="F52" s="1321">
        <f>F47+F48+F49-G50-G51</f>
        <v/>
      </c>
      <c r="G52" s="1074" t="n"/>
    </row>
    <row r="53" ht="18" customHeight="1">
      <c r="A53" s="1324" t="n"/>
      <c r="B53" s="1325" t="inlineStr">
        <is>
          <t>B- Balance as per Bank Pass Book</t>
        </is>
      </c>
      <c r="C53" s="1073" t="n"/>
      <c r="D53" s="1073" t="n"/>
      <c r="E53" s="1074" t="n"/>
      <c r="F53" s="1321" t="n">
        <v>1510632</v>
      </c>
      <c r="G53" s="1074" t="n"/>
    </row>
    <row r="54" ht="18" customHeight="1">
      <c r="A54" s="1324" t="n"/>
      <c r="B54" s="1325" t="inlineStr">
        <is>
          <t>Difference(A-B)</t>
        </is>
      </c>
      <c r="C54" s="1073" t="n"/>
      <c r="D54" s="1073" t="n"/>
      <c r="E54" s="1074" t="n"/>
      <c r="F54" s="1321">
        <f>F52-F53</f>
        <v/>
      </c>
      <c r="G54" s="1074" t="n"/>
    </row>
    <row r="55" ht="18" customHeight="1">
      <c r="A55" s="1318" t="inlineStr">
        <is>
          <t>DETAILS OF EACH ITEM</t>
        </is>
      </c>
      <c r="B55" s="1073" t="n"/>
      <c r="C55" s="1073" t="n"/>
      <c r="D55" s="1073" t="n"/>
      <c r="E55" s="1073" t="n"/>
      <c r="F55" s="1073" t="n"/>
      <c r="G55" s="1074" t="n"/>
    </row>
    <row r="56" ht="18" customHeight="1">
      <c r="A56" s="1326" t="n">
        <v>1</v>
      </c>
      <c r="B56" s="1327" t="inlineStr">
        <is>
          <t>Cheques issued but not presented for payment</t>
        </is>
      </c>
      <c r="C56" s="1073" t="n"/>
      <c r="D56" s="1073" t="n"/>
      <c r="E56" s="1073" t="n"/>
      <c r="F56" s="1073" t="n"/>
      <c r="G56" s="1074" t="n"/>
    </row>
    <row r="57" ht="18" customHeight="1">
      <c r="A57" s="1328" t="inlineStr">
        <is>
          <t>SN</t>
        </is>
      </c>
      <c r="B57" s="1329" t="inlineStr">
        <is>
          <t xml:space="preserve">Cheque No. </t>
        </is>
      </c>
      <c r="C57" s="1326" t="inlineStr">
        <is>
          <t>Date</t>
        </is>
      </c>
      <c r="D57" s="1326" t="inlineStr">
        <is>
          <t>Amount</t>
        </is>
      </c>
      <c r="E57" s="1326" t="n"/>
      <c r="F57" s="1326" t="inlineStr">
        <is>
          <t>Name of the Party</t>
        </is>
      </c>
      <c r="G57" s="1326" t="inlineStr">
        <is>
          <t>Remarks: Status as on date</t>
        </is>
      </c>
    </row>
    <row r="58" ht="18" customHeight="1">
      <c r="A58" s="1330" t="inlineStr">
        <is>
          <t>1</t>
        </is>
      </c>
      <c r="B58" s="1335" t="inlineStr">
        <is>
          <t>2000966</t>
        </is>
      </c>
      <c r="C58" s="1326" t="inlineStr">
        <is>
          <t>31.03.2024</t>
        </is>
      </c>
      <c r="D58" s="1326" t="n">
        <v>4999</v>
      </c>
      <c r="E58" s="1326" t="n"/>
      <c r="F58" s="1326" t="inlineStr">
        <is>
          <t>Permanent Imprest</t>
        </is>
      </c>
      <c r="G58" s="1326" t="n"/>
    </row>
    <row r="59" ht="18" customHeight="1">
      <c r="A59" s="1330" t="inlineStr">
        <is>
          <t>2</t>
        </is>
      </c>
      <c r="B59" s="1329" t="n"/>
      <c r="C59" s="1326" t="n"/>
      <c r="D59" s="1326" t="n"/>
      <c r="E59" s="1326" t="n"/>
      <c r="F59" s="1326" t="n"/>
      <c r="G59" s="1326" t="n"/>
    </row>
    <row r="60" ht="18" customHeight="1">
      <c r="A60" s="1330" t="inlineStr">
        <is>
          <t>3</t>
        </is>
      </c>
      <c r="B60" s="1329" t="n"/>
      <c r="C60" s="1326" t="n"/>
      <c r="D60" s="1326" t="n"/>
      <c r="E60" s="1326" t="n"/>
      <c r="F60" s="1326" t="n"/>
      <c r="G60" s="1326" t="n"/>
    </row>
    <row r="61" ht="18" customHeight="1">
      <c r="A61" s="1330" t="inlineStr">
        <is>
          <t>4</t>
        </is>
      </c>
      <c r="B61" s="1329" t="n"/>
      <c r="C61" s="1326" t="n"/>
      <c r="D61" s="1326" t="n"/>
      <c r="E61" s="1326" t="n"/>
      <c r="F61" s="1326" t="n"/>
      <c r="G61" s="1326" t="n"/>
    </row>
    <row r="62" ht="18" customHeight="1">
      <c r="A62" s="1330" t="inlineStr">
        <is>
          <t>5</t>
        </is>
      </c>
      <c r="B62" s="1329" t="n"/>
      <c r="C62" s="1326" t="n"/>
      <c r="D62" s="1326" t="n"/>
      <c r="E62" s="1326" t="n"/>
      <c r="F62" s="1326" t="n"/>
      <c r="G62" s="1326" t="n"/>
    </row>
    <row r="63" ht="18" customHeight="1">
      <c r="A63" s="1330" t="inlineStr">
        <is>
          <t>6</t>
        </is>
      </c>
      <c r="B63" s="1329" t="n"/>
      <c r="C63" s="1326" t="n"/>
      <c r="D63" s="1326" t="n"/>
      <c r="E63" s="1326" t="n"/>
      <c r="F63" s="1326" t="n"/>
      <c r="G63" s="1326" t="n"/>
    </row>
    <row r="64" ht="18" customHeight="1">
      <c r="A64" s="1330" t="inlineStr">
        <is>
          <t>7</t>
        </is>
      </c>
      <c r="B64" s="1329" t="n"/>
      <c r="C64" s="1326" t="n"/>
      <c r="D64" s="1326" t="n"/>
      <c r="E64" s="1326" t="n"/>
      <c r="F64" s="1326" t="n"/>
      <c r="G64" s="1326" t="n"/>
    </row>
    <row r="65" ht="18" customHeight="1">
      <c r="A65" s="1330" t="inlineStr">
        <is>
          <t>8</t>
        </is>
      </c>
      <c r="B65" s="1329" t="n"/>
      <c r="C65" s="1326" t="n"/>
      <c r="D65" s="1326" t="n"/>
      <c r="E65" s="1326" t="n"/>
      <c r="F65" s="1326" t="n"/>
      <c r="G65" s="1326" t="n"/>
    </row>
    <row r="66" ht="18" customHeight="1">
      <c r="A66" s="1330" t="inlineStr">
        <is>
          <t>9</t>
        </is>
      </c>
      <c r="B66" s="1329" t="n"/>
      <c r="C66" s="1326" t="n"/>
      <c r="D66" s="1326" t="n"/>
      <c r="E66" s="1326" t="n"/>
      <c r="F66" s="1326" t="n"/>
      <c r="G66" s="1326" t="n"/>
    </row>
    <row r="67" ht="18" customHeight="1">
      <c r="A67" s="1317" t="inlineStr">
        <is>
          <t>TOTAL</t>
        </is>
      </c>
      <c r="B67" s="1073" t="n"/>
      <c r="C67" s="1074" t="n"/>
      <c r="D67" s="1331">
        <f>SUM(D58:D66)</f>
        <v/>
      </c>
      <c r="E67" s="1326" t="n"/>
      <c r="F67" s="1317" t="n"/>
      <c r="G67" s="1074" t="n"/>
    </row>
    <row r="68" ht="18" customHeight="1">
      <c r="A68" s="1331" t="n">
        <v>2</v>
      </c>
      <c r="B68" s="1327" t="inlineStr">
        <is>
          <t>Cheques/Drafts  deposited for credit but not credited by the bank</t>
        </is>
      </c>
      <c r="C68" s="1073" t="n"/>
      <c r="D68" s="1073" t="n"/>
      <c r="E68" s="1073" t="n"/>
      <c r="F68" s="1073" t="n"/>
      <c r="G68" s="1074" t="n"/>
    </row>
    <row r="69" ht="18" customHeight="1">
      <c r="A69" s="1326" t="n">
        <v>1</v>
      </c>
      <c r="B69" s="1329" t="n"/>
      <c r="C69" s="1326" t="n"/>
      <c r="D69" s="1326" t="n"/>
      <c r="E69" s="1326" t="n"/>
      <c r="F69" s="1326" t="n"/>
      <c r="G69" s="1326" t="n"/>
    </row>
    <row r="70" ht="18" customHeight="1">
      <c r="A70" s="1317" t="inlineStr">
        <is>
          <t>TOTAL</t>
        </is>
      </c>
      <c r="B70" s="1073" t="n"/>
      <c r="C70" s="1074" t="n"/>
      <c r="D70" s="1326" t="n"/>
      <c r="E70" s="1326" t="n"/>
      <c r="F70" s="1317" t="n"/>
      <c r="G70" s="1074" t="n"/>
    </row>
    <row r="71" ht="18" customHeight="1">
      <c r="A71" s="1331" t="n">
        <v>3</v>
      </c>
      <c r="B71" s="1327" t="inlineStr">
        <is>
          <t>Wrong credit given  by the Bank</t>
        </is>
      </c>
      <c r="C71" s="1073" t="n"/>
      <c r="D71" s="1073" t="n"/>
      <c r="E71" s="1073" t="n"/>
      <c r="F71" s="1073" t="n"/>
      <c r="G71" s="1074" t="n"/>
    </row>
    <row r="72" ht="18" customHeight="1">
      <c r="A72" s="1326" t="n">
        <v>1</v>
      </c>
      <c r="B72" s="1329" t="n"/>
      <c r="C72" s="1326" t="n"/>
      <c r="D72" s="1326" t="n"/>
      <c r="E72" s="1326" t="n"/>
      <c r="F72" s="1326" t="n"/>
      <c r="G72" s="1326" t="n"/>
    </row>
    <row r="73" ht="18" customHeight="1">
      <c r="A73" s="1317" t="inlineStr">
        <is>
          <t>TOTAL</t>
        </is>
      </c>
      <c r="B73" s="1073" t="n"/>
      <c r="C73" s="1074" t="n"/>
      <c r="D73" s="1326" t="n"/>
      <c r="E73" s="1326" t="n"/>
      <c r="F73" s="1317" t="n"/>
      <c r="G73" s="1074" t="n"/>
    </row>
    <row r="74" ht="18" customHeight="1">
      <c r="A74" s="1331" t="n">
        <v>4</v>
      </c>
      <c r="B74" s="1327" t="inlineStr">
        <is>
          <t>Wrong debitt given  by the Bank</t>
        </is>
      </c>
      <c r="C74" s="1073" t="n"/>
      <c r="D74" s="1073" t="n"/>
      <c r="E74" s="1073" t="n"/>
      <c r="F74" s="1073" t="n"/>
      <c r="G74" s="1074" t="n"/>
    </row>
    <row r="75" ht="18" customHeight="1">
      <c r="A75" s="1326" t="n">
        <v>1</v>
      </c>
      <c r="B75" s="1329" t="n"/>
      <c r="C75" s="1326" t="n"/>
      <c r="D75" s="1326" t="n"/>
      <c r="E75" s="1326" t="n"/>
      <c r="F75" s="1326" t="n"/>
      <c r="G75" s="1326" t="n"/>
    </row>
    <row r="76" ht="18" customHeight="1">
      <c r="A76" s="1317" t="inlineStr">
        <is>
          <t>TOTAL</t>
        </is>
      </c>
      <c r="B76" s="1073" t="n"/>
      <c r="C76" s="1074" t="n"/>
      <c r="D76" s="1326" t="n"/>
      <c r="E76" s="1326" t="n"/>
      <c r="F76" s="1317" t="n"/>
      <c r="G76" s="1074" t="n"/>
    </row>
    <row r="77" ht="18" customHeight="1">
      <c r="A77" s="1318" t="inlineStr">
        <is>
          <t xml:space="preserve">B- BANK BALANCE CERTIFICATE ON THE LAST WORKING DAY OF THE FINANCIAL YEAR </t>
        </is>
      </c>
      <c r="B77" s="1073" t="n"/>
      <c r="C77" s="1073" t="n"/>
      <c r="D77" s="1073" t="n"/>
      <c r="E77" s="1073" t="n"/>
      <c r="F77" s="1073" t="n"/>
      <c r="G77" s="1074" t="n"/>
    </row>
    <row r="78" ht="18" customHeight="1">
      <c r="A78" s="1333" t="inlineStr">
        <is>
          <t xml:space="preserve"> Beside Bank Reconcilation Statement  a Bank Balance Certificate of each  Bank Aaccount  should be obtained by the Vidyalaya from the Bank and  annexed with the  FORM 'B'</t>
        </is>
      </c>
      <c r="B78" s="1073" t="n"/>
      <c r="C78" s="1073" t="n"/>
      <c r="D78" s="1073" t="n"/>
      <c r="E78" s="1073" t="n"/>
      <c r="F78" s="1073" t="n"/>
      <c r="G78" s="1074" t="n"/>
    </row>
    <row r="79" ht="18" customHeight="1">
      <c r="A79" s="1334" t="inlineStr">
        <is>
          <t>FINANCE OFFICER/DIRECTOR/PRINCIPAL</t>
        </is>
      </c>
      <c r="B79" s="1073" t="n"/>
      <c r="C79" s="1073" t="n"/>
      <c r="D79" s="1073" t="n"/>
      <c r="E79" s="1073" t="n"/>
      <c r="F79" s="1073" t="n"/>
      <c r="G79" s="1074" t="n"/>
    </row>
    <row r="80" ht="18" customHeight="1">
      <c r="A80" s="1015" t="inlineStr">
        <is>
          <t>Bank Reconcilation Statement of each Account is required to be annexed with the Annual Account</t>
        </is>
      </c>
      <c r="B80" s="1175" t="n"/>
      <c r="C80" s="1175" t="n"/>
      <c r="D80" s="1175" t="n"/>
      <c r="E80" s="1175" t="n"/>
      <c r="F80" s="1175" t="n"/>
      <c r="G80" s="1176" t="n"/>
    </row>
    <row r="81" ht="18" customHeight="1">
      <c r="A81" s="129" t="n"/>
      <c r="B81" s="129" t="n"/>
      <c r="C81" s="128" t="n"/>
      <c r="D81" s="129" t="n"/>
      <c r="E81" s="129" t="n"/>
      <c r="F81" s="129" t="n"/>
      <c r="G81" s="129" t="inlineStr">
        <is>
          <t xml:space="preserve">FORM-A             </t>
        </is>
      </c>
    </row>
    <row r="82" ht="18" customHeight="1">
      <c r="A82" s="1016">
        <f>COVER!A1</f>
        <v/>
      </c>
      <c r="B82" s="1063" t="n"/>
      <c r="C82" s="1063" t="n"/>
      <c r="D82" s="1063" t="n"/>
      <c r="E82" s="1063" t="n"/>
      <c r="F82" s="1063" t="n"/>
      <c r="G82" s="1063" t="n"/>
    </row>
    <row r="83" ht="18" customHeight="1">
      <c r="A83" s="1313" t="inlineStr">
        <is>
          <t>A- BANK RECONCILIATON STATEMENT-As on 31st March 2024   OTHERS</t>
        </is>
      </c>
      <c r="B83" s="1073" t="n"/>
      <c r="C83" s="1073" t="n"/>
      <c r="D83" s="1073" t="n"/>
      <c r="E83" s="1073" t="n"/>
      <c r="F83" s="1073" t="n"/>
      <c r="G83" s="1074" t="n"/>
    </row>
    <row r="84" ht="18" customHeight="1">
      <c r="A84" s="1314" t="inlineStr">
        <is>
          <t>S.No.</t>
        </is>
      </c>
      <c r="B84" s="1315" t="inlineStr">
        <is>
          <t>Particulars</t>
        </is>
      </c>
      <c r="C84" s="1253" t="n"/>
      <c r="D84" s="1254" t="n"/>
      <c r="E84" s="1316" t="inlineStr">
        <is>
          <t>Name of the Fund</t>
        </is>
      </c>
      <c r="F84" s="1317" t="inlineStr">
        <is>
          <t>(Amount-in Rs)</t>
        </is>
      </c>
      <c r="G84" s="1074" t="n"/>
    </row>
    <row r="85" ht="18" customHeight="1">
      <c r="A85" s="1117" t="n"/>
      <c r="B85" s="1265" t="n"/>
      <c r="C85" s="1243" t="n"/>
      <c r="D85" s="1230" t="n"/>
      <c r="E85" s="1117" t="n"/>
      <c r="F85" s="1318" t="inlineStr">
        <is>
          <t>(+)</t>
        </is>
      </c>
      <c r="G85" s="1318" t="inlineStr">
        <is>
          <t>(-)</t>
        </is>
      </c>
    </row>
    <row r="86" ht="18" customHeight="1">
      <c r="A86" s="1319" t="inlineStr">
        <is>
          <t>i</t>
        </is>
      </c>
      <c r="B86" s="1320" t="inlineStr">
        <is>
          <t>Balance as per Cash Book</t>
        </is>
      </c>
      <c r="C86" s="1073" t="n"/>
      <c r="D86" s="1074" t="n"/>
      <c r="E86" s="1320" t="inlineStr">
        <is>
          <t>Specific Plan</t>
        </is>
      </c>
      <c r="F86" s="1321">
        <f>SUM('S-7'!F9:F14)</f>
        <v/>
      </c>
      <c r="G86" s="1074" t="n"/>
    </row>
    <row r="87" ht="18" customHeight="1">
      <c r="A87" s="1319" t="inlineStr">
        <is>
          <t>ii</t>
        </is>
      </c>
      <c r="B87" s="1320" t="inlineStr">
        <is>
          <t>Add:- Cheques issued but not presented for payment</t>
        </is>
      </c>
      <c r="C87" s="1073" t="n"/>
      <c r="D87" s="1074" t="n"/>
      <c r="E87" s="1320" t="inlineStr">
        <is>
          <t>Specific Plan</t>
        </is>
      </c>
      <c r="F87" s="1322" t="n"/>
      <c r="G87" s="1323" t="n"/>
    </row>
    <row r="88" ht="18" customHeight="1">
      <c r="A88" s="1319" t="inlineStr">
        <is>
          <t>iii</t>
        </is>
      </c>
      <c r="B88" s="1320" t="inlineStr">
        <is>
          <t>Add:-  Wrong credit given  by the Bank</t>
        </is>
      </c>
      <c r="C88" s="1073" t="n"/>
      <c r="D88" s="1074" t="n"/>
      <c r="E88" s="1320" t="inlineStr">
        <is>
          <t>Specific Plan</t>
        </is>
      </c>
      <c r="F88" s="1322" t="n"/>
      <c r="G88" s="1323" t="n"/>
    </row>
    <row r="89" ht="18" customHeight="1">
      <c r="A89" s="1319" t="inlineStr">
        <is>
          <t>iv</t>
        </is>
      </c>
      <c r="B89" s="1320" t="inlineStr">
        <is>
          <t>Less:-  Cheques/Drafts  deposited for credit but not credited by the bank</t>
        </is>
      </c>
      <c r="C89" s="1073" t="n"/>
      <c r="D89" s="1074" t="n"/>
      <c r="E89" s="1320" t="inlineStr">
        <is>
          <t>Specific Plan</t>
        </is>
      </c>
      <c r="F89" s="1323" t="n"/>
      <c r="G89" s="1322" t="n"/>
    </row>
    <row r="90" ht="18" customHeight="1">
      <c r="A90" s="1319" t="inlineStr">
        <is>
          <t>v</t>
        </is>
      </c>
      <c r="B90" s="1320" t="inlineStr">
        <is>
          <t>Less:-   Wrong debit given  by the Bank</t>
        </is>
      </c>
      <c r="C90" s="1073" t="n"/>
      <c r="D90" s="1074" t="n"/>
      <c r="E90" s="1320" t="inlineStr">
        <is>
          <t>Specific Plan</t>
        </is>
      </c>
      <c r="F90" s="1323" t="n"/>
      <c r="G90" s="1322" t="n"/>
    </row>
    <row r="91" ht="18" customHeight="1">
      <c r="A91" s="1324" t="n"/>
      <c r="B91" s="1325" t="inlineStr">
        <is>
          <t>A-Net Balance</t>
        </is>
      </c>
      <c r="C91" s="1073" t="n"/>
      <c r="D91" s="1073" t="n"/>
      <c r="E91" s="1074" t="n"/>
      <c r="F91" s="1321">
        <f>F86+F87+F88-G89-G90</f>
        <v/>
      </c>
      <c r="G91" s="1074" t="n"/>
    </row>
    <row r="92" ht="18" customHeight="1">
      <c r="A92" s="1324" t="n"/>
      <c r="B92" s="1325" t="inlineStr">
        <is>
          <t>B- Balance as per Bank Pass Book</t>
        </is>
      </c>
      <c r="C92" s="1073" t="n"/>
      <c r="D92" s="1073" t="n"/>
      <c r="E92" s="1074" t="n"/>
      <c r="F92" s="1321" t="n"/>
      <c r="G92" s="1074" t="n"/>
    </row>
    <row r="93" ht="18" customHeight="1">
      <c r="A93" s="1324" t="n"/>
      <c r="B93" s="1325" t="inlineStr">
        <is>
          <t>Difference(A-B)</t>
        </is>
      </c>
      <c r="C93" s="1073" t="n"/>
      <c r="D93" s="1073" t="n"/>
      <c r="E93" s="1074" t="n"/>
      <c r="F93" s="1321">
        <f>F91-F92</f>
        <v/>
      </c>
      <c r="G93" s="1074" t="n"/>
    </row>
    <row r="94" ht="18" customHeight="1">
      <c r="A94" s="1318" t="inlineStr">
        <is>
          <t>DETAILS OF EACH ITEM</t>
        </is>
      </c>
      <c r="B94" s="1073" t="n"/>
      <c r="C94" s="1073" t="n"/>
      <c r="D94" s="1073" t="n"/>
      <c r="E94" s="1073" t="n"/>
      <c r="F94" s="1073" t="n"/>
      <c r="G94" s="1074" t="n"/>
    </row>
    <row r="95" ht="18" customHeight="1">
      <c r="A95" s="1326" t="n">
        <v>1</v>
      </c>
      <c r="B95" s="1327" t="inlineStr">
        <is>
          <t>Cheques issued but not presented for payment</t>
        </is>
      </c>
      <c r="C95" s="1073" t="n"/>
      <c r="D95" s="1073" t="n"/>
      <c r="E95" s="1073" t="n"/>
      <c r="F95" s="1073" t="n"/>
      <c r="G95" s="1074" t="n"/>
    </row>
    <row r="96" ht="18" customHeight="1">
      <c r="A96" s="1328" t="inlineStr">
        <is>
          <t>SN</t>
        </is>
      </c>
      <c r="B96" s="1329" t="inlineStr">
        <is>
          <t xml:space="preserve">Cheque No. </t>
        </is>
      </c>
      <c r="C96" s="1326" t="inlineStr">
        <is>
          <t>Date</t>
        </is>
      </c>
      <c r="D96" s="1326" t="inlineStr">
        <is>
          <t>Amount</t>
        </is>
      </c>
      <c r="E96" s="1326" t="n"/>
      <c r="F96" s="1326" t="inlineStr">
        <is>
          <t>Name of the Party</t>
        </is>
      </c>
      <c r="G96" s="1326" t="inlineStr">
        <is>
          <t>Remarks: Status as on date</t>
        </is>
      </c>
    </row>
    <row r="97" ht="18" customHeight="1">
      <c r="A97" s="1330" t="inlineStr">
        <is>
          <t>1</t>
        </is>
      </c>
      <c r="B97" s="1329" t="n"/>
      <c r="C97" s="1326" t="n"/>
      <c r="D97" s="1326" t="n"/>
      <c r="E97" s="1326" t="n"/>
      <c r="F97" s="1326" t="n"/>
      <c r="G97" s="1326" t="n"/>
    </row>
    <row r="98" ht="18" customHeight="1">
      <c r="A98" s="1330" t="inlineStr">
        <is>
          <t>2</t>
        </is>
      </c>
      <c r="B98" s="1329" t="n"/>
      <c r="C98" s="1326" t="n"/>
      <c r="D98" s="1326" t="n"/>
      <c r="E98" s="1326" t="n"/>
      <c r="F98" s="1326" t="n"/>
      <c r="G98" s="1326" t="n"/>
    </row>
    <row r="99" ht="18" customHeight="1">
      <c r="A99" s="1330" t="inlineStr">
        <is>
          <t>3</t>
        </is>
      </c>
      <c r="B99" s="1329" t="n"/>
      <c r="C99" s="1326" t="n"/>
      <c r="D99" s="1326" t="n"/>
      <c r="E99" s="1326" t="n"/>
      <c r="F99" s="1326" t="n"/>
      <c r="G99" s="1326" t="n"/>
    </row>
    <row r="100" ht="18" customHeight="1">
      <c r="A100" s="1330" t="inlineStr">
        <is>
          <t>4</t>
        </is>
      </c>
      <c r="B100" s="1329" t="n"/>
      <c r="C100" s="1326" t="n"/>
      <c r="D100" s="1326" t="n"/>
      <c r="E100" s="1326" t="n"/>
      <c r="F100" s="1326" t="n"/>
      <c r="G100" s="1326" t="n"/>
    </row>
    <row r="101" ht="18" customHeight="1">
      <c r="A101" s="1330" t="inlineStr">
        <is>
          <t>5</t>
        </is>
      </c>
      <c r="B101" s="1329" t="n"/>
      <c r="C101" s="1326" t="n"/>
      <c r="D101" s="1326" t="n"/>
      <c r="E101" s="1326" t="n"/>
      <c r="F101" s="1326" t="n"/>
      <c r="G101" s="1326" t="n"/>
    </row>
    <row r="102" ht="18" customHeight="1">
      <c r="A102" s="1330" t="inlineStr">
        <is>
          <t>6</t>
        </is>
      </c>
      <c r="B102" s="1329" t="n"/>
      <c r="C102" s="1326" t="n"/>
      <c r="D102" s="1326" t="n"/>
      <c r="E102" s="1326" t="n"/>
      <c r="F102" s="1326" t="n"/>
      <c r="G102" s="1326" t="n"/>
    </row>
    <row r="103" ht="18" customHeight="1">
      <c r="A103" s="1330" t="inlineStr">
        <is>
          <t>7</t>
        </is>
      </c>
      <c r="B103" s="1329" t="n"/>
      <c r="C103" s="1326" t="n"/>
      <c r="D103" s="1326" t="n"/>
      <c r="E103" s="1326" t="n"/>
      <c r="F103" s="1326" t="n"/>
      <c r="G103" s="1326" t="n"/>
    </row>
    <row r="104" ht="18" customHeight="1">
      <c r="A104" s="1330" t="inlineStr">
        <is>
          <t>8</t>
        </is>
      </c>
      <c r="B104" s="1329" t="n"/>
      <c r="C104" s="1326" t="n"/>
      <c r="D104" s="1326" t="n"/>
      <c r="E104" s="1326" t="n"/>
      <c r="F104" s="1326" t="n"/>
      <c r="G104" s="1326" t="n"/>
    </row>
    <row r="105" ht="18" customHeight="1">
      <c r="A105" s="1330" t="inlineStr">
        <is>
          <t>9</t>
        </is>
      </c>
      <c r="B105" s="1329" t="n"/>
      <c r="C105" s="1326" t="n"/>
      <c r="D105" s="1326" t="n"/>
      <c r="E105" s="1326" t="n"/>
      <c r="F105" s="1326" t="n"/>
      <c r="G105" s="1326" t="n"/>
    </row>
    <row r="106" ht="18" customHeight="1">
      <c r="A106" s="1317" t="inlineStr">
        <is>
          <t>TOTAL</t>
        </is>
      </c>
      <c r="B106" s="1073" t="n"/>
      <c r="C106" s="1074" t="n"/>
      <c r="D106" s="1331">
        <f>SUM(D97:D105)</f>
        <v/>
      </c>
      <c r="E106" s="1326" t="n"/>
      <c r="F106" s="1317" t="n"/>
      <c r="G106" s="1074" t="n"/>
    </row>
    <row r="107" ht="18" customHeight="1">
      <c r="A107" s="1331" t="n">
        <v>2</v>
      </c>
      <c r="B107" s="1327" t="inlineStr">
        <is>
          <t>Cheques/Drafts  deposited for credit but not credited by the bank</t>
        </is>
      </c>
      <c r="C107" s="1073" t="n"/>
      <c r="D107" s="1073" t="n"/>
      <c r="E107" s="1073" t="n"/>
      <c r="F107" s="1073" t="n"/>
      <c r="G107" s="1074" t="n"/>
    </row>
    <row r="108" ht="18" customHeight="1">
      <c r="A108" s="1326" t="n">
        <v>1</v>
      </c>
      <c r="B108" s="1329" t="n"/>
      <c r="C108" s="1326" t="n"/>
      <c r="D108" s="1326" t="n"/>
      <c r="E108" s="1326" t="n"/>
      <c r="F108" s="1326" t="n"/>
      <c r="G108" s="1326" t="n"/>
    </row>
    <row r="109" ht="18" customHeight="1">
      <c r="A109" s="1317" t="inlineStr">
        <is>
          <t>TOTAL</t>
        </is>
      </c>
      <c r="B109" s="1073" t="n"/>
      <c r="C109" s="1074" t="n"/>
      <c r="D109" s="1326" t="n"/>
      <c r="E109" s="1326" t="n"/>
      <c r="F109" s="1317" t="n"/>
      <c r="G109" s="1074" t="n"/>
    </row>
    <row r="110" ht="18" customHeight="1">
      <c r="A110" s="1331" t="n">
        <v>3</v>
      </c>
      <c r="B110" s="1327" t="inlineStr">
        <is>
          <t>Wrong credit given  by the Bank</t>
        </is>
      </c>
      <c r="C110" s="1073" t="n"/>
      <c r="D110" s="1073" t="n"/>
      <c r="E110" s="1073" t="n"/>
      <c r="F110" s="1073" t="n"/>
      <c r="G110" s="1074" t="n"/>
    </row>
    <row r="111" ht="18" customHeight="1">
      <c r="A111" s="1326" t="n">
        <v>1</v>
      </c>
      <c r="B111" s="1329" t="n"/>
      <c r="C111" s="1326" t="n"/>
      <c r="D111" s="1326" t="n"/>
      <c r="E111" s="1326" t="n"/>
      <c r="F111" s="1326" t="n"/>
      <c r="G111" s="1326" t="n"/>
    </row>
    <row r="112" ht="18" customHeight="1">
      <c r="A112" s="1317" t="inlineStr">
        <is>
          <t>TOTAL</t>
        </is>
      </c>
      <c r="B112" s="1073" t="n"/>
      <c r="C112" s="1074" t="n"/>
      <c r="D112" s="1326" t="n"/>
      <c r="E112" s="1326" t="n"/>
      <c r="F112" s="1317" t="n"/>
      <c r="G112" s="1074" t="n"/>
    </row>
    <row r="113" ht="18" customHeight="1">
      <c r="A113" s="1331" t="n">
        <v>4</v>
      </c>
      <c r="B113" s="1327" t="inlineStr">
        <is>
          <t>Wrong debitt given  by the Bank</t>
        </is>
      </c>
      <c r="C113" s="1073" t="n"/>
      <c r="D113" s="1073" t="n"/>
      <c r="E113" s="1073" t="n"/>
      <c r="F113" s="1073" t="n"/>
      <c r="G113" s="1074" t="n"/>
    </row>
    <row r="114" ht="18" customHeight="1">
      <c r="A114" s="1326" t="n">
        <v>1</v>
      </c>
      <c r="B114" s="1329" t="n"/>
      <c r="C114" s="1326" t="n"/>
      <c r="D114" s="1326" t="n"/>
      <c r="E114" s="1326" t="n"/>
      <c r="F114" s="1326" t="n"/>
      <c r="G114" s="1326" t="n"/>
    </row>
    <row r="115" ht="18" customHeight="1">
      <c r="A115" s="1317" t="inlineStr">
        <is>
          <t>TOTAL</t>
        </is>
      </c>
      <c r="B115" s="1073" t="n"/>
      <c r="C115" s="1074" t="n"/>
      <c r="D115" s="1326" t="n"/>
      <c r="E115" s="1326" t="n"/>
      <c r="F115" s="1317" t="n"/>
      <c r="G115" s="1074" t="n"/>
    </row>
    <row r="116" ht="18" customHeight="1">
      <c r="A116" s="1318" t="inlineStr">
        <is>
          <t xml:space="preserve">B- BANK BALANCE CERTIFICATE ON THE LAST WORKING DAY OF THE FINANCIAL YEAR </t>
        </is>
      </c>
      <c r="B116" s="1073" t="n"/>
      <c r="C116" s="1073" t="n"/>
      <c r="D116" s="1073" t="n"/>
      <c r="E116" s="1073" t="n"/>
      <c r="F116" s="1073" t="n"/>
      <c r="G116" s="1074" t="n"/>
    </row>
    <row r="117" ht="18" customHeight="1">
      <c r="A117" s="1333" t="inlineStr">
        <is>
          <t xml:space="preserve"> Beside Bank Reconcilation Statement  a Bank Balance Certificate of each  Bank Aaccount  should be obtained by the Vidyalaya from the Bank and  annexed with the  FORM 'B'</t>
        </is>
      </c>
      <c r="B117" s="1073" t="n"/>
      <c r="C117" s="1073" t="n"/>
      <c r="D117" s="1073" t="n"/>
      <c r="E117" s="1073" t="n"/>
      <c r="F117" s="1073" t="n"/>
      <c r="G117" s="1074" t="n"/>
    </row>
    <row r="118" ht="18" customHeight="1">
      <c r="A118" s="1334" t="inlineStr">
        <is>
          <t>FINANCE OFFICER/DIRECTOR/PRINCIPAL</t>
        </is>
      </c>
      <c r="B118" s="1073" t="n"/>
      <c r="C118" s="1073" t="n"/>
      <c r="D118" s="1073" t="n"/>
      <c r="E118" s="1073" t="n"/>
      <c r="F118" s="1073" t="n"/>
      <c r="G118" s="1074" t="n"/>
    </row>
  </sheetData>
  <mergeCells count="105">
    <mergeCell ref="B11:D11"/>
    <mergeCell ref="B5:D6"/>
    <mergeCell ref="A37:C37"/>
    <mergeCell ref="F84:G84"/>
    <mergeCell ref="A117:G117"/>
    <mergeCell ref="F86:G86"/>
    <mergeCell ref="B91:E91"/>
    <mergeCell ref="A39:G39"/>
    <mergeCell ref="B74:G74"/>
    <mergeCell ref="B68:G68"/>
    <mergeCell ref="F70:G70"/>
    <mergeCell ref="B93:E93"/>
    <mergeCell ref="A79:G79"/>
    <mergeCell ref="B12:E12"/>
    <mergeCell ref="B110:G110"/>
    <mergeCell ref="B113:G113"/>
    <mergeCell ref="F13:G13"/>
    <mergeCell ref="A34:C34"/>
    <mergeCell ref="B14:E14"/>
    <mergeCell ref="B13:E13"/>
    <mergeCell ref="A116:G116"/>
    <mergeCell ref="F54:G54"/>
    <mergeCell ref="B8:D8"/>
    <mergeCell ref="F34:G34"/>
    <mergeCell ref="A45:A46"/>
    <mergeCell ref="B88:D88"/>
    <mergeCell ref="B10:D10"/>
    <mergeCell ref="A77:G77"/>
    <mergeCell ref="F5:G5"/>
    <mergeCell ref="A83:G83"/>
    <mergeCell ref="F76:G76"/>
    <mergeCell ref="F45:G45"/>
    <mergeCell ref="B9:D9"/>
    <mergeCell ref="A106:C106"/>
    <mergeCell ref="F109:G109"/>
    <mergeCell ref="A1:G1"/>
    <mergeCell ref="F47:G47"/>
    <mergeCell ref="A94:G94"/>
    <mergeCell ref="A31:C31"/>
    <mergeCell ref="B35:G35"/>
    <mergeCell ref="A67:C67"/>
    <mergeCell ref="F31:G31"/>
    <mergeCell ref="A78:G78"/>
    <mergeCell ref="B47:D47"/>
    <mergeCell ref="A73:C73"/>
    <mergeCell ref="A80:G80"/>
    <mergeCell ref="B53:E53"/>
    <mergeCell ref="A3:G3"/>
    <mergeCell ref="A55:G55"/>
    <mergeCell ref="B48:D48"/>
    <mergeCell ref="F73:G73"/>
    <mergeCell ref="E5:E6"/>
    <mergeCell ref="A84:A85"/>
    <mergeCell ref="B45:D46"/>
    <mergeCell ref="A4:G4"/>
    <mergeCell ref="A38:G38"/>
    <mergeCell ref="A43:G43"/>
    <mergeCell ref="B87:D87"/>
    <mergeCell ref="F7:G7"/>
    <mergeCell ref="E84:E85"/>
    <mergeCell ref="A40:G40"/>
    <mergeCell ref="B49:D49"/>
    <mergeCell ref="B54:E54"/>
    <mergeCell ref="A82:G82"/>
    <mergeCell ref="B51:D51"/>
    <mergeCell ref="B95:G95"/>
    <mergeCell ref="F91:G91"/>
    <mergeCell ref="A112:C112"/>
    <mergeCell ref="B52:E52"/>
    <mergeCell ref="B50:D50"/>
    <mergeCell ref="B32:G32"/>
    <mergeCell ref="F115:G115"/>
    <mergeCell ref="F93:G93"/>
    <mergeCell ref="B16:G16"/>
    <mergeCell ref="A118:G118"/>
    <mergeCell ref="F92:G92"/>
    <mergeCell ref="B71:G71"/>
    <mergeCell ref="B84:D85"/>
    <mergeCell ref="A70:C70"/>
    <mergeCell ref="F14:G14"/>
    <mergeCell ref="B86:D86"/>
    <mergeCell ref="B107:G107"/>
    <mergeCell ref="F112:G112"/>
    <mergeCell ref="B92:E92"/>
    <mergeCell ref="A27:C27"/>
    <mergeCell ref="A44:G44"/>
    <mergeCell ref="F12:G12"/>
    <mergeCell ref="B28:G28"/>
    <mergeCell ref="A76:C76"/>
    <mergeCell ref="A15:G15"/>
    <mergeCell ref="A109:C109"/>
    <mergeCell ref="F106:G106"/>
    <mergeCell ref="A5:A6"/>
    <mergeCell ref="B89:D89"/>
    <mergeCell ref="A115:C115"/>
    <mergeCell ref="E45:E46"/>
    <mergeCell ref="B7:D7"/>
    <mergeCell ref="F27:G27"/>
    <mergeCell ref="A41:G41"/>
    <mergeCell ref="F52:G52"/>
    <mergeCell ref="F67:G67"/>
    <mergeCell ref="F37:G37"/>
    <mergeCell ref="B90:D90"/>
    <mergeCell ref="B56:G56"/>
    <mergeCell ref="F53:G53"/>
  </mergeCells>
  <printOptions gridLines="1"/>
  <pageMargins left="1.49" right="0.236220472440945" top="0.354330708661417" bottom="0.47244094488189" header="0.236220472440945" footer="0.31496062992126"/>
  <pageSetup orientation="landscape" paperSize="9" scale="78" firstPageNumber="6" useFirstPageNumber="1"/>
  <rowBreaks count="1" manualBreakCount="1">
    <brk id="79" min="0" max="6" man="1"/>
  </rowBreaks>
</worksheet>
</file>

<file path=xl/worksheets/sheet49.xml><?xml version="1.0" encoding="utf-8"?>
<worksheet xmlns="http://schemas.openxmlformats.org/spreadsheetml/2006/main">
  <sheetPr>
    <tabColor rgb="FFFF0000"/>
    <outlinePr summaryBelow="1" summaryRight="1"/>
    <pageSetUpPr fitToPage="1"/>
  </sheetPr>
  <dimension ref="A1:O39"/>
  <sheetViews>
    <sheetView view="pageBreakPreview" zoomScale="85" zoomScaleSheetLayoutView="85" workbookViewId="0">
      <selection activeCell="P34" sqref="P34"/>
    </sheetView>
  </sheetViews>
  <sheetFormatPr baseColWidth="8" defaultRowHeight="12.75"/>
  <cols>
    <col width="4.42578125" customWidth="1" style="117" min="1" max="1"/>
    <col width="27.7109375" customWidth="1" style="117" min="2" max="2"/>
    <col width="13.85546875" customWidth="1" style="117" min="3" max="3"/>
    <col width="7.7109375" customWidth="1" style="117" min="4" max="4"/>
    <col width="6.5703125" customWidth="1" style="117" min="5" max="5"/>
    <col width="10.7109375" customWidth="1" style="117" min="6" max="6"/>
    <col width="10" customWidth="1" style="117" min="7" max="7"/>
    <col width="12" customWidth="1" style="117" min="8" max="8"/>
    <col width="6.140625" customWidth="1" style="117" min="9" max="9"/>
    <col width="6.85546875" customWidth="1" style="117" min="10" max="10"/>
    <col width="10.28515625" customWidth="1" style="117" min="11" max="11"/>
    <col width="14.28515625" customWidth="1" style="117" min="12" max="12"/>
    <col width="7.28515625" customWidth="1" style="117" min="13" max="13"/>
    <col width="7.7109375" customWidth="1" style="117" min="14" max="14"/>
    <col width="14" customWidth="1" style="117" min="15" max="15"/>
    <col width="12.28515625" customWidth="1" style="117" min="16" max="16"/>
    <col width="9.140625" customWidth="1" style="117" min="17" max="16384"/>
  </cols>
  <sheetData>
    <row r="1" ht="22.5" customHeight="1">
      <c r="A1" s="1022">
        <f>COVER!A1</f>
        <v/>
      </c>
      <c r="B1" s="1068" t="n"/>
      <c r="C1" s="1068" t="n"/>
      <c r="D1" s="1068" t="n"/>
      <c r="E1" s="1068" t="n"/>
      <c r="F1" s="1068" t="n"/>
      <c r="G1" s="1068" t="n"/>
      <c r="H1" s="1068" t="n"/>
      <c r="I1" s="1068" t="n"/>
      <c r="J1" s="1068" t="n"/>
      <c r="K1" s="1068" t="n"/>
      <c r="L1" s="1068" t="n"/>
      <c r="M1" s="1068" t="n"/>
      <c r="N1" s="1068" t="n"/>
      <c r="O1" s="1068" t="n"/>
    </row>
    <row r="2" ht="18.75" customFormat="1" customHeight="1" s="127">
      <c r="A2" s="1194" t="inlineStr">
        <is>
          <t xml:space="preserve">FORM-B   </t>
        </is>
      </c>
      <c r="B2" s="1058" t="n"/>
      <c r="C2" s="1058" t="n"/>
      <c r="D2" s="1058" t="n"/>
      <c r="E2" s="1058" t="n"/>
      <c r="F2" s="1058" t="n"/>
      <c r="G2" s="1058" t="n"/>
      <c r="H2" s="1058" t="n"/>
      <c r="I2" s="1058" t="n"/>
      <c r="J2" s="1058" t="n"/>
      <c r="K2" s="1058" t="n"/>
      <c r="L2" s="1058" t="n"/>
      <c r="M2" s="1058" t="n"/>
      <c r="N2" s="1058" t="n"/>
      <c r="O2" s="1059" t="n"/>
    </row>
    <row r="3" ht="22.5" customHeight="1">
      <c r="A3" s="1336" t="inlineStr">
        <is>
          <t>Details of amount deposit with construction agency for Construction/Maintenance Work</t>
        </is>
      </c>
      <c r="B3" s="1243" t="n"/>
      <c r="C3" s="1243" t="n"/>
      <c r="D3" s="1243" t="n"/>
      <c r="E3" s="1243" t="n"/>
      <c r="F3" s="1243" t="n"/>
      <c r="G3" s="1243" t="n"/>
      <c r="H3" s="1243" t="n"/>
      <c r="I3" s="1243" t="n"/>
      <c r="J3" s="1243" t="n"/>
      <c r="K3" s="1243" t="n"/>
      <c r="L3" s="1243" t="n"/>
      <c r="M3" s="1243" t="n"/>
      <c r="N3" s="1243" t="n"/>
      <c r="O3" s="1230" t="n"/>
    </row>
    <row r="4" ht="15.75" customHeight="1">
      <c r="A4" s="1337" t="inlineStr">
        <is>
          <t>(A)</t>
        </is>
      </c>
      <c r="B4" s="1337" t="n"/>
      <c r="C4" s="1338" t="inlineStr">
        <is>
          <t>Deposits with Construction  Agency for Construction  Work as shown in Schedule No. 8 Column No.C(2)</t>
        </is>
      </c>
      <c r="D4" s="1073" t="n"/>
      <c r="E4" s="1073" t="n"/>
      <c r="F4" s="1073" t="n"/>
      <c r="G4" s="1073" t="n"/>
      <c r="H4" s="1073" t="n"/>
      <c r="I4" s="1073" t="n"/>
      <c r="J4" s="1073" t="n"/>
      <c r="K4" s="1073" t="n"/>
      <c r="L4" s="1073" t="n"/>
      <c r="M4" s="1073" t="n"/>
      <c r="N4" s="1073" t="n"/>
      <c r="O4" s="1074" t="n"/>
    </row>
    <row r="5" ht="96" customHeight="1">
      <c r="A5" s="1339" t="inlineStr">
        <is>
          <t>SN</t>
        </is>
      </c>
      <c r="B5" s="1340" t="inlineStr">
        <is>
          <t>Name of KV</t>
        </is>
      </c>
      <c r="C5" s="1341" t="inlineStr">
        <is>
          <t>Name of Const. Agency</t>
        </is>
      </c>
      <c r="D5" s="1342" t="inlineStr">
        <is>
          <t>Purpose</t>
        </is>
      </c>
      <c r="E5" s="1343" t="inlineStr">
        <is>
          <t>Year</t>
        </is>
      </c>
      <c r="F5" s="1342" t="inlineStr">
        <is>
          <t>Total amount sanctioned for the work</t>
        </is>
      </c>
      <c r="G5" s="1343" t="inlineStr">
        <is>
          <t>Amount received upto  end of the year</t>
        </is>
      </c>
      <c r="H5" s="1343" t="inlineStr">
        <is>
          <t>Amount deposited with const. agncy upto  end of the year</t>
        </is>
      </c>
      <c r="I5" s="1343" t="inlineStr">
        <is>
          <t>Year of deposit</t>
        </is>
      </c>
      <c r="J5" s="1342" t="inlineStr">
        <is>
          <t xml:space="preserve">Adjustment account received </t>
        </is>
      </c>
      <c r="K5" s="1343" t="inlineStr">
        <is>
          <t>Amount adjusted in Schedule 4 serial no. (B) column no.4Capital work in Progress</t>
        </is>
      </c>
      <c r="L5" s="1342" t="inlineStr">
        <is>
          <t xml:space="preserve">Amount transferred to Building in Schedule 4 serial no. (A) ii  column no. 4 Building </t>
        </is>
      </c>
      <c r="M5" s="1343" t="inlineStr">
        <is>
          <t>Difference if any (8-9)</t>
        </is>
      </c>
      <c r="N5" s="1342" t="inlineStr">
        <is>
          <t>Closing outstanding balane as on 31st March</t>
        </is>
      </c>
      <c r="O5" s="1342" t="inlineStr">
        <is>
          <t>Remarks(Please indicate reason for outstanding balance &amp; action taken)</t>
        </is>
      </c>
    </row>
    <row r="6">
      <c r="A6" s="1117" t="n"/>
      <c r="B6" s="1344" t="n"/>
      <c r="C6" s="1117" t="n"/>
      <c r="D6" s="1345" t="n">
        <v>1</v>
      </c>
      <c r="E6" s="1345" t="n">
        <v>2</v>
      </c>
      <c r="F6" s="1345" t="n">
        <v>3</v>
      </c>
      <c r="G6" s="1345" t="n">
        <v>4</v>
      </c>
      <c r="H6" s="1345" t="n">
        <v>5</v>
      </c>
      <c r="I6" s="1345" t="n">
        <v>6</v>
      </c>
      <c r="J6" s="1345" t="n">
        <v>7</v>
      </c>
      <c r="K6" s="1345" t="n">
        <v>8</v>
      </c>
      <c r="L6" s="1345" t="n">
        <v>9</v>
      </c>
      <c r="M6" s="1345" t="n">
        <v>10</v>
      </c>
      <c r="N6" s="1345" t="n">
        <v>11</v>
      </c>
      <c r="O6" s="1345" t="n">
        <v>12</v>
      </c>
    </row>
    <row r="7">
      <c r="A7" s="1346" t="n"/>
      <c r="B7" s="1346" t="n"/>
      <c r="C7" s="1347" t="inlineStr">
        <is>
          <t>SF/CCA</t>
        </is>
      </c>
      <c r="D7" s="1348" t="n"/>
      <c r="E7" s="1348" t="n"/>
      <c r="F7" s="1348" t="n"/>
      <c r="G7" s="1348" t="n"/>
      <c r="H7" s="1348" t="n"/>
      <c r="I7" s="1348" t="n"/>
      <c r="J7" s="1348" t="n"/>
      <c r="K7" s="1348" t="n"/>
      <c r="L7" s="1348" t="n"/>
      <c r="M7" s="1348" t="n"/>
      <c r="N7" s="1348" t="n"/>
      <c r="O7" s="1348" t="n"/>
    </row>
    <row r="8">
      <c r="A8" s="1349" t="n">
        <v>1</v>
      </c>
      <c r="B8" s="1349" t="n"/>
      <c r="C8" s="1349" t="inlineStr">
        <is>
          <t>…………..</t>
        </is>
      </c>
      <c r="D8" s="1349" t="n"/>
      <c r="E8" s="1349" t="n"/>
      <c r="F8" s="1349" t="n"/>
      <c r="G8" s="1349" t="n"/>
      <c r="H8" s="1349" t="n"/>
      <c r="I8" s="1349" t="n"/>
      <c r="J8" s="1349" t="n"/>
      <c r="K8" s="1349" t="n"/>
      <c r="L8" s="1349" t="n"/>
      <c r="M8" s="1349" t="n"/>
      <c r="N8" s="1349" t="n"/>
      <c r="O8" s="1349" t="n"/>
    </row>
    <row r="9">
      <c r="A9" s="1349" t="n">
        <v>2</v>
      </c>
      <c r="B9" s="1349" t="inlineStr">
        <is>
          <t>GANGTOK</t>
        </is>
      </c>
      <c r="C9" s="1349" t="inlineStr">
        <is>
          <t>…………..</t>
        </is>
      </c>
      <c r="D9" s="1348" t="inlineStr">
        <is>
          <t>NIL</t>
        </is>
      </c>
    </row>
    <row r="10">
      <c r="A10" s="1349" t="n">
        <v>3</v>
      </c>
      <c r="B10" s="1349" t="n"/>
      <c r="C10" s="1349" t="inlineStr">
        <is>
          <t>…………..</t>
        </is>
      </c>
      <c r="D10" s="1349" t="n"/>
      <c r="E10" s="1349" t="n"/>
      <c r="F10" s="1349" t="n"/>
      <c r="G10" s="1349" t="n"/>
      <c r="H10" s="1349" t="n"/>
      <c r="I10" s="1349" t="n"/>
      <c r="J10" s="1349" t="n"/>
      <c r="K10" s="1349" t="n"/>
      <c r="L10" s="1349" t="n"/>
      <c r="M10" s="1349" t="n"/>
      <c r="N10" s="1349" t="n"/>
      <c r="O10" s="1349" t="n"/>
    </row>
    <row r="11">
      <c r="A11" s="1349" t="n">
        <v>4</v>
      </c>
      <c r="B11" s="1349" t="n"/>
      <c r="C11" s="1349" t="inlineStr">
        <is>
          <t>…………..</t>
        </is>
      </c>
      <c r="D11" s="1349" t="n"/>
      <c r="E11" s="1349" t="n"/>
      <c r="F11" s="1349" t="n"/>
      <c r="G11" s="1349" t="n"/>
      <c r="H11" s="1349" t="n"/>
      <c r="I11" s="1349" t="n"/>
      <c r="J11" s="1349" t="n"/>
      <c r="K11" s="1349" t="n"/>
      <c r="L11" s="1349" t="n"/>
      <c r="M11" s="1349" t="n"/>
      <c r="N11" s="1349" t="n"/>
      <c r="O11" s="1349" t="n"/>
    </row>
    <row r="12">
      <c r="A12" s="1349" t="n">
        <v>5</v>
      </c>
      <c r="B12" s="1349" t="n"/>
      <c r="C12" s="1349" t="inlineStr">
        <is>
          <t>…………..</t>
        </is>
      </c>
      <c r="D12" s="1349" t="n"/>
      <c r="E12" s="1349" t="n"/>
      <c r="F12" s="1349" t="n"/>
      <c r="G12" s="1349" t="n"/>
      <c r="H12" s="1349" t="n"/>
      <c r="I12" s="1349" t="n"/>
      <c r="J12" s="1349" t="n"/>
      <c r="K12" s="1349" t="n"/>
      <c r="L12" s="1349" t="n"/>
      <c r="M12" s="1349" t="n"/>
      <c r="N12" s="1349" t="n"/>
      <c r="O12" s="1349" t="n"/>
    </row>
    <row r="13">
      <c r="A13" s="1350" t="n"/>
      <c r="B13" s="1350" t="n"/>
      <c r="C13" s="1072" t="inlineStr">
        <is>
          <t>SUB TOTAL</t>
        </is>
      </c>
      <c r="D13" s="1350" t="n"/>
      <c r="E13" s="1350" t="n"/>
      <c r="F13" s="1350" t="n"/>
      <c r="G13" s="1350" t="n"/>
      <c r="H13" s="1350" t="n"/>
      <c r="I13" s="1350" t="n"/>
      <c r="J13" s="1350" t="n"/>
      <c r="K13" s="1350" t="n"/>
      <c r="L13" s="1350" t="n"/>
      <c r="M13" s="1350" t="n"/>
      <c r="N13" s="1350" t="n"/>
      <c r="O13" s="1350" t="n"/>
    </row>
    <row r="14">
      <c r="A14" s="1346" t="n"/>
      <c r="B14" s="1346" t="n"/>
      <c r="C14" s="1347" t="inlineStr">
        <is>
          <t>VVN</t>
        </is>
      </c>
      <c r="D14" s="1348" t="n"/>
      <c r="E14" s="1348" t="n"/>
      <c r="F14" s="1348" t="n"/>
      <c r="G14" s="1348" t="n"/>
      <c r="H14" s="1348" t="n"/>
      <c r="I14" s="1348" t="n"/>
      <c r="J14" s="1348" t="n"/>
      <c r="K14" s="1348" t="n"/>
      <c r="L14" s="1348" t="n"/>
      <c r="M14" s="1348" t="n"/>
      <c r="N14" s="1348" t="n"/>
      <c r="O14" s="1348" t="n"/>
    </row>
    <row r="15">
      <c r="A15" s="1349" t="n">
        <v>1</v>
      </c>
      <c r="B15" s="1349" t="n"/>
      <c r="C15" s="1349" t="inlineStr">
        <is>
          <t>…………..</t>
        </is>
      </c>
      <c r="D15" s="1349" t="n"/>
      <c r="E15" s="1349" t="n"/>
      <c r="F15" s="1349" t="n"/>
      <c r="G15" s="1349" t="n"/>
      <c r="H15" s="1349" t="n"/>
      <c r="I15" s="1349" t="n"/>
      <c r="J15" s="1349" t="n"/>
      <c r="K15" s="1349" t="n"/>
      <c r="L15" s="1349" t="n"/>
      <c r="M15" s="1349" t="n"/>
      <c r="N15" s="1349" t="n"/>
      <c r="O15" s="1349" t="n"/>
    </row>
    <row r="16">
      <c r="A16" s="1349" t="n">
        <v>2</v>
      </c>
      <c r="B16" s="1349" t="inlineStr">
        <is>
          <t>GANGTOK</t>
        </is>
      </c>
      <c r="C16" s="1349" t="inlineStr">
        <is>
          <t>…………..</t>
        </is>
      </c>
      <c r="D16" s="1348" t="inlineStr">
        <is>
          <t>NIL</t>
        </is>
      </c>
    </row>
    <row r="17">
      <c r="A17" s="1349" t="n">
        <v>3</v>
      </c>
      <c r="B17" s="1349" t="n"/>
      <c r="C17" s="1349" t="inlineStr">
        <is>
          <t>…………..</t>
        </is>
      </c>
      <c r="D17" s="1349" t="n"/>
      <c r="E17" s="1349" t="n"/>
      <c r="F17" s="1349" t="n"/>
      <c r="G17" s="1349" t="n"/>
      <c r="H17" s="1349" t="n"/>
      <c r="I17" s="1349" t="n"/>
      <c r="J17" s="1349" t="n"/>
      <c r="K17" s="1349" t="n"/>
      <c r="L17" s="1349" t="n"/>
      <c r="M17" s="1349" t="n"/>
      <c r="N17" s="1349" t="n"/>
      <c r="O17" s="1349" t="n"/>
    </row>
    <row r="18">
      <c r="A18" s="1349" t="n">
        <v>4</v>
      </c>
      <c r="B18" s="1349" t="n"/>
      <c r="C18" s="1349" t="inlineStr">
        <is>
          <t>…………..</t>
        </is>
      </c>
      <c r="D18" s="1349" t="n"/>
      <c r="E18" s="1349" t="n"/>
      <c r="F18" s="1349" t="n"/>
      <c r="G18" s="1349" t="n"/>
      <c r="H18" s="1349" t="n"/>
      <c r="I18" s="1349" t="n"/>
      <c r="J18" s="1349" t="n"/>
      <c r="K18" s="1349" t="n"/>
      <c r="L18" s="1349" t="n"/>
      <c r="M18" s="1349" t="n"/>
      <c r="N18" s="1349" t="n"/>
      <c r="O18" s="1349" t="n"/>
    </row>
    <row r="19">
      <c r="A19" s="1349" t="n">
        <v>5</v>
      </c>
      <c r="B19" s="1349" t="n"/>
      <c r="C19" s="1349" t="inlineStr">
        <is>
          <t>…………..</t>
        </is>
      </c>
      <c r="D19" s="1349" t="n"/>
      <c r="E19" s="1349" t="n"/>
      <c r="F19" s="1349" t="n"/>
      <c r="G19" s="1349" t="n"/>
      <c r="H19" s="1349" t="n"/>
      <c r="I19" s="1349" t="n"/>
      <c r="J19" s="1349" t="n"/>
      <c r="K19" s="1349" t="n"/>
      <c r="L19" s="1349" t="n"/>
      <c r="M19" s="1349" t="n"/>
      <c r="N19" s="1349" t="n"/>
      <c r="O19" s="1349" t="n"/>
    </row>
    <row r="20">
      <c r="A20" s="1350" t="n"/>
      <c r="B20" s="1350" t="n"/>
      <c r="C20" s="1072" t="inlineStr">
        <is>
          <t>SUB TOTAL</t>
        </is>
      </c>
      <c r="D20" s="1350" t="n"/>
      <c r="E20" s="1350" t="n"/>
      <c r="F20" s="1350" t="n"/>
      <c r="G20" s="1350" t="n"/>
      <c r="H20" s="1350" t="n"/>
      <c r="I20" s="1350" t="n"/>
      <c r="J20" s="1350" t="n"/>
      <c r="K20" s="1350" t="n"/>
      <c r="L20" s="1350" t="n"/>
      <c r="M20" s="1350" t="n"/>
      <c r="N20" s="1350" t="n"/>
      <c r="O20" s="1350" t="n"/>
    </row>
    <row r="21">
      <c r="A21" s="1349" t="n"/>
      <c r="B21" s="1349" t="n"/>
      <c r="C21" s="1348" t="n"/>
      <c r="D21" s="1349" t="n"/>
      <c r="E21" s="1349" t="n"/>
      <c r="F21" s="1349" t="n"/>
      <c r="G21" s="1349" t="n"/>
      <c r="H21" s="1349" t="n"/>
      <c r="I21" s="1349" t="n"/>
      <c r="J21" s="1349" t="n"/>
      <c r="K21" s="1349" t="n"/>
      <c r="L21" s="1349" t="n"/>
      <c r="M21" s="1349" t="n"/>
      <c r="N21" s="1349" t="n"/>
      <c r="O21" s="1349" t="n"/>
    </row>
    <row r="22">
      <c r="A22" s="1350" t="n"/>
      <c r="B22" s="1350" t="n"/>
      <c r="C22" s="1072" t="inlineStr">
        <is>
          <t>GRAND TOTAL</t>
        </is>
      </c>
      <c r="D22" s="1350" t="n"/>
      <c r="E22" s="1350" t="n"/>
      <c r="F22" s="1350" t="n"/>
      <c r="G22" s="1350" t="n"/>
      <c r="H22" s="1350" t="n"/>
      <c r="I22" s="1350" t="n"/>
      <c r="J22" s="1350" t="n"/>
      <c r="K22" s="1350" t="n"/>
      <c r="L22" s="1350" t="n"/>
      <c r="M22" s="1350" t="n"/>
      <c r="N22" s="1350" t="n"/>
      <c r="O22" s="1350" t="n"/>
    </row>
    <row r="23">
      <c r="A23" s="1349" t="n"/>
      <c r="B23" s="1349" t="n"/>
      <c r="C23" s="1351" t="n"/>
      <c r="D23" s="1349" t="n"/>
      <c r="E23" s="1349" t="n"/>
      <c r="F23" s="1349" t="n"/>
      <c r="G23" s="1349" t="n"/>
      <c r="H23" s="1349" t="n"/>
      <c r="I23" s="1349" t="n"/>
      <c r="J23" s="1349" t="n"/>
      <c r="K23" s="1349" t="n"/>
      <c r="L23" s="1349" t="n"/>
      <c r="M23" s="1349" t="n"/>
      <c r="N23" s="1349" t="n"/>
      <c r="O23" s="1349" t="n"/>
    </row>
    <row r="24">
      <c r="A24" s="1349" t="n"/>
      <c r="B24" s="1349" t="n"/>
      <c r="C24" s="1351" t="n"/>
      <c r="D24" s="1349" t="n"/>
      <c r="E24" s="1349" t="n"/>
      <c r="F24" s="1349" t="n"/>
      <c r="G24" s="1349" t="n"/>
      <c r="H24" s="1349" t="n"/>
      <c r="I24" s="1349" t="n"/>
      <c r="J24" s="1349" t="n"/>
      <c r="K24" s="1349" t="n"/>
      <c r="L24" s="1349" t="n"/>
      <c r="M24" s="1349" t="n"/>
      <c r="N24" s="1349" t="n"/>
      <c r="O24" s="1349" t="n"/>
    </row>
    <row r="25" ht="15" customHeight="1">
      <c r="A25" s="1352" t="inlineStr">
        <is>
          <t>(B)</t>
        </is>
      </c>
      <c r="B25" s="1352" t="n"/>
      <c r="C25" s="1353" t="inlineStr">
        <is>
          <t>Deposits with Construction  Agency for M&amp;R. Work- Schedule No. 8 Column No.C(3)</t>
        </is>
      </c>
    </row>
    <row r="26" ht="102" customHeight="1">
      <c r="A26" s="1354" t="inlineStr">
        <is>
          <t>SN</t>
        </is>
      </c>
      <c r="B26" s="1355" t="n"/>
      <c r="C26" s="1356" t="inlineStr">
        <is>
          <t>Name of Const. Agency</t>
        </is>
      </c>
      <c r="D26" s="1357" t="inlineStr">
        <is>
          <t>Purpose</t>
        </is>
      </c>
      <c r="E26" s="1358" t="inlineStr">
        <is>
          <t>Year</t>
        </is>
      </c>
      <c r="F26" s="1357" t="inlineStr">
        <is>
          <t>Total amount sanctioned for the work</t>
        </is>
      </c>
      <c r="G26" s="1358" t="inlineStr">
        <is>
          <t>Amount received upto  end of the year</t>
        </is>
      </c>
      <c r="H26" s="1358" t="inlineStr">
        <is>
          <t>Amount deposited with const. agncy upto  end of the year</t>
        </is>
      </c>
      <c r="I26" s="1358" t="inlineStr">
        <is>
          <t>Year of deposit</t>
        </is>
      </c>
      <c r="J26" s="1357" t="inlineStr">
        <is>
          <t xml:space="preserve">Adjustment account received </t>
        </is>
      </c>
      <c r="K26" s="1358" t="inlineStr">
        <is>
          <t xml:space="preserve">Amount adjusted in Schedule 8 </t>
        </is>
      </c>
      <c r="L26" s="1358" t="inlineStr">
        <is>
          <t>Amount charged to Income &amp; Expenditure Account Schedule No.19 serial no. 1 (b) Through  Deposit Works</t>
        </is>
      </c>
      <c r="M26" s="1358" t="inlineStr">
        <is>
          <t>Difference if any (8-9)</t>
        </is>
      </c>
      <c r="N26" s="1357" t="inlineStr">
        <is>
          <t>Closing outstanding balane as on 31st March</t>
        </is>
      </c>
      <c r="O26" s="1357" t="inlineStr">
        <is>
          <t>Remarks(Please indicate reason for outstanding balance &amp; action taken)</t>
        </is>
      </c>
    </row>
    <row r="27">
      <c r="A27" s="1117" t="n"/>
      <c r="B27" s="1359" t="n"/>
      <c r="C27" s="1117" t="n"/>
      <c r="D27" s="1345" t="n">
        <v>1</v>
      </c>
      <c r="E27" s="1345" t="n">
        <v>2</v>
      </c>
      <c r="F27" s="1345" t="n">
        <v>3</v>
      </c>
      <c r="G27" s="1345" t="n">
        <v>4</v>
      </c>
      <c r="H27" s="1345" t="n">
        <v>5</v>
      </c>
      <c r="I27" s="1345" t="n">
        <v>6</v>
      </c>
      <c r="J27" s="1345" t="n">
        <v>7</v>
      </c>
      <c r="K27" s="1345" t="n">
        <v>8</v>
      </c>
      <c r="L27" s="1345" t="n">
        <v>9</v>
      </c>
      <c r="M27" s="1345" t="n">
        <v>10</v>
      </c>
      <c r="N27" s="1345" t="n">
        <v>11</v>
      </c>
      <c r="O27" s="1345" t="n">
        <v>12</v>
      </c>
    </row>
    <row r="28">
      <c r="A28" s="1346" t="n"/>
      <c r="B28" s="1346" t="n"/>
      <c r="C28" s="1347" t="inlineStr">
        <is>
          <t>SF</t>
        </is>
      </c>
      <c r="D28" s="1348" t="n"/>
      <c r="E28" s="1348" t="n"/>
      <c r="F28" s="1348" t="n"/>
      <c r="G28" s="1348" t="n"/>
      <c r="H28" s="1348" t="n"/>
      <c r="I28" s="1348" t="n"/>
      <c r="J28" s="1348" t="n"/>
      <c r="K28" s="1348" t="n"/>
      <c r="L28" s="1348" t="n"/>
      <c r="M28" s="1348" t="n"/>
      <c r="N28" s="1348" t="n"/>
      <c r="O28" s="1348" t="n"/>
    </row>
    <row r="29">
      <c r="A29" s="1349" t="n">
        <v>1</v>
      </c>
      <c r="B29" s="1349" t="inlineStr">
        <is>
          <t>GANGTOK</t>
        </is>
      </c>
      <c r="C29" s="1349" t="inlineStr">
        <is>
          <t>…………..</t>
        </is>
      </c>
      <c r="D29" s="1348" t="inlineStr">
        <is>
          <t>NIL</t>
        </is>
      </c>
    </row>
    <row r="30">
      <c r="A30" s="1349" t="n">
        <v>2</v>
      </c>
      <c r="B30" s="1349" t="n"/>
      <c r="C30" s="1349" t="inlineStr">
        <is>
          <t>…………..</t>
        </is>
      </c>
      <c r="D30" s="1349" t="n"/>
      <c r="E30" s="1349" t="n"/>
      <c r="F30" s="1349" t="n"/>
      <c r="G30" s="1349" t="n"/>
      <c r="H30" s="1349" t="n"/>
      <c r="I30" s="1349" t="n"/>
      <c r="J30" s="1349" t="n"/>
      <c r="K30" s="1349" t="n"/>
      <c r="L30" s="1349" t="n"/>
      <c r="M30" s="1349" t="n"/>
      <c r="N30" s="1349" t="n"/>
      <c r="O30" s="1349" t="n"/>
    </row>
    <row r="31">
      <c r="A31" s="1349" t="n">
        <v>3</v>
      </c>
      <c r="B31" s="1349" t="n"/>
      <c r="C31" s="1349" t="inlineStr">
        <is>
          <t>…………..</t>
        </is>
      </c>
      <c r="D31" s="1349" t="n"/>
      <c r="E31" s="1349" t="n"/>
      <c r="F31" s="1349" t="n"/>
      <c r="G31" s="1349" t="n"/>
      <c r="H31" s="1349" t="n"/>
      <c r="I31" s="1349" t="n"/>
      <c r="J31" s="1349" t="n"/>
      <c r="K31" s="1360" t="n"/>
      <c r="L31" s="1360" t="n"/>
      <c r="M31" s="1360" t="n"/>
      <c r="N31" s="1360" t="n"/>
      <c r="O31" s="1349" t="n"/>
    </row>
    <row r="32">
      <c r="A32" s="1350" t="n"/>
      <c r="B32" s="1350" t="n"/>
      <c r="C32" s="1345" t="inlineStr">
        <is>
          <t>SUB TOTAL</t>
        </is>
      </c>
      <c r="D32" s="1350" t="n"/>
      <c r="E32" s="1350" t="n"/>
      <c r="F32" s="1350" t="n"/>
      <c r="G32" s="1350" t="n"/>
      <c r="H32" s="1350" t="n"/>
      <c r="I32" s="1350" t="n"/>
      <c r="J32" s="1350" t="n"/>
      <c r="K32" s="1350" t="n"/>
      <c r="L32" s="1350" t="n"/>
      <c r="M32" s="1350" t="n"/>
      <c r="N32" s="1350" t="n"/>
      <c r="O32" s="1350" t="n"/>
    </row>
    <row r="33">
      <c r="A33" s="1346" t="n"/>
      <c r="B33" s="1346" t="n"/>
      <c r="C33" s="1347" t="inlineStr">
        <is>
          <t>VVN</t>
        </is>
      </c>
      <c r="D33" s="1348" t="n"/>
      <c r="E33" s="1348" t="n"/>
      <c r="F33" s="1348" t="n"/>
      <c r="G33" s="1348" t="n"/>
      <c r="H33" s="1348" t="n"/>
      <c r="I33" s="1348" t="n"/>
      <c r="J33" s="1348" t="n"/>
      <c r="K33" s="1348" t="n"/>
      <c r="L33" s="1348" t="n"/>
      <c r="M33" s="1348" t="n"/>
      <c r="N33" s="1348" t="n"/>
      <c r="O33" s="1348" t="n"/>
    </row>
    <row r="34">
      <c r="A34" s="1349" t="n">
        <v>1</v>
      </c>
      <c r="B34" s="1349" t="inlineStr">
        <is>
          <t>GANGTOK</t>
        </is>
      </c>
      <c r="C34" s="1349" t="inlineStr">
        <is>
          <t>…………..</t>
        </is>
      </c>
      <c r="D34" s="1348" t="inlineStr">
        <is>
          <t>NIL</t>
        </is>
      </c>
    </row>
    <row r="35">
      <c r="A35" s="1349" t="n">
        <v>2</v>
      </c>
      <c r="B35" s="1349" t="n"/>
      <c r="C35" s="1349" t="inlineStr">
        <is>
          <t>…………..</t>
        </is>
      </c>
      <c r="D35" s="1349" t="n"/>
      <c r="E35" s="1349" t="n"/>
      <c r="F35" s="1349" t="n"/>
      <c r="G35" s="1349" t="n"/>
      <c r="H35" s="1349" t="n"/>
      <c r="I35" s="1349" t="n"/>
      <c r="J35" s="1349" t="n"/>
      <c r="K35" s="1349" t="n"/>
      <c r="L35" s="1349" t="n"/>
      <c r="M35" s="1349" t="n"/>
      <c r="N35" s="1349" t="n"/>
      <c r="O35" s="1349" t="n"/>
    </row>
    <row r="36">
      <c r="A36" s="1349" t="n">
        <v>3</v>
      </c>
      <c r="B36" s="1349" t="n"/>
      <c r="C36" s="1349" t="inlineStr">
        <is>
          <t>…………..</t>
        </is>
      </c>
      <c r="D36" s="1349" t="n"/>
      <c r="E36" s="1349" t="n"/>
      <c r="F36" s="1349" t="n"/>
      <c r="G36" s="1349" t="n"/>
      <c r="H36" s="1349" t="n"/>
      <c r="I36" s="1349" t="n"/>
      <c r="J36" s="1349" t="n"/>
      <c r="K36" s="1360" t="n"/>
      <c r="L36" s="1360" t="n"/>
      <c r="M36" s="1360" t="n"/>
      <c r="N36" s="1360" t="n"/>
      <c r="O36" s="1349" t="n"/>
    </row>
    <row r="37">
      <c r="A37" s="1350" t="n"/>
      <c r="B37" s="1350" t="n"/>
      <c r="C37" s="1345" t="inlineStr">
        <is>
          <t>SUB TOTAL</t>
        </is>
      </c>
      <c r="D37" s="1350" t="n"/>
      <c r="E37" s="1350" t="n"/>
      <c r="F37" s="1350" t="n"/>
      <c r="G37" s="1350" t="n"/>
      <c r="H37" s="1350" t="n"/>
      <c r="I37" s="1350" t="n"/>
      <c r="J37" s="1350" t="n"/>
      <c r="K37" s="1350" t="n"/>
      <c r="L37" s="1350" t="n"/>
      <c r="M37" s="1350" t="n"/>
      <c r="N37" s="1350" t="n"/>
      <c r="O37" s="1350" t="n"/>
    </row>
    <row r="38">
      <c r="A38" s="1350" t="n"/>
      <c r="B38" s="1350" t="n"/>
      <c r="C38" s="1072" t="inlineStr">
        <is>
          <t>GRAND TOTAL</t>
        </is>
      </c>
      <c r="D38" s="1350" t="n"/>
      <c r="E38" s="1350" t="n"/>
      <c r="F38" s="1350" t="n"/>
      <c r="G38" s="1350" t="n"/>
      <c r="H38" s="1350" t="n"/>
      <c r="I38" s="1350" t="n"/>
      <c r="J38" s="1350" t="n"/>
      <c r="K38" s="1350" t="n"/>
      <c r="L38" s="1350" t="n"/>
      <c r="M38" s="1350" t="n"/>
      <c r="N38" s="1350" t="n"/>
      <c r="O38" s="1350" t="n"/>
    </row>
    <row r="39">
      <c r="A39" s="1192" t="inlineStr">
        <is>
          <t>FINANCE OFFICER/DIRECTOR/PRINCIPAL</t>
        </is>
      </c>
      <c r="B39" s="1073" t="n"/>
      <c r="C39" s="1073" t="n"/>
      <c r="D39" s="1073" t="n"/>
      <c r="E39" s="1073" t="n"/>
      <c r="F39" s="1073" t="n"/>
      <c r="G39" s="1073" t="n"/>
      <c r="H39" s="1073" t="n"/>
      <c r="I39" s="1073" t="n"/>
      <c r="J39" s="1073" t="n"/>
      <c r="K39" s="1073" t="n"/>
      <c r="L39" s="1073" t="n"/>
      <c r="M39" s="1073" t="n"/>
      <c r="N39" s="1073" t="n"/>
      <c r="O39" s="1074" t="n"/>
    </row>
  </sheetData>
  <mergeCells count="14">
    <mergeCell ref="A5:A6"/>
    <mergeCell ref="D16:O16"/>
    <mergeCell ref="D34:O34"/>
    <mergeCell ref="A2:O2"/>
    <mergeCell ref="D29:O29"/>
    <mergeCell ref="A26:A27"/>
    <mergeCell ref="C4:O4"/>
    <mergeCell ref="A1:O1"/>
    <mergeCell ref="A39:O39"/>
    <mergeCell ref="D9:O9"/>
    <mergeCell ref="C25:O25"/>
    <mergeCell ref="C26:C27"/>
    <mergeCell ref="A3:O3"/>
    <mergeCell ref="C5:C6"/>
  </mergeCells>
  <printOptions gridLines="1"/>
  <pageMargins left="0.7086614173228351" right="0.236220472440945" top="0.354330708661417" bottom="0.47244094488189" header="0.236220472440945" footer="0.31496062992126"/>
  <pageSetup orientation="landscape" paperSize="9" scale="79" firstPageNumber="6" useFirstPageNumber="1"/>
</worksheet>
</file>

<file path=xl/worksheets/sheet5.xml><?xml version="1.0" encoding="utf-8"?>
<worksheet xmlns:r="http://schemas.openxmlformats.org/officeDocument/2006/relationships" xmlns="http://schemas.openxmlformats.org/spreadsheetml/2006/main">
  <sheetPr>
    <tabColor rgb="FFFF0000"/>
    <outlinePr summaryBelow="1" summaryRight="1"/>
    <pageSetUpPr/>
  </sheetPr>
  <dimension ref="A1:O144"/>
  <sheetViews>
    <sheetView tabSelected="1" zoomScale="115" zoomScaleNormal="115" zoomScaleSheetLayoutView="100" workbookViewId="0">
      <pane xSplit="2" ySplit="5" topLeftCell="C6" activePane="bottomRight" state="frozen"/>
      <selection activeCell="O5" sqref="O5"/>
      <selection pane="topRight" activeCell="O5" sqref="O5"/>
      <selection pane="bottomLeft" activeCell="O5" sqref="O5"/>
      <selection pane="bottomRight" activeCell="F91" sqref="F91"/>
    </sheetView>
  </sheetViews>
  <sheetFormatPr baseColWidth="8" defaultRowHeight="11.25"/>
  <cols>
    <col width="5.28515625" customWidth="1" style="1120" min="1" max="1"/>
    <col width="52.28515625" customWidth="1" style="1121" min="2" max="2"/>
    <col width="13.7109375" customWidth="1" style="1120" min="3" max="7"/>
    <col width="16.7109375" customWidth="1" style="1120" min="8" max="9"/>
    <col width="9.140625" customWidth="1" style="1122" min="10" max="10"/>
    <col width="18.5703125" customWidth="1" style="1122" min="11" max="11"/>
    <col width="22.85546875" customWidth="1" style="1122" min="12" max="12"/>
    <col width="9.140625" customWidth="1" style="1122" min="13" max="16384"/>
  </cols>
  <sheetData>
    <row r="1" ht="18.75" customFormat="1" customHeight="1" s="124">
      <c r="A1" s="1123">
        <f>COVER!A1</f>
        <v/>
      </c>
      <c r="B1" s="1058" t="n"/>
      <c r="C1" s="1058" t="n"/>
      <c r="D1" s="1058" t="n"/>
      <c r="E1" s="1058" t="n"/>
      <c r="F1" s="1058" t="n"/>
      <c r="G1" s="1058" t="n"/>
      <c r="H1" s="1058" t="n"/>
      <c r="I1" s="1059" t="n"/>
    </row>
    <row r="2" ht="18" customFormat="1" customHeight="1" s="99">
      <c r="A2" s="1124" t="inlineStr">
        <is>
          <t>RECEIPT AND PAYMENT ACCOUNT FOR THE YEAR 2023-24</t>
        </is>
      </c>
      <c r="B2" s="1068" t="n"/>
      <c r="C2" s="1068" t="n"/>
      <c r="D2" s="1068" t="n"/>
      <c r="E2" s="1068" t="n"/>
      <c r="F2" s="1068" t="n"/>
      <c r="G2" s="1068" t="n"/>
      <c r="H2" s="1068" t="n"/>
      <c r="I2" s="1069" t="n"/>
    </row>
    <row r="3" ht="27" customFormat="1" customHeight="1" s="99">
      <c r="A3" s="765" t="inlineStr">
        <is>
          <t>SL.</t>
        </is>
      </c>
      <c r="B3" s="468" t="inlineStr">
        <is>
          <t>RECEIPTS DURING THE YEAR</t>
        </is>
      </c>
      <c r="C3" s="756" t="inlineStr">
        <is>
          <t>REVENUE</t>
        </is>
      </c>
      <c r="D3" s="112" t="inlineStr">
        <is>
          <t>DESI.FUND</t>
        </is>
      </c>
      <c r="E3" s="756" t="inlineStr">
        <is>
          <t>CCA</t>
        </is>
      </c>
      <c r="F3" s="756" t="inlineStr">
        <is>
          <t>SPECIFIC GRANT</t>
        </is>
      </c>
      <c r="G3" s="756" t="inlineStr">
        <is>
          <t>PROJECT KV</t>
        </is>
      </c>
      <c r="H3" s="767" t="inlineStr">
        <is>
          <t>TOTAL-CURRENT YEAR</t>
        </is>
      </c>
      <c r="I3" s="767" t="inlineStr">
        <is>
          <t>TOTAL-PREVIOUS YEAR</t>
        </is>
      </c>
    </row>
    <row r="4" ht="15" customFormat="1" customHeight="1" s="99">
      <c r="A4" s="1125" t="n"/>
      <c r="B4" s="757" t="inlineStr">
        <is>
          <t>HEADS OF ACCOUNTS</t>
        </is>
      </c>
      <c r="C4" s="756" t="inlineStr">
        <is>
          <t>SF</t>
        </is>
      </c>
      <c r="D4" s="112" t="inlineStr">
        <is>
          <t>VVN</t>
        </is>
      </c>
      <c r="E4" s="1126" t="n"/>
      <c r="F4" s="1126" t="n"/>
      <c r="G4" s="1126" t="n"/>
      <c r="H4" s="1126" t="n"/>
      <c r="I4" s="1126" t="n"/>
    </row>
    <row r="5" customFormat="1" s="99">
      <c r="A5" s="1126" t="n"/>
      <c r="B5" s="1125" t="n"/>
      <c r="C5" s="469" t="n">
        <v>1</v>
      </c>
      <c r="D5" s="469" t="n">
        <v>2</v>
      </c>
      <c r="E5" s="469" t="n">
        <v>3</v>
      </c>
      <c r="F5" s="469" t="n">
        <v>4</v>
      </c>
      <c r="G5" s="469" t="n">
        <v>5</v>
      </c>
      <c r="H5" s="469" t="n">
        <v>6</v>
      </c>
      <c r="I5" s="469" t="n">
        <v>7</v>
      </c>
    </row>
    <row r="6" ht="15" customHeight="1">
      <c r="A6" s="1127" t="inlineStr">
        <is>
          <t>A</t>
        </is>
      </c>
      <c r="B6" s="1128" t="inlineStr">
        <is>
          <t>Opening Balance</t>
        </is>
      </c>
      <c r="C6" s="1129" t="n"/>
      <c r="D6" s="1129" t="n"/>
      <c r="E6" s="1129" t="n"/>
      <c r="F6" s="1129" t="n"/>
      <c r="G6" s="1129" t="n"/>
      <c r="H6" s="1129" t="n"/>
      <c r="I6" s="1129" t="n"/>
      <c r="J6" s="1130" t="n"/>
      <c r="K6" s="161" t="inlineStr">
        <is>
          <t>Balance Sheet</t>
        </is>
      </c>
      <c r="L6" s="161" t="inlineStr">
        <is>
          <t>Schedule-4 (All)</t>
        </is>
      </c>
    </row>
    <row r="7" ht="15" customFormat="1" customHeight="1" s="1131">
      <c r="A7" s="1132" t="n">
        <v>1</v>
      </c>
      <c r="B7" s="1133" t="inlineStr">
        <is>
          <t>Cash in Hand</t>
        </is>
      </c>
      <c r="C7" s="1134" t="n"/>
      <c r="D7" s="1134" t="n"/>
      <c r="E7" s="1135" t="n"/>
      <c r="F7" s="1136">
        <f>'R&amp;P Specific'!H7</f>
        <v/>
      </c>
      <c r="G7" s="1134" t="n"/>
      <c r="H7" s="1137">
        <f>SUM(C7:G7)</f>
        <v/>
      </c>
      <c r="I7" s="1134" t="n"/>
      <c r="J7" s="1138" t="n"/>
      <c r="K7" s="161" t="inlineStr">
        <is>
          <t>Receipt</t>
        </is>
      </c>
      <c r="L7" s="161" t="inlineStr">
        <is>
          <t>Sch-4A (SF)</t>
        </is>
      </c>
      <c r="N7" s="1139" t="n"/>
    </row>
    <row r="8" ht="15" customFormat="1" customHeight="1" s="1131">
      <c r="A8" s="1132" t="n">
        <v>2</v>
      </c>
      <c r="B8" s="1133" t="inlineStr">
        <is>
          <t>Cash at Bank</t>
        </is>
      </c>
      <c r="C8" s="1134" t="n">
        <v>16506</v>
      </c>
      <c r="D8" s="1134" t="n">
        <v>2913305</v>
      </c>
      <c r="E8" s="1135" t="n"/>
      <c r="F8" s="1136">
        <f>'R&amp;P Specific'!H8</f>
        <v/>
      </c>
      <c r="G8" s="1134" t="n"/>
      <c r="H8" s="1137">
        <f>SUM(C8:G8)</f>
        <v/>
      </c>
      <c r="I8" s="1134" t="n">
        <v>2264032</v>
      </c>
      <c r="J8" s="1138" t="n"/>
      <c r="K8" s="161" t="inlineStr">
        <is>
          <t>Payment</t>
        </is>
      </c>
      <c r="L8" s="161" t="inlineStr">
        <is>
          <t>Sch-4B (Plan)</t>
        </is>
      </c>
      <c r="N8" s="1139" t="n"/>
    </row>
    <row r="9" ht="15" customFormat="1" customHeight="1" s="1131">
      <c r="A9" s="1132" t="n">
        <v>3</v>
      </c>
      <c r="B9" s="1133" t="inlineStr">
        <is>
          <t>Term Deposits with Banks</t>
        </is>
      </c>
      <c r="C9" s="1134" t="n"/>
      <c r="D9" s="1134" t="n"/>
      <c r="E9" s="1135" t="n"/>
      <c r="F9" s="1136">
        <f>'R&amp;P Specific'!H9</f>
        <v/>
      </c>
      <c r="G9" s="1134" t="n"/>
      <c r="H9" s="1137">
        <f>SUM(C9:G9)</f>
        <v/>
      </c>
      <c r="I9" s="1134" t="n">
        <v>0</v>
      </c>
      <c r="J9" s="1138" t="n"/>
      <c r="K9" s="161" t="inlineStr">
        <is>
          <t>SF-Rec-Prov-Annex</t>
        </is>
      </c>
      <c r="L9" s="161" t="inlineStr">
        <is>
          <t>Sch-4C (Specific Plan)</t>
        </is>
      </c>
      <c r="N9" s="1139" t="n"/>
    </row>
    <row r="10" ht="15" customFormat="1" customHeight="1" s="1131">
      <c r="A10" s="1132" t="n">
        <v>4</v>
      </c>
      <c r="B10" s="1133" t="inlineStr">
        <is>
          <t>Permanent Imprest</t>
        </is>
      </c>
      <c r="C10" s="1134" t="n"/>
      <c r="D10" s="1134" t="n">
        <v>5000</v>
      </c>
      <c r="E10" s="1135" t="n"/>
      <c r="F10" s="1136">
        <f>'R&amp;P Specific'!H10</f>
        <v/>
      </c>
      <c r="G10" s="1134" t="n"/>
      <c r="H10" s="1137">
        <f>SUM(C10:G10)</f>
        <v/>
      </c>
      <c r="I10" s="1134" t="n">
        <v>5000</v>
      </c>
      <c r="J10" s="1138" t="n"/>
      <c r="K10" s="161" t="inlineStr">
        <is>
          <t>VVN-Rec-Prov-Annex</t>
        </is>
      </c>
      <c r="L10" s="161" t="inlineStr">
        <is>
          <t>Sch-4D (VVN)</t>
        </is>
      </c>
      <c r="N10" s="1139" t="n"/>
    </row>
    <row r="11" ht="15" customFormat="1" customHeight="1" s="1131">
      <c r="A11" s="1140" t="n"/>
      <c r="B11" s="1141" t="inlineStr">
        <is>
          <t>Sub Total</t>
        </is>
      </c>
      <c r="C11" s="1142">
        <f>SUM(C7:C10)</f>
        <v/>
      </c>
      <c r="D11" s="1142">
        <f>SUM(D7:D10)</f>
        <v/>
      </c>
      <c r="E11" s="1142">
        <f>SUM(E7:E10)</f>
        <v/>
      </c>
      <c r="F11" s="1143">
        <f>SUM(F7:F10)</f>
        <v/>
      </c>
      <c r="G11" s="1142">
        <f>SUM(G7:G10)</f>
        <v/>
      </c>
      <c r="H11" s="1143">
        <f>SUM(H7:H10)</f>
        <v/>
      </c>
      <c r="I11" s="1142">
        <f>SUM(I7:I10)</f>
        <v/>
      </c>
      <c r="J11" s="1138" t="n"/>
      <c r="K11" s="161" t="inlineStr">
        <is>
          <t>Project-Rec-Prov-Annex</t>
        </is>
      </c>
      <c r="L11" s="161" t="inlineStr">
        <is>
          <t>Sch-4E (Project)</t>
        </is>
      </c>
      <c r="N11" s="1139" t="n"/>
    </row>
    <row r="12" ht="15" customFormat="1" customHeight="1" s="1131">
      <c r="A12" s="1144" t="inlineStr">
        <is>
          <t>B (i)</t>
        </is>
      </c>
      <c r="B12" s="1145" t="inlineStr">
        <is>
          <t>Funds Received from RO</t>
        </is>
      </c>
      <c r="C12" s="1129" t="n"/>
      <c r="D12" s="1129" t="n"/>
      <c r="E12" s="1129" t="n"/>
      <c r="F12" s="1146" t="n"/>
      <c r="G12" s="1129" t="n"/>
      <c r="H12" s="1146" t="n"/>
      <c r="I12" s="1129" t="n"/>
      <c r="J12" s="1138" t="n"/>
      <c r="K12" s="161" t="inlineStr">
        <is>
          <t>SF-Paym-Prov-Annex</t>
        </is>
      </c>
      <c r="L12" s="161" t="inlineStr">
        <is>
          <t>Schedule-7</t>
        </is>
      </c>
      <c r="N12" s="1139" t="n"/>
    </row>
    <row r="13" ht="14.25" customFormat="1" customHeight="1" s="1131">
      <c r="A13" s="1147" t="n">
        <v>1</v>
      </c>
      <c r="B13" s="1148" t="inlineStr">
        <is>
          <t>Pay &amp; Allowance by KV through UBI</t>
        </is>
      </c>
      <c r="C13" s="1134" t="n">
        <v>19848250</v>
      </c>
      <c r="D13" s="1134" t="n"/>
      <c r="E13" s="1134" t="n"/>
      <c r="F13" s="1149" t="n"/>
      <c r="G13" s="1134" t="n"/>
      <c r="H13" s="1137">
        <f>SUM(C13:G13)</f>
        <v/>
      </c>
      <c r="I13" s="1134" t="n">
        <v>17181857</v>
      </c>
      <c r="J13" s="1138" t="n"/>
      <c r="K13" s="161" t="inlineStr">
        <is>
          <t>VVN-Paym-Prov-Annex</t>
        </is>
      </c>
      <c r="L13" s="161" t="inlineStr">
        <is>
          <t>Schedule-8</t>
        </is>
      </c>
      <c r="N13" s="1139" t="n"/>
    </row>
    <row r="14" ht="15" customFormat="1" customHeight="1" s="1131">
      <c r="A14" s="1147" t="n">
        <v>2</v>
      </c>
      <c r="B14" s="1148" t="inlineStr">
        <is>
          <t>Fund received for Income Tax, Prof Tax, Co.opt Society</t>
        </is>
      </c>
      <c r="C14" s="1134" t="n">
        <v>1675300</v>
      </c>
      <c r="D14" s="1134" t="n"/>
      <c r="E14" s="1134" t="n"/>
      <c r="F14" s="1149" t="n"/>
      <c r="G14" s="1134" t="n"/>
      <c r="H14" s="1137">
        <f>SUM(C14:G14)</f>
        <v/>
      </c>
      <c r="I14" s="1134" t="n">
        <v>1046600</v>
      </c>
      <c r="J14" s="1138" t="n"/>
      <c r="K14" s="161" t="inlineStr">
        <is>
          <t>Plan-Paym-Prov-Annex</t>
        </is>
      </c>
      <c r="L14" s="161" t="inlineStr">
        <is>
          <t>S8-Annex-SF</t>
        </is>
      </c>
      <c r="N14" s="1139" t="n"/>
    </row>
    <row r="15" ht="15" customFormat="1" customHeight="1" s="1131">
      <c r="A15" s="1150" t="n">
        <v>3</v>
      </c>
      <c r="B15" s="1151" t="inlineStr">
        <is>
          <t>Pay and Allowance Deduction</t>
        </is>
      </c>
      <c r="C15" s="1134" t="n"/>
      <c r="D15" s="1134" t="n"/>
      <c r="E15" s="1134" t="n"/>
      <c r="F15" s="1149" t="n"/>
      <c r="G15" s="1134" t="n"/>
      <c r="H15" s="1137">
        <f>SUM(C15:G15)</f>
        <v/>
      </c>
      <c r="I15" s="1134" t="n">
        <v>0</v>
      </c>
      <c r="J15" s="1138" t="n"/>
      <c r="K15" s="161" t="inlineStr">
        <is>
          <t>Income &amp; Expenditure</t>
        </is>
      </c>
      <c r="L15" s="161" t="inlineStr">
        <is>
          <t>S8-Annex-VVN</t>
        </is>
      </c>
      <c r="N15" s="1139" t="n"/>
    </row>
    <row r="16" ht="15" customFormat="1" customHeight="1" s="1131">
      <c r="A16" s="1147" t="inlineStr">
        <is>
          <t>i</t>
        </is>
      </c>
      <c r="B16" s="1148" t="inlineStr">
        <is>
          <t>Employees Welfare Scheme</t>
        </is>
      </c>
      <c r="C16" s="1134" t="n">
        <v>15990</v>
      </c>
      <c r="D16" s="1134" t="n"/>
      <c r="E16" s="1134" t="n"/>
      <c r="F16" s="1149" t="n"/>
      <c r="G16" s="1134" t="n"/>
      <c r="H16" s="1137">
        <f>SUM(C16:G16)</f>
        <v/>
      </c>
      <c r="I16" s="1134" t="n">
        <v>14400</v>
      </c>
      <c r="J16" s="1138" t="n"/>
      <c r="K16" s="161" t="inlineStr">
        <is>
          <t>Schedule-1</t>
        </is>
      </c>
      <c r="L16" s="161" t="inlineStr">
        <is>
          <t>S8-Annex-Project</t>
        </is>
      </c>
      <c r="N16" s="1139" t="n"/>
    </row>
    <row r="17" ht="15" customFormat="1" customHeight="1" s="1131">
      <c r="A17" s="1147" t="inlineStr">
        <is>
          <t>ii</t>
        </is>
      </c>
      <c r="B17" s="1152" t="inlineStr">
        <is>
          <t>General Provident Fund</t>
        </is>
      </c>
      <c r="C17" s="1134" t="n">
        <v>1223000</v>
      </c>
      <c r="D17" s="1134" t="n"/>
      <c r="E17" s="1134" t="n"/>
      <c r="F17" s="1149" t="n"/>
      <c r="G17" s="1134" t="n"/>
      <c r="H17" s="1137">
        <f>SUM(C17:G17)</f>
        <v/>
      </c>
      <c r="I17" s="1134" t="n">
        <v>552000</v>
      </c>
      <c r="J17" s="1138" t="n"/>
      <c r="K17" s="161" t="inlineStr">
        <is>
          <t>Schedule-2</t>
        </is>
      </c>
      <c r="L17" s="161" t="inlineStr">
        <is>
          <t>S8-Annex-Plan</t>
        </is>
      </c>
      <c r="N17" s="1139" t="n"/>
    </row>
    <row r="18" ht="15" customFormat="1" customHeight="1" s="1131">
      <c r="A18" s="1147" t="inlineStr">
        <is>
          <t>iii</t>
        </is>
      </c>
      <c r="B18" s="1152" t="inlineStr">
        <is>
          <t>Contributory Provident Fund</t>
        </is>
      </c>
      <c r="C18" s="1134" t="n"/>
      <c r="D18" s="1134" t="n"/>
      <c r="E18" s="1134" t="n"/>
      <c r="F18" s="1149" t="n"/>
      <c r="G18" s="1134" t="n"/>
      <c r="H18" s="1137">
        <f>SUM(C18:G18)</f>
        <v/>
      </c>
      <c r="I18" s="1134" t="n">
        <v>0</v>
      </c>
      <c r="J18" s="1138" t="n"/>
      <c r="K18" s="161" t="inlineStr">
        <is>
          <t>Schedule-2A</t>
        </is>
      </c>
      <c r="L18" s="161" t="inlineStr">
        <is>
          <t>S8-Annex-Sp. Plan</t>
        </is>
      </c>
      <c r="N18" s="1139" t="n"/>
    </row>
    <row r="19" ht="15" customFormat="1" customHeight="1" s="1131">
      <c r="A19" s="1147" t="inlineStr">
        <is>
          <t>iv</t>
        </is>
      </c>
      <c r="B19" s="1152" t="inlineStr">
        <is>
          <t>National Pension System</t>
        </is>
      </c>
      <c r="C19" s="1134">
        <f>3756553-65130</f>
        <v/>
      </c>
      <c r="D19" s="1134" t="n"/>
      <c r="E19" s="1134" t="n"/>
      <c r="F19" s="1149" t="n"/>
      <c r="G19" s="1134" t="n"/>
      <c r="H19" s="1137">
        <f>SUM(C19:G19)</f>
        <v/>
      </c>
      <c r="I19" s="1134" t="n">
        <v>3561421</v>
      </c>
      <c r="J19" s="1138" t="n"/>
      <c r="K19" s="161" t="inlineStr">
        <is>
          <t>Schedule-3</t>
        </is>
      </c>
      <c r="L19" s="161" t="inlineStr">
        <is>
          <t>Schedule-9</t>
        </is>
      </c>
      <c r="N19" s="1139" t="n"/>
    </row>
    <row r="20" ht="15" customFormat="1" customHeight="1" s="1131">
      <c r="A20" s="1147" t="inlineStr">
        <is>
          <t>v</t>
        </is>
      </c>
      <c r="B20" s="1152" t="inlineStr">
        <is>
          <t>House Building Advance</t>
        </is>
      </c>
      <c r="C20" s="1134" t="n"/>
      <c r="D20" s="1134" t="n"/>
      <c r="E20" s="1134" t="n"/>
      <c r="F20" s="1149" t="n"/>
      <c r="G20" s="1134" t="n"/>
      <c r="H20" s="1137">
        <f>SUM(C20:G20)</f>
        <v/>
      </c>
      <c r="I20" s="1134" t="n">
        <v>0</v>
      </c>
      <c r="J20" s="1138" t="n"/>
      <c r="K20" s="161" t="inlineStr">
        <is>
          <t>Schedule-3A</t>
        </is>
      </c>
      <c r="L20" s="161" t="inlineStr">
        <is>
          <t>Schedule-10</t>
        </is>
      </c>
      <c r="N20" s="1139" t="n"/>
    </row>
    <row r="21" ht="15" customFormat="1" customHeight="1" s="1131">
      <c r="A21" s="1147" t="inlineStr">
        <is>
          <t>vi</t>
        </is>
      </c>
      <c r="B21" s="1152" t="inlineStr">
        <is>
          <t>Contribution towards Relief Funds etc</t>
        </is>
      </c>
      <c r="C21" s="1134" t="n"/>
      <c r="D21" s="1134" t="n"/>
      <c r="E21" s="1134" t="n"/>
      <c r="F21" s="1149" t="n"/>
      <c r="G21" s="1134" t="n"/>
      <c r="H21" s="1137">
        <f>SUM(C21:G21)</f>
        <v/>
      </c>
      <c r="I21" s="1134" t="n">
        <v>0</v>
      </c>
      <c r="J21" s="1138" t="n"/>
      <c r="K21" s="161" t="inlineStr">
        <is>
          <t>Schedule-3B</t>
        </is>
      </c>
      <c r="L21" s="161" t="inlineStr">
        <is>
          <t>Schedule-12</t>
        </is>
      </c>
      <c r="N21" s="1139" t="n"/>
    </row>
    <row r="22" ht="15" customFormat="1" customHeight="1" s="1131">
      <c r="A22" s="1147" t="n">
        <v>4</v>
      </c>
      <c r="B22" s="1152" t="inlineStr">
        <is>
          <t>Maintenance &amp; Repair Work</t>
        </is>
      </c>
      <c r="C22" s="1134" t="n">
        <v>371957</v>
      </c>
      <c r="D22" s="1134" t="n"/>
      <c r="E22" s="1134" t="n"/>
      <c r="F22" s="1149" t="n"/>
      <c r="G22" s="1134" t="n"/>
      <c r="H22" s="1137">
        <f>SUM(C22:G22)</f>
        <v/>
      </c>
      <c r="I22" s="1134" t="n">
        <v>905288</v>
      </c>
      <c r="J22" s="1138" t="n"/>
      <c r="K22" s="161" t="inlineStr">
        <is>
          <t>S3-Annex-SF</t>
        </is>
      </c>
      <c r="L22" s="161" t="inlineStr">
        <is>
          <t>Schedule-13</t>
        </is>
      </c>
      <c r="N22" s="1139" t="n"/>
    </row>
    <row r="23" ht="15" customFormat="1" customHeight="1" s="1131">
      <c r="A23" s="1147" t="n">
        <v>5</v>
      </c>
      <c r="B23" s="1152" t="inlineStr">
        <is>
          <t>Construction work</t>
        </is>
      </c>
      <c r="C23" s="1134" t="n"/>
      <c r="D23" s="1134" t="n"/>
      <c r="E23" s="1135" t="n"/>
      <c r="F23" s="1149" t="n"/>
      <c r="G23" s="1134" t="n"/>
      <c r="H23" s="1137">
        <f>SUM(C23:G23)</f>
        <v/>
      </c>
      <c r="I23" s="1134" t="n">
        <v>0</v>
      </c>
      <c r="J23" s="1138" t="n"/>
      <c r="K23" s="161" t="inlineStr">
        <is>
          <t>S3-Annex-VVN</t>
        </is>
      </c>
      <c r="L23" s="161" t="inlineStr">
        <is>
          <t>Schedule-14</t>
        </is>
      </c>
      <c r="N23" s="1139" t="n"/>
    </row>
    <row r="24" ht="15" customFormat="1" customHeight="1" s="1131">
      <c r="A24" s="1147" t="n">
        <v>6</v>
      </c>
      <c r="B24" s="1152" t="inlineStr">
        <is>
          <t>Computerization of KV's</t>
        </is>
      </c>
      <c r="C24" s="1134" t="n"/>
      <c r="D24" s="1134" t="n"/>
      <c r="E24" s="1135" t="n"/>
      <c r="F24" s="1149" t="n"/>
      <c r="G24" s="1134" t="n"/>
      <c r="H24" s="1137">
        <f>SUM(C24:G24)</f>
        <v/>
      </c>
      <c r="I24" s="1134" t="n">
        <v>50661</v>
      </c>
      <c r="J24" s="1138" t="n"/>
      <c r="K24" s="161" t="inlineStr">
        <is>
          <t>S3-Annex-Project</t>
        </is>
      </c>
      <c r="L24" s="161" t="inlineStr">
        <is>
          <t>Schedule-15</t>
        </is>
      </c>
      <c r="N24" s="1139" t="n"/>
    </row>
    <row r="25" ht="15" customFormat="1" customHeight="1" s="1131">
      <c r="A25" s="1147" t="n">
        <v>7</v>
      </c>
      <c r="B25" s="1152" t="inlineStr">
        <is>
          <t>Pay &amp; Allowance other than UBI</t>
        </is>
      </c>
      <c r="C25" s="1134" t="n">
        <v>3662601</v>
      </c>
      <c r="D25" s="1134" t="n"/>
      <c r="E25" s="1134" t="n"/>
      <c r="F25" s="1149" t="n"/>
      <c r="G25" s="1134" t="n"/>
      <c r="H25" s="1137">
        <f>SUM(C25:G25)</f>
        <v/>
      </c>
      <c r="I25" s="1134" t="n">
        <v>392000</v>
      </c>
      <c r="J25" s="1138" t="n"/>
      <c r="K25" s="161" t="inlineStr">
        <is>
          <t>S3-Annex-Plan</t>
        </is>
      </c>
      <c r="L25" s="161" t="inlineStr">
        <is>
          <t>Schedule-16</t>
        </is>
      </c>
      <c r="N25" s="1139" t="n"/>
    </row>
    <row r="26" ht="15" customFormat="1" customHeight="1" s="1131">
      <c r="A26" s="1147" t="n">
        <v>8</v>
      </c>
      <c r="B26" s="1152" t="inlineStr">
        <is>
          <t xml:space="preserve">Other </t>
        </is>
      </c>
      <c r="C26" s="1134" t="n"/>
      <c r="D26" s="1134" t="n"/>
      <c r="E26" s="1134" t="n"/>
      <c r="F26" s="1149" t="n"/>
      <c r="G26" s="1134" t="n"/>
      <c r="H26" s="1137">
        <f>SUM(C26:G26)</f>
        <v/>
      </c>
      <c r="I26" s="1134" t="n">
        <v>1812433</v>
      </c>
      <c r="J26" s="1138" t="n"/>
      <c r="K26" s="161" t="inlineStr">
        <is>
          <t>S3-Annex-Specific Plan</t>
        </is>
      </c>
      <c r="L26" s="161" t="inlineStr">
        <is>
          <t>Schedule-17</t>
        </is>
      </c>
      <c r="N26" s="1139" t="n"/>
    </row>
    <row r="27" ht="15" customFormat="1" customHeight="1" s="1131">
      <c r="A27" s="1147" t="n">
        <v>9</v>
      </c>
      <c r="B27" s="1152" t="inlineStr">
        <is>
          <t xml:space="preserve">Other specific Grant(viz NAEP, ATL etc.) </t>
        </is>
      </c>
      <c r="C27" s="1134" t="n"/>
      <c r="D27" s="1134" t="n"/>
      <c r="E27" s="1134" t="n"/>
      <c r="F27" s="1136">
        <f>'R&amp;P Specific'!H13</f>
        <v/>
      </c>
      <c r="G27" s="1134" t="n"/>
      <c r="H27" s="1137">
        <f>SUM(C27:G27)</f>
        <v/>
      </c>
      <c r="I27" s="1134" t="n"/>
      <c r="J27" s="1138" t="n"/>
      <c r="K27" s="148" t="n"/>
      <c r="L27" s="161" t="inlineStr">
        <is>
          <t>Schedule-18</t>
        </is>
      </c>
      <c r="N27" s="1139" t="n"/>
    </row>
    <row r="28" ht="15" customFormat="1" customHeight="1" s="1131">
      <c r="A28" s="1147" t="n">
        <v>10</v>
      </c>
      <c r="B28" s="1152" t="inlineStr">
        <is>
          <t>Fund Received from RO VVN Deposit Account</t>
        </is>
      </c>
      <c r="C28" s="1134" t="n"/>
      <c r="D28" s="1134" t="n">
        <v>434026</v>
      </c>
      <c r="E28" s="1134" t="n"/>
      <c r="F28" s="1149" t="n"/>
      <c r="G28" s="1134" t="n"/>
      <c r="H28" s="1137">
        <f>SUM(C28:G28)</f>
        <v/>
      </c>
      <c r="I28" s="1134" t="n"/>
      <c r="J28" s="1138" t="n"/>
      <c r="K28" s="148" t="n"/>
      <c r="L28" s="161" t="inlineStr">
        <is>
          <t>Schedule-19</t>
        </is>
      </c>
      <c r="N28" s="1139" t="n"/>
    </row>
    <row r="29" ht="15" customFormat="1" customHeight="1" s="1131">
      <c r="A29" s="1153" t="n"/>
      <c r="B29" s="1141" t="inlineStr">
        <is>
          <t>Sub Total</t>
        </is>
      </c>
      <c r="C29" s="1154">
        <f>SUM(C13:C28)</f>
        <v/>
      </c>
      <c r="D29" s="1154">
        <f>SUM(D13:D28)</f>
        <v/>
      </c>
      <c r="E29" s="1154">
        <f>SUM(E13:E28)</f>
        <v/>
      </c>
      <c r="F29" s="1155">
        <f>SUM(F13:F28)</f>
        <v/>
      </c>
      <c r="G29" s="1154">
        <f>SUM(G13:G28)</f>
        <v/>
      </c>
      <c r="H29" s="1155">
        <f>SUM(H13:H28)</f>
        <v/>
      </c>
      <c r="I29" s="1154">
        <f>SUM(I13:I28)</f>
        <v/>
      </c>
      <c r="J29" s="1138" t="n"/>
      <c r="K29" s="99" t="n"/>
      <c r="L29" s="161" t="inlineStr">
        <is>
          <t>Schedule-4</t>
        </is>
      </c>
      <c r="N29" s="1139" t="n"/>
    </row>
    <row r="30" ht="15" customFormat="1" customHeight="1" s="1131">
      <c r="A30" s="1156" t="inlineStr">
        <is>
          <t>B (ii)</t>
        </is>
      </c>
      <c r="B30" s="1157" t="inlineStr">
        <is>
          <t>Donation received from other Sources</t>
        </is>
      </c>
      <c r="C30" s="1134" t="n"/>
      <c r="D30" s="1134" t="n"/>
      <c r="E30" s="1158" t="n"/>
      <c r="F30" s="1159" t="n"/>
      <c r="G30" s="1134" t="n"/>
      <c r="H30" s="1160">
        <f>SUM(C30:G30)</f>
        <v/>
      </c>
      <c r="I30" s="1158" t="n">
        <v>0</v>
      </c>
      <c r="J30" s="1138" t="n"/>
      <c r="K30" s="99" t="n"/>
      <c r="L30" s="161" t="inlineStr">
        <is>
          <t>Schedule-22</t>
        </is>
      </c>
      <c r="N30" s="1139" t="n"/>
    </row>
    <row r="31" ht="17.25" customFormat="1" customHeight="1" s="1131">
      <c r="A31" s="1161" t="inlineStr">
        <is>
          <t>C(i)</t>
        </is>
      </c>
      <c r="B31" s="1157" t="inlineStr">
        <is>
          <t>Funds from Sponsoring Authorities for Project KV's</t>
        </is>
      </c>
      <c r="C31" s="1134" t="n"/>
      <c r="D31" s="1134" t="n"/>
      <c r="E31" s="1158" t="n"/>
      <c r="F31" s="1159" t="n"/>
      <c r="G31" s="1134" t="n"/>
      <c r="H31" s="1160">
        <f>SUM(C31:G31)</f>
        <v/>
      </c>
      <c r="I31" s="1158" t="n">
        <v>0</v>
      </c>
      <c r="K31" s="161" t="n"/>
      <c r="L31" s="161" t="n"/>
      <c r="N31" s="1139" t="n"/>
    </row>
    <row r="32" ht="16.5" customFormat="1" customHeight="1" s="1131">
      <c r="A32" s="1161" t="inlineStr">
        <is>
          <t>C(ii)</t>
        </is>
      </c>
      <c r="B32" s="1157" t="inlineStr">
        <is>
          <t>Funds  Received from Regional Office (Other than Project Grant)</t>
        </is>
      </c>
      <c r="C32" s="1134" t="n"/>
      <c r="D32" s="1134" t="n"/>
      <c r="E32" s="1158" t="n"/>
      <c r="F32" s="1159" t="n"/>
      <c r="G32" s="1134" t="n"/>
      <c r="H32" s="1160">
        <f>SUM(C32:G32)</f>
        <v/>
      </c>
      <c r="I32" s="1158" t="n">
        <v>0</v>
      </c>
      <c r="K32" s="161" t="n"/>
      <c r="L32" s="161" t="n"/>
      <c r="N32" s="1139" t="n"/>
    </row>
    <row r="33" ht="15" customFormat="1" customHeight="1" s="1131">
      <c r="A33" s="1144" t="inlineStr">
        <is>
          <t>D</t>
        </is>
      </c>
      <c r="B33" s="1145" t="inlineStr">
        <is>
          <t>Fees &amp; Fines from Student</t>
        </is>
      </c>
      <c r="C33" s="1129" t="n"/>
      <c r="D33" s="1129" t="n"/>
      <c r="E33" s="1129" t="n"/>
      <c r="F33" s="1146" t="n"/>
      <c r="G33" s="1129" t="n"/>
      <c r="H33" s="1144" t="n"/>
      <c r="I33" s="1162" t="n"/>
      <c r="K33" s="161" t="n"/>
      <c r="L33" s="161" t="n"/>
      <c r="N33" s="1139" t="n"/>
    </row>
    <row r="34" ht="15" customFormat="1" customHeight="1" s="1131">
      <c r="A34" s="1147" t="n">
        <v>1</v>
      </c>
      <c r="B34" s="1152" t="inlineStr">
        <is>
          <t>Admission Fees</t>
        </is>
      </c>
      <c r="C34" s="1134" t="n"/>
      <c r="D34" s="1134" t="n"/>
      <c r="E34" s="1134" t="n"/>
      <c r="F34" s="1149" t="n"/>
      <c r="G34" s="1134" t="n"/>
      <c r="H34" s="1137">
        <f>SUM(C34:G34)</f>
        <v/>
      </c>
      <c r="I34" s="1134" t="n">
        <v>4525</v>
      </c>
      <c r="K34" s="148" t="n"/>
      <c r="L34" s="161" t="n"/>
      <c r="N34" s="1139" t="n"/>
    </row>
    <row r="35" ht="15" customFormat="1" customHeight="1" s="1131">
      <c r="A35" s="1147" t="n">
        <v>2</v>
      </c>
      <c r="B35" s="1152" t="inlineStr">
        <is>
          <t>Tuition Fees</t>
        </is>
      </c>
      <c r="C35" s="1134" t="n">
        <v>479325</v>
      </c>
      <c r="D35" s="1134" t="n"/>
      <c r="E35" s="1134" t="n"/>
      <c r="F35" s="1149" t="n"/>
      <c r="G35" s="1134" t="n"/>
      <c r="H35" s="1137">
        <f>SUM(C35:G35)</f>
        <v/>
      </c>
      <c r="I35" s="1134" t="n">
        <v>574770</v>
      </c>
      <c r="K35" s="148" t="n"/>
      <c r="L35" s="161" t="n"/>
      <c r="N35" s="1139" t="n"/>
    </row>
    <row r="36" ht="15" customFormat="1" customHeight="1" s="1131">
      <c r="A36" s="1147" t="n">
        <v>3</v>
      </c>
      <c r="B36" s="1152" t="inlineStr">
        <is>
          <t>Vidyalaya Vikas Nidhi</t>
        </is>
      </c>
      <c r="C36" s="1134" t="n"/>
      <c r="D36" s="1134">
        <f>2650241+29740</f>
        <v/>
      </c>
      <c r="E36" s="1134" t="n"/>
      <c r="F36" s="1149" t="n"/>
      <c r="G36" s="1134" t="n"/>
      <c r="H36" s="1137">
        <f>SUM(C36:G36)</f>
        <v/>
      </c>
      <c r="I36" s="1134" t="n">
        <v>2838150</v>
      </c>
      <c r="K36" s="99" t="n"/>
      <c r="L36" s="161" t="n"/>
      <c r="N36" s="1139" t="n"/>
    </row>
    <row r="37" ht="15" customFormat="1" customHeight="1" s="1131">
      <c r="A37" s="1147" t="n">
        <v>4</v>
      </c>
      <c r="B37" s="1152" t="inlineStr">
        <is>
          <t>Computer Fees</t>
        </is>
      </c>
      <c r="C37" s="1134" t="n"/>
      <c r="D37" s="1134">
        <f>427198+54602</f>
        <v/>
      </c>
      <c r="E37" s="1134" t="n"/>
      <c r="F37" s="1149" t="n"/>
      <c r="G37" s="1134" t="n"/>
      <c r="H37" s="1137">
        <f>SUM(C37:G37)</f>
        <v/>
      </c>
      <c r="I37" s="1134" t="n">
        <v>508800</v>
      </c>
      <c r="K37" s="99" t="n"/>
      <c r="L37" s="161" t="n"/>
      <c r="N37" s="1139" t="n"/>
    </row>
    <row r="38" ht="15" customFormat="1" customHeight="1" s="1131">
      <c r="A38" s="1147" t="n">
        <v>5</v>
      </c>
      <c r="B38" s="1152" t="inlineStr">
        <is>
          <t>Pre-Primary fees</t>
        </is>
      </c>
      <c r="C38" s="1134" t="n"/>
      <c r="D38" s="1134" t="n"/>
      <c r="E38" s="1134" t="n"/>
      <c r="F38" s="1149" t="n"/>
      <c r="G38" s="1134" t="n"/>
      <c r="H38" s="1137">
        <f>SUM(C38:G38)</f>
        <v/>
      </c>
      <c r="I38" s="1134" t="n"/>
      <c r="N38" s="1139" t="n"/>
    </row>
    <row r="39" ht="15" customFormat="1" customHeight="1" s="1131">
      <c r="A39" s="1140" t="n"/>
      <c r="B39" s="1141" t="inlineStr">
        <is>
          <t>Sub Total</t>
        </is>
      </c>
      <c r="C39" s="1154">
        <f>SUM(C34:C38)</f>
        <v/>
      </c>
      <c r="D39" s="1154">
        <f>SUM(D34:D38)</f>
        <v/>
      </c>
      <c r="E39" s="1154">
        <f>SUM(E34:E38)</f>
        <v/>
      </c>
      <c r="F39" s="1155">
        <f>SUM(F34:F38)</f>
        <v/>
      </c>
      <c r="G39" s="1154">
        <f>SUM(G34:G38)</f>
        <v/>
      </c>
      <c r="H39" s="1155">
        <f>SUM(H34:H38)</f>
        <v/>
      </c>
      <c r="I39" s="1154">
        <f>SUM(I34:I38)</f>
        <v/>
      </c>
      <c r="N39" s="1139" t="n"/>
    </row>
    <row r="40" ht="15" customFormat="1" customHeight="1" s="1131">
      <c r="A40" s="1144" t="inlineStr">
        <is>
          <t>E</t>
        </is>
      </c>
      <c r="B40" s="1145" t="inlineStr">
        <is>
          <t>Other Income</t>
        </is>
      </c>
      <c r="C40" s="1129" t="n"/>
      <c r="D40" s="1129" t="n"/>
      <c r="E40" s="1129" t="n"/>
      <c r="F40" s="1146" t="n"/>
      <c r="G40" s="1129" t="n"/>
      <c r="H40" s="1146" t="n"/>
      <c r="I40" s="1129" t="n"/>
      <c r="N40" s="1139" t="n"/>
    </row>
    <row r="41" ht="15" customFormat="1" customHeight="1" s="1131">
      <c r="A41" s="1147" t="n">
        <v>1</v>
      </c>
      <c r="B41" s="1152" t="inlineStr">
        <is>
          <t>RTI fees</t>
        </is>
      </c>
      <c r="C41" s="1134" t="n"/>
      <c r="D41" s="1134" t="n"/>
      <c r="E41" s="1134" t="n"/>
      <c r="F41" s="1149" t="n"/>
      <c r="G41" s="1134" t="n"/>
      <c r="H41" s="1137">
        <f>SUM(C41:G41)</f>
        <v/>
      </c>
      <c r="I41" s="1134" t="n"/>
      <c r="N41" s="1139" t="n"/>
    </row>
    <row r="42" ht="15" customFormat="1" customHeight="1" s="1131">
      <c r="A42" s="1147" t="n">
        <v>2</v>
      </c>
      <c r="B42" s="1152" t="inlineStr">
        <is>
          <t>Contribution towards CGHS recovery from staff.</t>
        </is>
      </c>
      <c r="C42" s="1134" t="n"/>
      <c r="D42" s="1134" t="n"/>
      <c r="E42" s="1134" t="n"/>
      <c r="F42" s="1149" t="n"/>
      <c r="G42" s="1134" t="n"/>
      <c r="H42" s="1137">
        <f>SUM(C42:G42)</f>
        <v/>
      </c>
      <c r="I42" s="1134" t="n"/>
      <c r="N42" s="1139" t="n"/>
    </row>
    <row r="43" ht="15" customFormat="1" customHeight="1" s="1131">
      <c r="A43" s="1147" t="n">
        <v>3</v>
      </c>
      <c r="B43" s="1152" t="inlineStr">
        <is>
          <t>Misc. receipts of Revenue nature(sale of tender form waste paper, misc. income etc.)</t>
        </is>
      </c>
      <c r="C43" s="1134" t="n"/>
      <c r="D43" s="1134" t="n">
        <v>5850</v>
      </c>
      <c r="E43" s="1134" t="n"/>
      <c r="F43" s="1136">
        <f>'R&amp;P Specific'!H16</f>
        <v/>
      </c>
      <c r="G43" s="1134" t="n"/>
      <c r="H43" s="1137">
        <f>SUM(C43:G43)</f>
        <v/>
      </c>
      <c r="I43" s="1134" t="n">
        <v>42288</v>
      </c>
      <c r="N43" s="1139" t="n"/>
    </row>
    <row r="44" ht="15" customFormat="1" customHeight="1" s="1131">
      <c r="A44" s="1147" t="n">
        <v>4</v>
      </c>
      <c r="B44" s="1152" t="inlineStr">
        <is>
          <t>Recoveries of Capital Nature(lost article /damaged article, condemned articles)</t>
        </is>
      </c>
      <c r="C44" s="1134" t="n"/>
      <c r="D44" s="1134" t="n"/>
      <c r="E44" s="1134" t="n"/>
      <c r="F44" s="1136">
        <f>'R&amp;P Specific'!H17</f>
        <v/>
      </c>
      <c r="G44" s="1134" t="n"/>
      <c r="H44" s="1137">
        <f>SUM(C44:G44)</f>
        <v/>
      </c>
      <c r="I44" s="1134" t="n"/>
      <c r="N44" s="1139" t="n"/>
    </row>
    <row r="45" ht="15" customFormat="1" customHeight="1" s="1131">
      <c r="A45" s="1147" t="n">
        <v>5</v>
      </c>
      <c r="B45" s="1152" t="inlineStr">
        <is>
          <t>Leave Salary &amp; Pension Contribution</t>
        </is>
      </c>
      <c r="C45" s="1134" t="n"/>
      <c r="D45" s="1134" t="n"/>
      <c r="E45" s="1134" t="n"/>
      <c r="F45" s="1149" t="n"/>
      <c r="G45" s="1134" t="n"/>
      <c r="H45" s="1137">
        <f>SUM(C45:G45)</f>
        <v/>
      </c>
      <c r="I45" s="1134" t="n"/>
      <c r="N45" s="1139" t="n"/>
    </row>
    <row r="46" ht="15" customFormat="1" customHeight="1" s="1131">
      <c r="A46" s="1140" t="n"/>
      <c r="B46" s="1141" t="inlineStr">
        <is>
          <t>Sub Total</t>
        </is>
      </c>
      <c r="C46" s="1154">
        <f>SUM(C41:C45)</f>
        <v/>
      </c>
      <c r="D46" s="1154">
        <f>SUM(D41:D45)</f>
        <v/>
      </c>
      <c r="E46" s="1154">
        <f>SUM(E41:E45)</f>
        <v/>
      </c>
      <c r="F46" s="1155">
        <f>SUM(F41:F45)</f>
        <v/>
      </c>
      <c r="G46" s="1154">
        <f>SUM(G41:G45)</f>
        <v/>
      </c>
      <c r="H46" s="1155">
        <f>SUM(H41:H45)</f>
        <v/>
      </c>
      <c r="I46" s="1154">
        <f>SUM(I41:I45)</f>
        <v/>
      </c>
      <c r="N46" s="1139" t="n"/>
    </row>
    <row r="47" ht="15" customFormat="1" customHeight="1" s="1131">
      <c r="A47" s="1144" t="inlineStr">
        <is>
          <t>F</t>
        </is>
      </c>
      <c r="B47" s="1145" t="inlineStr">
        <is>
          <t>Income from Land &amp; Building</t>
        </is>
      </c>
      <c r="C47" s="1129" t="n"/>
      <c r="D47" s="1129" t="n"/>
      <c r="E47" s="1129" t="n"/>
      <c r="F47" s="1146" t="n"/>
      <c r="G47" s="1129" t="n"/>
      <c r="H47" s="1146" t="n"/>
      <c r="I47" s="1129" t="n"/>
      <c r="N47" s="1139" t="n"/>
    </row>
    <row r="48" ht="15" customFormat="1" customHeight="1" s="1131">
      <c r="A48" s="1147" t="n">
        <v>1</v>
      </c>
      <c r="B48" s="1152" t="inlineStr">
        <is>
          <t>License fee /House rent recovery from staff.</t>
        </is>
      </c>
      <c r="C48" s="1134" t="n"/>
      <c r="D48" s="1134" t="n"/>
      <c r="E48" s="1134" t="n"/>
      <c r="F48" s="1149" t="n"/>
      <c r="G48" s="1134" t="n"/>
      <c r="H48" s="1137">
        <f>SUM(C48:G48)</f>
        <v/>
      </c>
      <c r="I48" s="1134" t="n"/>
      <c r="N48" s="1139" t="n"/>
    </row>
    <row r="49" ht="15" customFormat="1" customHeight="1" s="1131">
      <c r="A49" s="1147" t="n">
        <v>2</v>
      </c>
      <c r="B49" s="1152" t="inlineStr">
        <is>
          <t>Hire Charges of Building(Room Rent etc.)</t>
        </is>
      </c>
      <c r="C49" s="1134" t="n">
        <v>11280</v>
      </c>
      <c r="D49" s="1134" t="n"/>
      <c r="E49" s="1134" t="n"/>
      <c r="F49" s="1149" t="n"/>
      <c r="G49" s="1134" t="n"/>
      <c r="H49" s="1137">
        <f>SUM(C49:G49)</f>
        <v/>
      </c>
      <c r="I49" s="1134" t="n">
        <v>2554</v>
      </c>
      <c r="N49" s="1139" t="n"/>
    </row>
    <row r="50" ht="15" customFormat="1" customHeight="1" s="1131">
      <c r="A50" s="1140" t="n"/>
      <c r="B50" s="1141" t="inlineStr">
        <is>
          <t>Sub Total</t>
        </is>
      </c>
      <c r="C50" s="1154">
        <f>SUM(C48:C49)</f>
        <v/>
      </c>
      <c r="D50" s="1154">
        <f>SUM(D48:D49)</f>
        <v/>
      </c>
      <c r="E50" s="1154">
        <f>SUM(E48:E49)</f>
        <v/>
      </c>
      <c r="F50" s="1155">
        <f>SUM(F48:F49)</f>
        <v/>
      </c>
      <c r="G50" s="1154">
        <f>SUM(G48:G49)</f>
        <v/>
      </c>
      <c r="H50" s="1155">
        <f>SUM(H48:H49)</f>
        <v/>
      </c>
      <c r="I50" s="1154">
        <f>SUM(I48:I49)</f>
        <v/>
      </c>
      <c r="N50" s="1139" t="n"/>
    </row>
    <row r="51" ht="15" customFormat="1" customHeight="1" s="1131">
      <c r="A51" s="1144" t="inlineStr">
        <is>
          <t>G</t>
        </is>
      </c>
      <c r="B51" s="1145" t="inlineStr">
        <is>
          <t>Interest Received on</t>
        </is>
      </c>
      <c r="C51" s="1129" t="n"/>
      <c r="D51" s="1129" t="n"/>
      <c r="E51" s="1129" t="n"/>
      <c r="F51" s="1146" t="n"/>
      <c r="G51" s="1129" t="n"/>
      <c r="H51" s="1146" t="n"/>
      <c r="I51" s="1129" t="n"/>
      <c r="N51" s="1139" t="n"/>
    </row>
    <row r="52" ht="15" customFormat="1" customHeight="1" s="1131">
      <c r="A52" s="1147" t="n">
        <v>1</v>
      </c>
      <c r="B52" s="1152" t="inlineStr">
        <is>
          <t>Savings Bank Accounts/Flexi Deposit Account</t>
        </is>
      </c>
      <c r="C52" s="1134" t="n">
        <v>17634</v>
      </c>
      <c r="D52" s="1134" t="n">
        <v>60774</v>
      </c>
      <c r="E52" s="1135" t="n"/>
      <c r="F52" s="1136">
        <f>'R&amp;P Specific'!H20</f>
        <v/>
      </c>
      <c r="G52" s="1134" t="n"/>
      <c r="H52" s="1137">
        <f>SUM(C52:G52)</f>
        <v/>
      </c>
      <c r="I52" s="1134" t="n">
        <v>82188</v>
      </c>
      <c r="N52" s="1139" t="n"/>
    </row>
    <row r="53" ht="15" customFormat="1" customHeight="1" s="1131">
      <c r="A53" s="1147" t="n">
        <v>2</v>
      </c>
      <c r="B53" s="1152" t="inlineStr">
        <is>
          <t>Term Deposits with scheduled Banks</t>
        </is>
      </c>
      <c r="C53" s="1134" t="n"/>
      <c r="D53" s="1134" t="n"/>
      <c r="E53" s="1135" t="n"/>
      <c r="F53" s="1136">
        <f>'R&amp;P Specific'!H21</f>
        <v/>
      </c>
      <c r="G53" s="1134" t="n"/>
      <c r="H53" s="1137">
        <f>SUM(C53:G53)</f>
        <v/>
      </c>
      <c r="I53" s="1134" t="n"/>
      <c r="N53" s="1139" t="n"/>
    </row>
    <row r="54" ht="15" customFormat="1" customHeight="1" s="1131">
      <c r="A54" s="1147" t="n">
        <v>3</v>
      </c>
      <c r="B54" s="1152" t="inlineStr">
        <is>
          <t>Loan &amp; Advances to employees</t>
        </is>
      </c>
      <c r="C54" s="1134" t="n"/>
      <c r="D54" s="1134" t="n"/>
      <c r="E54" s="1134" t="n"/>
      <c r="F54" s="1149" t="n"/>
      <c r="G54" s="1134" t="n"/>
      <c r="H54" s="1137">
        <f>SUM(C54:G54)</f>
        <v/>
      </c>
      <c r="I54" s="1134" t="n"/>
      <c r="N54" s="1139" t="n"/>
    </row>
    <row r="55" ht="15" customFormat="1" customHeight="1" s="1131">
      <c r="A55" s="1140" t="n"/>
      <c r="B55" s="1141" t="inlineStr">
        <is>
          <t>Sub Total</t>
        </is>
      </c>
      <c r="C55" s="1154">
        <f>SUM(C52:C54)</f>
        <v/>
      </c>
      <c r="D55" s="1154">
        <f>SUM(D52:D54)</f>
        <v/>
      </c>
      <c r="E55" s="1154">
        <f>SUM(E52:E54)</f>
        <v/>
      </c>
      <c r="F55" s="1155">
        <f>SUM(F52:F54)</f>
        <v/>
      </c>
      <c r="G55" s="1154">
        <f>SUM(G52:G54)</f>
        <v/>
      </c>
      <c r="H55" s="1155">
        <f>SUM(H52:H54)</f>
        <v/>
      </c>
      <c r="I55" s="1154">
        <f>SUM(I52:I54)</f>
        <v/>
      </c>
      <c r="N55" s="1139" t="n"/>
    </row>
    <row r="56" ht="15" customFormat="1" customHeight="1" s="1131">
      <c r="A56" s="1144" t="inlineStr">
        <is>
          <t>H</t>
        </is>
      </c>
      <c r="B56" s="1145" t="inlineStr">
        <is>
          <t>Advances To Employees : (Non-Interest Bearing)</t>
        </is>
      </c>
      <c r="C56" s="1129" t="n"/>
      <c r="D56" s="1129" t="n"/>
      <c r="E56" s="1129" t="n"/>
      <c r="F56" s="1146" t="n"/>
      <c r="G56" s="1129" t="n"/>
      <c r="H56" s="1146" t="n"/>
      <c r="I56" s="1129" t="n"/>
      <c r="N56" s="1139" t="n"/>
    </row>
    <row r="57" ht="15" customFormat="1" customHeight="1" s="1131">
      <c r="A57" s="1147" t="n">
        <v>1</v>
      </c>
      <c r="B57" s="1152" t="inlineStr">
        <is>
          <t>Salary</t>
        </is>
      </c>
      <c r="C57" s="1134" t="n"/>
      <c r="D57" s="1134" t="n"/>
      <c r="E57" s="1134" t="n"/>
      <c r="F57" s="1149" t="n"/>
      <c r="G57" s="1134" t="n"/>
      <c r="H57" s="1137">
        <f>SUM(C57:G57)</f>
        <v/>
      </c>
      <c r="I57" s="1134" t="n"/>
      <c r="N57" s="1139" t="n"/>
    </row>
    <row r="58" ht="15" customFormat="1" customHeight="1" s="1131">
      <c r="A58" s="1147" t="n">
        <v>2</v>
      </c>
      <c r="B58" s="1152" t="inlineStr">
        <is>
          <t>Leave Travel Concession</t>
        </is>
      </c>
      <c r="C58" s="1134" t="n"/>
      <c r="D58" s="1134" t="n"/>
      <c r="E58" s="1134" t="n"/>
      <c r="F58" s="1149" t="n"/>
      <c r="G58" s="1134" t="n"/>
      <c r="H58" s="1137">
        <f>SUM(C58:G58)</f>
        <v/>
      </c>
      <c r="I58" s="1134" t="n">
        <v>26000</v>
      </c>
      <c r="N58" s="1139" t="n"/>
    </row>
    <row r="59" ht="15" customFormat="1" customHeight="1" s="1131">
      <c r="A59" s="1147" t="n">
        <v>3</v>
      </c>
      <c r="B59" s="1152" t="inlineStr">
        <is>
          <t>Medical Advance</t>
        </is>
      </c>
      <c r="C59" s="1134" t="n"/>
      <c r="D59" s="1134" t="n"/>
      <c r="E59" s="1134" t="n"/>
      <c r="F59" s="1149" t="n"/>
      <c r="G59" s="1134" t="n"/>
      <c r="H59" s="1137">
        <f>SUM(C59:G59)</f>
        <v/>
      </c>
      <c r="I59" s="1134" t="n">
        <v>0</v>
      </c>
      <c r="N59" s="1139" t="n"/>
    </row>
    <row r="60" ht="15" customFormat="1" customHeight="1" s="1131">
      <c r="A60" s="1147" t="n">
        <v>4</v>
      </c>
      <c r="B60" s="1152" t="inlineStr">
        <is>
          <t>TA / TTA Advance</t>
        </is>
      </c>
      <c r="C60" s="1134" t="n">
        <v>6000</v>
      </c>
      <c r="D60" s="1134" t="n"/>
      <c r="E60" s="1134" t="n"/>
      <c r="F60" s="1149" t="n"/>
      <c r="G60" s="1134" t="n"/>
      <c r="H60" s="1137">
        <f>SUM(C60:G60)</f>
        <v/>
      </c>
      <c r="I60" s="1134" t="n">
        <v>118500</v>
      </c>
      <c r="N60" s="1139" t="n"/>
    </row>
    <row r="61" ht="15" customFormat="1" customHeight="1" s="1131">
      <c r="A61" s="1147" t="n">
        <v>5</v>
      </c>
      <c r="B61" s="1152" t="inlineStr">
        <is>
          <t>Other (to be specified)</t>
        </is>
      </c>
      <c r="C61" s="1134" t="n">
        <v>9000</v>
      </c>
      <c r="D61" s="1134" t="n"/>
      <c r="E61" s="1134" t="n"/>
      <c r="F61" s="1149" t="n"/>
      <c r="G61" s="1134" t="n"/>
      <c r="H61" s="1137">
        <f>SUM(C61:G61)</f>
        <v/>
      </c>
      <c r="I61" s="1134" t="n">
        <v>6000</v>
      </c>
      <c r="N61" s="1139" t="n"/>
    </row>
    <row r="62" ht="15" customFormat="1" customHeight="1" s="1131">
      <c r="A62" s="1140" t="n"/>
      <c r="B62" s="1141" t="inlineStr">
        <is>
          <t>Sub Total</t>
        </is>
      </c>
      <c r="C62" s="1154">
        <f>SUM(C57:C61)</f>
        <v/>
      </c>
      <c r="D62" s="1154">
        <f>SUM(D57:D61)</f>
        <v/>
      </c>
      <c r="E62" s="1154">
        <f>SUM(E57:E61)</f>
        <v/>
      </c>
      <c r="F62" s="1155">
        <f>SUM(F57:F61)</f>
        <v/>
      </c>
      <c r="G62" s="1154">
        <f>SUM(G57:G61)</f>
        <v/>
      </c>
      <c r="H62" s="1155">
        <f>SUM(H57:H61)</f>
        <v/>
      </c>
      <c r="I62" s="1154">
        <f>SUM(I57:I61)</f>
        <v/>
      </c>
      <c r="N62" s="1139" t="n"/>
    </row>
    <row r="63" ht="15" customFormat="1" customHeight="1" s="1131">
      <c r="A63" s="1144" t="inlineStr">
        <is>
          <t>I</t>
        </is>
      </c>
      <c r="B63" s="1145" t="inlineStr">
        <is>
          <t>Long Term Advances To Employees (Interest Bearing)</t>
        </is>
      </c>
      <c r="C63" s="1129" t="n"/>
      <c r="D63" s="1129" t="n"/>
      <c r="E63" s="1129" t="n"/>
      <c r="F63" s="1146" t="n"/>
      <c r="G63" s="1129" t="n"/>
      <c r="H63" s="1146" t="n"/>
      <c r="I63" s="1129" t="n"/>
      <c r="N63" s="1139" t="n"/>
    </row>
    <row r="64" ht="15" customFormat="1" customHeight="1" s="1131">
      <c r="A64" s="1147" t="n">
        <v>1</v>
      </c>
      <c r="B64" s="1152" t="inlineStr">
        <is>
          <t>Conveyance/Vehicle Loan</t>
        </is>
      </c>
      <c r="C64" s="1134" t="n"/>
      <c r="D64" s="1134" t="n"/>
      <c r="E64" s="1163" t="n"/>
      <c r="F64" s="1164" t="n"/>
      <c r="G64" s="1134" t="n"/>
      <c r="H64" s="1137">
        <f>SUM(C64:G64)</f>
        <v/>
      </c>
      <c r="I64" s="1134" t="n"/>
      <c r="N64" s="1139" t="n"/>
    </row>
    <row r="65" ht="15" customFormat="1" customHeight="1" s="1131">
      <c r="A65" s="1147" t="n">
        <v>2</v>
      </c>
      <c r="B65" s="1152" t="inlineStr">
        <is>
          <t>Computer Advance</t>
        </is>
      </c>
      <c r="C65" s="1134" t="n"/>
      <c r="D65" s="1134" t="n"/>
      <c r="E65" s="1163" t="n"/>
      <c r="F65" s="1164" t="n"/>
      <c r="G65" s="1134" t="n"/>
      <c r="H65" s="1137">
        <f>SUM(C65:G65)</f>
        <v/>
      </c>
      <c r="I65" s="1134" t="n"/>
      <c r="N65" s="1139" t="n"/>
    </row>
    <row r="66" ht="15" customFormat="1" customHeight="1" s="1131">
      <c r="A66" s="1147" t="n">
        <v>3</v>
      </c>
      <c r="B66" s="1152" t="inlineStr">
        <is>
          <t>Other (to be specified)</t>
        </is>
      </c>
      <c r="C66" s="1134" t="n"/>
      <c r="D66" s="1134" t="n"/>
      <c r="E66" s="1163" t="n"/>
      <c r="F66" s="1164" t="n"/>
      <c r="G66" s="1134" t="n"/>
      <c r="H66" s="1137">
        <f>SUM(C66:G66)</f>
        <v/>
      </c>
      <c r="I66" s="1134" t="n"/>
      <c r="N66" s="1139" t="n"/>
    </row>
    <row r="67" ht="15" customFormat="1" customHeight="1" s="1131">
      <c r="A67" s="1140" t="n"/>
      <c r="B67" s="1141" t="inlineStr">
        <is>
          <t>Sub Total</t>
        </is>
      </c>
      <c r="C67" s="1154">
        <f>SUM(C64:C66)</f>
        <v/>
      </c>
      <c r="D67" s="1154">
        <f>SUM(D64:D66)</f>
        <v/>
      </c>
      <c r="E67" s="1154">
        <f>SUM(E64:E66)</f>
        <v/>
      </c>
      <c r="F67" s="1155">
        <f>SUM(F64:F66)</f>
        <v/>
      </c>
      <c r="G67" s="1154">
        <f>SUM(G64:G66)</f>
        <v/>
      </c>
      <c r="H67" s="1155">
        <f>SUM(H64:H66)</f>
        <v/>
      </c>
      <c r="I67" s="1154">
        <f>SUM(I64:I66)</f>
        <v/>
      </c>
      <c r="N67" s="1139" t="n"/>
    </row>
    <row r="68" ht="15" customFormat="1" customHeight="1" s="1131">
      <c r="A68" s="1144" t="inlineStr">
        <is>
          <t>J</t>
        </is>
      </c>
      <c r="B68" s="1145" t="inlineStr">
        <is>
          <t>Advances</t>
        </is>
      </c>
      <c r="C68" s="1129" t="n"/>
      <c r="D68" s="1129" t="n"/>
      <c r="E68" s="1129" t="n"/>
      <c r="F68" s="1146" t="n"/>
      <c r="G68" s="1129" t="n"/>
      <c r="H68" s="1146" t="n"/>
      <c r="I68" s="1129" t="n"/>
      <c r="N68" s="1139" t="n"/>
    </row>
    <row r="69" ht="15" customFormat="1" customHeight="1" s="1131">
      <c r="A69" s="1147" t="n">
        <v>1</v>
      </c>
      <c r="B69" s="1152" t="inlineStr">
        <is>
          <t>On Capital  Account(for non recurring expenditure)</t>
        </is>
      </c>
      <c r="C69" s="1134" t="n"/>
      <c r="D69" s="1134" t="n"/>
      <c r="E69" s="1163" t="n"/>
      <c r="F69" s="1164" t="n"/>
      <c r="G69" s="1134" t="n"/>
      <c r="H69" s="1137">
        <f>SUM(C69:G69)</f>
        <v/>
      </c>
      <c r="I69" s="1134" t="n"/>
      <c r="N69" s="1139" t="n"/>
    </row>
    <row r="70" ht="15" customFormat="1" customHeight="1" s="1131">
      <c r="A70" s="1147" t="n">
        <v>2</v>
      </c>
      <c r="B70" s="1152" t="inlineStr">
        <is>
          <t>Deposit with Construction Agencies-For Construction work</t>
        </is>
      </c>
      <c r="C70" s="1134" t="n"/>
      <c r="D70" s="1134" t="n"/>
      <c r="E70" s="1165" t="n"/>
      <c r="F70" s="1136">
        <f>'R&amp;P Specific'!H24</f>
        <v/>
      </c>
      <c r="G70" s="1134" t="n"/>
      <c r="H70" s="1137">
        <f>SUM(C70:G70)</f>
        <v/>
      </c>
      <c r="I70" s="1134" t="n"/>
      <c r="N70" s="1139" t="n"/>
    </row>
    <row r="71" ht="15" customFormat="1" customHeight="1" s="1131">
      <c r="A71" s="1147" t="n">
        <v>3</v>
      </c>
      <c r="B71" s="1152" t="inlineStr">
        <is>
          <t xml:space="preserve">Deposit with Construction Agencies-For Maintenance Work </t>
        </is>
      </c>
      <c r="C71" s="1134" t="n"/>
      <c r="D71" s="1134" t="n"/>
      <c r="E71" s="1163" t="n"/>
      <c r="F71" s="1164" t="n"/>
      <c r="G71" s="1134" t="n"/>
      <c r="H71" s="1137">
        <f>SUM(C71:G71)</f>
        <v/>
      </c>
      <c r="I71" s="1134" t="n"/>
      <c r="N71" s="1139" t="n"/>
    </row>
    <row r="72" ht="15" customFormat="1" customHeight="1" s="1131">
      <c r="A72" s="1147" t="n">
        <v>4</v>
      </c>
      <c r="B72" s="1152" t="inlineStr">
        <is>
          <t>To  Suppliers (for recurring expenditure)</t>
        </is>
      </c>
      <c r="C72" s="1134" t="n"/>
      <c r="D72" s="1134" t="n"/>
      <c r="E72" s="1165" t="n"/>
      <c r="F72" s="1136">
        <f>'R&amp;P Specific'!H25</f>
        <v/>
      </c>
      <c r="G72" s="1134" t="n"/>
      <c r="H72" s="1137">
        <f>SUM(C72:G72)</f>
        <v/>
      </c>
      <c r="I72" s="1134" t="n"/>
      <c r="N72" s="1139" t="n"/>
    </row>
    <row r="73" ht="15" customFormat="1" customHeight="1" s="1131">
      <c r="A73" s="1147" t="n">
        <v>5</v>
      </c>
      <c r="B73" s="1152" t="inlineStr">
        <is>
          <t>For Escorting Students/Participants from VVN</t>
        </is>
      </c>
      <c r="C73" s="1134" t="n"/>
      <c r="D73" s="1134">
        <f>17640+239560</f>
        <v/>
      </c>
      <c r="E73" s="1163" t="n"/>
      <c r="F73" s="1164" t="n"/>
      <c r="G73" s="1134" t="n"/>
      <c r="H73" s="1137">
        <f>SUM(C73:G73)</f>
        <v/>
      </c>
      <c r="I73" s="1134" t="n"/>
      <c r="N73" s="1139" t="n"/>
    </row>
    <row r="74" ht="15" customFormat="1" customHeight="1" s="1131">
      <c r="A74" s="1147" t="n">
        <v>6</v>
      </c>
      <c r="B74" s="685" t="inlineStr">
        <is>
          <t>For Regional /National Meet  from VVN</t>
        </is>
      </c>
      <c r="C74" s="1134" t="n"/>
      <c r="D74" s="1134" t="n"/>
      <c r="E74" s="1163" t="n"/>
      <c r="F74" s="1164" t="n"/>
      <c r="G74" s="1134" t="n"/>
      <c r="H74" s="1137">
        <f>SUM(C74:G74)</f>
        <v/>
      </c>
      <c r="I74" s="1134" t="n"/>
      <c r="N74" s="1139" t="n"/>
    </row>
    <row r="75" ht="15" customFormat="1" customHeight="1" s="1131">
      <c r="A75" s="1147" t="n">
        <v>7</v>
      </c>
      <c r="B75" s="1152" t="inlineStr">
        <is>
          <t>Others (to be specified)</t>
        </is>
      </c>
      <c r="C75" s="1134" t="n"/>
      <c r="D75" s="1134" t="n"/>
      <c r="E75" s="1165" t="n"/>
      <c r="F75" s="1136">
        <f>'R&amp;P Specific'!H26</f>
        <v/>
      </c>
      <c r="G75" s="1134" t="n"/>
      <c r="H75" s="1137">
        <f>SUM(C75:G75)</f>
        <v/>
      </c>
      <c r="I75" s="1134" t="n">
        <v>133500</v>
      </c>
      <c r="N75" s="1139" t="n"/>
    </row>
    <row r="76" ht="15" customFormat="1" customHeight="1" s="1131">
      <c r="A76" s="1140" t="n"/>
      <c r="B76" s="1141" t="inlineStr">
        <is>
          <t>Sub Total</t>
        </is>
      </c>
      <c r="C76" s="1154">
        <f>SUM(C69:C75)</f>
        <v/>
      </c>
      <c r="D76" s="1154">
        <f>SUM(D69:D75)</f>
        <v/>
      </c>
      <c r="E76" s="1154">
        <f>SUM(E69:E75)</f>
        <v/>
      </c>
      <c r="F76" s="1155">
        <f>SUM(F69:F75)</f>
        <v/>
      </c>
      <c r="G76" s="1154">
        <f>SUM(G69:G75)</f>
        <v/>
      </c>
      <c r="H76" s="1155">
        <f>SUM(H69:H75)</f>
        <v/>
      </c>
      <c r="I76" s="1154">
        <f>SUM(I69:I75)</f>
        <v/>
      </c>
      <c r="N76" s="1139" t="n"/>
    </row>
    <row r="77" ht="15" customFormat="1" customHeight="1" s="1131">
      <c r="A77" s="1144" t="inlineStr">
        <is>
          <t>K</t>
        </is>
      </c>
      <c r="B77" s="1145" t="inlineStr">
        <is>
          <t>Security Deposit</t>
        </is>
      </c>
      <c r="C77" s="1129" t="n"/>
      <c r="D77" s="1129" t="n"/>
      <c r="E77" s="1129" t="n"/>
      <c r="F77" s="1146" t="n"/>
      <c r="G77" s="1129" t="n"/>
      <c r="H77" s="1146" t="n"/>
      <c r="I77" s="1129" t="n"/>
      <c r="N77" s="1139" t="n"/>
    </row>
    <row r="78" ht="15" customFormat="1" customHeight="1" s="1131">
      <c r="A78" s="1147" t="n">
        <v>1</v>
      </c>
      <c r="B78" s="1152" t="inlineStr">
        <is>
          <t>Telephone/Electricity /water etc.</t>
        </is>
      </c>
      <c r="C78" s="1134" t="n"/>
      <c r="D78" s="1134" t="n"/>
      <c r="E78" s="1165" t="n"/>
      <c r="F78" s="1136">
        <f>'R&amp;P Specific'!H29</f>
        <v/>
      </c>
      <c r="G78" s="1134" t="n"/>
      <c r="H78" s="1137">
        <f>SUM(C78:G78)</f>
        <v/>
      </c>
      <c r="I78" s="1134" t="n"/>
      <c r="N78" s="1139" t="n"/>
    </row>
    <row r="79" ht="15" customFormat="1" customHeight="1" s="1131">
      <c r="A79" s="1147" t="n">
        <v>2</v>
      </c>
      <c r="B79" s="1152" t="inlineStr">
        <is>
          <t>Other (to be specified)</t>
        </is>
      </c>
      <c r="C79" s="1134" t="n"/>
      <c r="D79" s="1134" t="n"/>
      <c r="E79" s="1165" t="n"/>
      <c r="F79" s="1136">
        <f>'R&amp;P Specific'!H30</f>
        <v/>
      </c>
      <c r="G79" s="1134" t="n"/>
      <c r="H79" s="1137">
        <f>SUM(C79:G79)</f>
        <v/>
      </c>
      <c r="I79" s="1134" t="n"/>
      <c r="N79" s="1139" t="n"/>
    </row>
    <row r="80" ht="15" customFormat="1" customHeight="1" s="1131">
      <c r="A80" s="1140" t="n"/>
      <c r="B80" s="1141" t="inlineStr">
        <is>
          <t>Sub Total</t>
        </is>
      </c>
      <c r="C80" s="1154">
        <f>SUM(C78:C79)</f>
        <v/>
      </c>
      <c r="D80" s="1154">
        <f>SUM(D78:D79)</f>
        <v/>
      </c>
      <c r="E80" s="1154">
        <f>SUM(E78:E79)</f>
        <v/>
      </c>
      <c r="F80" s="1155">
        <f>SUM(F78:F79)</f>
        <v/>
      </c>
      <c r="G80" s="1154">
        <f>SUM(G78:G79)</f>
        <v/>
      </c>
      <c r="H80" s="1155">
        <f>SUM(H78:H79)</f>
        <v/>
      </c>
      <c r="I80" s="1154">
        <f>SUM(I78:I79)</f>
        <v/>
      </c>
      <c r="N80" s="1139" t="n"/>
    </row>
    <row r="81" ht="15" customFormat="1" customHeight="1" s="1131">
      <c r="A81" s="1144" t="inlineStr">
        <is>
          <t>M</t>
        </is>
      </c>
      <c r="B81" s="1145" t="inlineStr">
        <is>
          <t>Current Liabilities</t>
        </is>
      </c>
      <c r="C81" s="1129" t="n"/>
      <c r="D81" s="1129" t="n"/>
      <c r="E81" s="1129" t="n"/>
      <c r="F81" s="1146" t="n"/>
      <c r="G81" s="1129" t="n"/>
      <c r="H81" s="1146" t="n"/>
      <c r="I81" s="1129" t="n"/>
      <c r="N81" s="1139" t="n"/>
    </row>
    <row r="82" ht="15" customFormat="1" customHeight="1" s="1131">
      <c r="A82" s="1147" t="n">
        <v>1</v>
      </c>
      <c r="B82" s="1152" t="inlineStr">
        <is>
          <t>Deposits from staff</t>
        </is>
      </c>
      <c r="C82" s="1134" t="n"/>
      <c r="D82" s="1134" t="n"/>
      <c r="E82" s="1163" t="n"/>
      <c r="F82" s="1164" t="n"/>
      <c r="G82" s="1134" t="n"/>
      <c r="H82" s="1137">
        <f>SUM(C82:G82)</f>
        <v/>
      </c>
      <c r="I82" s="1134" t="n">
        <v>0</v>
      </c>
      <c r="N82" s="1139" t="n"/>
    </row>
    <row r="83" ht="15" customFormat="1" customHeight="1" s="1131">
      <c r="A83" s="1147" t="n">
        <v>2</v>
      </c>
      <c r="B83" s="1152" t="inlineStr">
        <is>
          <t>Deposits from students(Caution Deposit etc)</t>
        </is>
      </c>
      <c r="C83" s="1134" t="n"/>
      <c r="D83" s="1134" t="n"/>
      <c r="E83" s="1163" t="n"/>
      <c r="F83" s="1164" t="n"/>
      <c r="G83" s="1134" t="n"/>
      <c r="H83" s="1137">
        <f>SUM(C83:G83)</f>
        <v/>
      </c>
      <c r="I83" s="1134" t="n">
        <v>0</v>
      </c>
      <c r="N83" s="1139" t="n"/>
    </row>
    <row r="84" ht="15" customFormat="1" customHeight="1" s="1131">
      <c r="A84" s="1147" t="n">
        <v>3</v>
      </c>
      <c r="B84" s="1152" t="inlineStr">
        <is>
          <t>Deposit from supplier(EMD etc)</t>
        </is>
      </c>
      <c r="C84" s="1134" t="n"/>
      <c r="D84" s="1134" t="n"/>
      <c r="E84" s="1165" t="n"/>
      <c r="F84" s="1136">
        <f>'R&amp;P Specific'!H33</f>
        <v/>
      </c>
      <c r="G84" s="1134" t="n"/>
      <c r="H84" s="1137">
        <f>SUM(C84:G84)</f>
        <v/>
      </c>
      <c r="I84" s="1134" t="n">
        <v>85281</v>
      </c>
      <c r="N84" s="1139" t="n"/>
    </row>
    <row r="85" ht="15" customFormat="1" customHeight="1" s="1131">
      <c r="A85" s="1147" t="n">
        <v>4</v>
      </c>
      <c r="B85" s="1152" t="inlineStr">
        <is>
          <t>Liability towards sundry creditors for goods &amp; Service</t>
        </is>
      </c>
      <c r="C85" s="1134" t="n"/>
      <c r="D85" s="1134" t="n"/>
      <c r="E85" s="1165" t="n"/>
      <c r="F85" s="1136">
        <f>'R&amp;P Specific'!H34</f>
        <v/>
      </c>
      <c r="G85" s="1134" t="n"/>
      <c r="H85" s="1137">
        <f>SUM(C85:G85)</f>
        <v/>
      </c>
      <c r="I85" s="1134" t="n">
        <v>0</v>
      </c>
      <c r="N85" s="1139" t="n"/>
    </row>
    <row r="86" ht="15" customFormat="1" customHeight="1" s="1131">
      <c r="A86" s="1147" t="n">
        <v>5</v>
      </c>
      <c r="B86" s="1152" t="inlineStr">
        <is>
          <t>Statutory Liabilities (Professional tax, TDS, WC TAX, etc. )</t>
        </is>
      </c>
      <c r="C86" s="1134" t="n">
        <v>1773790</v>
      </c>
      <c r="D86" s="1134" t="n">
        <v>40712</v>
      </c>
      <c r="E86" s="1165" t="n"/>
      <c r="F86" s="1136">
        <f>'R&amp;P Specific'!H35</f>
        <v/>
      </c>
      <c r="G86" s="1134" t="n"/>
      <c r="H86" s="1137">
        <f>SUM(C86:G86)</f>
        <v/>
      </c>
      <c r="I86" s="1134" t="n">
        <v>30849</v>
      </c>
      <c r="N86" s="1139" t="n"/>
    </row>
    <row r="87" ht="15" customFormat="1" customHeight="1" s="1131">
      <c r="A87" s="1147" t="n">
        <v>6</v>
      </c>
      <c r="B87" s="1152" t="inlineStr">
        <is>
          <t>CBSE Fees Payable</t>
        </is>
      </c>
      <c r="C87" s="1134" t="n"/>
      <c r="D87" s="1134" t="n"/>
      <c r="E87" s="1163" t="n"/>
      <c r="F87" s="1164" t="n"/>
      <c r="G87" s="1134" t="n"/>
      <c r="H87" s="1137">
        <f>SUM(C87:G87)</f>
        <v/>
      </c>
      <c r="I87" s="1134" t="n">
        <v>0</v>
      </c>
      <c r="N87" s="1139" t="n"/>
    </row>
    <row r="88" ht="15" customFormat="1" customHeight="1" s="1131">
      <c r="A88" s="1147" t="n">
        <v>7</v>
      </c>
      <c r="B88" s="1152" t="inlineStr">
        <is>
          <t>Scholarships/ Award Etc.</t>
        </is>
      </c>
      <c r="C88" s="1134" t="n"/>
      <c r="D88" s="1134" t="n">
        <v>20000</v>
      </c>
      <c r="E88" s="1163" t="n"/>
      <c r="F88" s="1164" t="n"/>
      <c r="G88" s="1134" t="n"/>
      <c r="H88" s="1137">
        <f>SUM(C88:G88)</f>
        <v/>
      </c>
      <c r="I88" s="1134" t="n">
        <v>0</v>
      </c>
      <c r="N88" s="1139" t="n"/>
    </row>
    <row r="89" ht="15" customFormat="1" customHeight="1" s="1131">
      <c r="A89" s="1147" t="n">
        <v>8</v>
      </c>
      <c r="B89" s="1152" t="inlineStr">
        <is>
          <t>GPF Remittance-Project KVs</t>
        </is>
      </c>
      <c r="C89" s="1134" t="n"/>
      <c r="D89" s="1134" t="n"/>
      <c r="E89" s="1163" t="n"/>
      <c r="F89" s="1164" t="n"/>
      <c r="G89" s="1134" t="n"/>
      <c r="H89" s="1137">
        <f>SUM(C89:G89)</f>
        <v/>
      </c>
      <c r="I89" s="1134" t="n">
        <v>0</v>
      </c>
      <c r="N89" s="1139" t="n"/>
    </row>
    <row r="90" ht="15" customFormat="1" customHeight="1" s="1131">
      <c r="A90" s="1147" t="n">
        <v>9</v>
      </c>
      <c r="B90" s="1152" t="inlineStr">
        <is>
          <t>CPF Remittance-Project KVs</t>
        </is>
      </c>
      <c r="C90" s="1134" t="n"/>
      <c r="D90" s="1134" t="n"/>
      <c r="E90" s="1163" t="n"/>
      <c r="F90" s="1164" t="n"/>
      <c r="G90" s="1134" t="n"/>
      <c r="H90" s="1137">
        <f>SUM(C90:G90)</f>
        <v/>
      </c>
      <c r="I90" s="1134" t="n">
        <v>0</v>
      </c>
      <c r="N90" s="1139" t="n"/>
    </row>
    <row r="91" ht="15" customFormat="1" customHeight="1" s="1131">
      <c r="A91" s="1147" t="n">
        <v>10</v>
      </c>
      <c r="B91" s="1152" t="inlineStr">
        <is>
          <t>EWS Remittance-Project KVs</t>
        </is>
      </c>
      <c r="C91" s="1134" t="n"/>
      <c r="D91" s="1134" t="n"/>
      <c r="E91" s="1163" t="n"/>
      <c r="F91" s="1164" t="n"/>
      <c r="G91" s="1134" t="n"/>
      <c r="H91" s="1137">
        <f>SUM(C91:G91)</f>
        <v/>
      </c>
      <c r="I91" s="1134" t="n">
        <v>0</v>
      </c>
      <c r="N91" s="1139" t="n"/>
    </row>
    <row r="92" ht="15" customFormat="1" customHeight="1" s="1131">
      <c r="A92" s="1147" t="n">
        <v>11</v>
      </c>
      <c r="B92" s="1152" t="inlineStr">
        <is>
          <t>LSPC Remittance-Project KVs</t>
        </is>
      </c>
      <c r="C92" s="1134" t="n"/>
      <c r="D92" s="1134" t="n"/>
      <c r="E92" s="1163" t="n"/>
      <c r="F92" s="1164" t="n"/>
      <c r="G92" s="1134" t="n"/>
      <c r="H92" s="1137">
        <f>SUM(C92:G92)</f>
        <v/>
      </c>
      <c r="I92" s="1134" t="n">
        <v>0</v>
      </c>
      <c r="N92" s="1139" t="n"/>
    </row>
    <row r="93" ht="15" customFormat="1" customHeight="1" s="462">
      <c r="A93" s="1147" t="n">
        <v>12</v>
      </c>
      <c r="B93" s="686" t="inlineStr">
        <is>
          <t>NPS Remittance</t>
        </is>
      </c>
      <c r="C93" s="1134" t="n"/>
      <c r="D93" s="1134" t="n"/>
      <c r="E93" s="1163" t="n"/>
      <c r="F93" s="1164" t="n"/>
      <c r="G93" s="1134" t="n"/>
      <c r="H93" s="1137">
        <f>SUM(C93:G93)</f>
        <v/>
      </c>
      <c r="I93" s="1134" t="n">
        <v>45858</v>
      </c>
      <c r="N93" s="493" t="n"/>
      <c r="O93" s="1131" t="n"/>
    </row>
    <row r="94" ht="15" customFormat="1" customHeight="1" s="1131">
      <c r="A94" s="1147" t="n">
        <v>13</v>
      </c>
      <c r="B94" s="1152" t="inlineStr">
        <is>
          <t>Liability towards Retirement Benefits (DCRG,Commutation etc.)</t>
        </is>
      </c>
      <c r="C94" s="1134" t="n"/>
      <c r="D94" s="1134" t="n"/>
      <c r="E94" s="1163" t="n"/>
      <c r="F94" s="1164" t="n"/>
      <c r="G94" s="1134" t="n"/>
      <c r="H94" s="1137">
        <f>SUM(C94:G94)</f>
        <v/>
      </c>
      <c r="I94" s="1134" t="n">
        <v>0</v>
      </c>
      <c r="N94" s="1139" t="n"/>
    </row>
    <row r="95" ht="15" customFormat="1" customHeight="1" s="1131">
      <c r="A95" s="1147" t="n">
        <v>14</v>
      </c>
      <c r="B95" s="1152" t="inlineStr">
        <is>
          <t>Liability towards other remittances</t>
        </is>
      </c>
      <c r="C95" s="1134">
        <f>905407+48980</f>
        <v/>
      </c>
      <c r="D95" s="1134" t="n">
        <v>195471</v>
      </c>
      <c r="E95" s="1165" t="n"/>
      <c r="F95" s="1136">
        <f>'R&amp;P Specific'!H36</f>
        <v/>
      </c>
      <c r="G95" s="1134" t="n"/>
      <c r="H95" s="1137">
        <f>SUM(C95:G95)</f>
        <v/>
      </c>
      <c r="I95" s="1134" t="n">
        <v>186011</v>
      </c>
      <c r="N95" s="1139" t="n"/>
    </row>
    <row r="96" ht="15" customFormat="1" customHeight="1" s="1131">
      <c r="A96" s="1140" t="n"/>
      <c r="B96" s="1141" t="inlineStr">
        <is>
          <t>Sub Total</t>
        </is>
      </c>
      <c r="C96" s="1154">
        <f>SUM(C82:C95)</f>
        <v/>
      </c>
      <c r="D96" s="1154">
        <f>SUM(D82:D95)</f>
        <v/>
      </c>
      <c r="E96" s="1154">
        <f>SUM(E82:E95)</f>
        <v/>
      </c>
      <c r="F96" s="1154">
        <f>SUM(F82:F95)</f>
        <v/>
      </c>
      <c r="G96" s="1154">
        <f>SUM(G82:G95)</f>
        <v/>
      </c>
      <c r="H96" s="1155">
        <f>SUM(H82:H95)</f>
        <v/>
      </c>
      <c r="I96" s="1154">
        <f>SUM(I82:I95)</f>
        <v/>
      </c>
      <c r="N96" s="1139" t="n"/>
    </row>
    <row r="97" ht="25.5" customFormat="1" customHeight="1" s="1166">
      <c r="A97" s="1167" t="n"/>
      <c r="B97" s="1168" t="inlineStr">
        <is>
          <t>GRAND TOTAL</t>
        </is>
      </c>
      <c r="C97" s="1169">
        <f>C96+C80+C76+C67+C62+C55+C50+C46+C39+C32+C31+C30+C29+C11</f>
        <v/>
      </c>
      <c r="D97" s="1169">
        <f>D96+D80+D76+D67+D62+D55+D50+D46+D39+D32+D31+D30+D29+D11</f>
        <v/>
      </c>
      <c r="E97" s="1169">
        <f>E96+E80+E76+E67+E62+E55+E50+E46+E39+E32+E31+E30+E29+E11</f>
        <v/>
      </c>
      <c r="F97" s="1169">
        <f>F96+F80+F76+F67+F62+F55+F50+F46+F39+F32+F31+F30+F29+F11</f>
        <v/>
      </c>
      <c r="G97" s="1169">
        <f>G96+G80+G76+G67+G62+G55+G50+G46+G39+G32+G31+G30+G29+G11</f>
        <v/>
      </c>
      <c r="H97" s="1169">
        <f>H96+H80+H76+H67+H62+H55+H50+H46+H39+H32+H31+H30+H29+H11</f>
        <v/>
      </c>
      <c r="I97" s="1169">
        <f>I96+I80+I76+I67+I62+I55+I50+I46+I39+I32+I31+I30+I29+I11</f>
        <v/>
      </c>
      <c r="M97" s="1170" t="n"/>
      <c r="N97" s="1139" t="n"/>
      <c r="O97" s="1131" t="n"/>
    </row>
    <row r="98" ht="24.75" customFormat="1" customHeight="1" s="1171">
      <c r="A98" s="1172" t="n"/>
      <c r="B98" s="1173" t="inlineStr">
        <is>
          <t>Difference</t>
        </is>
      </c>
      <c r="C98" s="1174">
        <f>C97-PAYMENTS!E176</f>
        <v/>
      </c>
      <c r="D98" s="1174">
        <f>D97-PAYMENTS!F176</f>
        <v/>
      </c>
      <c r="E98" s="1174">
        <f>E97-PAYMENTS!G176</f>
        <v/>
      </c>
      <c r="F98" s="1174">
        <f>F97-PAYMENTS!H176</f>
        <v/>
      </c>
      <c r="G98" s="1174">
        <f>G97-PAYMENTS!I176</f>
        <v/>
      </c>
      <c r="H98" s="1174">
        <f>H97-PAYMENTS!J176</f>
        <v/>
      </c>
      <c r="I98" s="1174">
        <f>I97-PAYMENTS!K176</f>
        <v/>
      </c>
    </row>
    <row r="99" ht="38.25" customFormat="1" customHeight="1" s="467">
      <c r="A99" s="758" t="inlineStr">
        <is>
          <t>FINANCE OFFICER/DIRECTOR/PRINCIPAL</t>
        </is>
      </c>
      <c r="B99" s="1175" t="n"/>
      <c r="C99" s="1175" t="n"/>
      <c r="D99" s="1175" t="n"/>
      <c r="E99" s="1175" t="n"/>
      <c r="F99" s="1175" t="n"/>
      <c r="G99" s="1175" t="n"/>
      <c r="H99" s="1175" t="n"/>
      <c r="I99" s="1176" t="n"/>
    </row>
    <row r="144">
      <c r="B144" s="1177" t="n"/>
    </row>
    <row r="231" customFormat="1" s="1120"/>
    <row r="232" customFormat="1" s="1120"/>
    <row r="233" customFormat="1" s="1120"/>
    <row r="234" customFormat="1" s="1120"/>
    <row r="235" customFormat="1" s="1120"/>
    <row r="236" customFormat="1" s="1120"/>
    <row r="237" customFormat="1" s="1120"/>
    <row r="238" customFormat="1" s="1120"/>
    <row r="241" customFormat="1" s="1120"/>
    <row r="242" customFormat="1" s="1120"/>
    <row r="243" customFormat="1" s="1120"/>
    <row r="244" customFormat="1" s="1120"/>
    <row r="245" customFormat="1" s="1120"/>
    <row r="246" customFormat="1" s="1120"/>
    <row r="247" customFormat="1" s="1120"/>
    <row r="248" customFormat="1" s="1120"/>
    <row r="249" customFormat="1" s="1120"/>
    <row r="250" customFormat="1" s="1120"/>
    <row r="251" customFormat="1" s="1120"/>
    <row r="252" customFormat="1" s="1120"/>
    <row r="253" customFormat="1" s="1120"/>
    <row r="254" customFormat="1" s="1120"/>
    <row r="255" customFormat="1" s="1120"/>
    <row r="256" customFormat="1" s="1120"/>
    <row r="257" customFormat="1" s="1120"/>
    <row r="258" customFormat="1" s="1120"/>
    <row r="259" customFormat="1" s="1120"/>
    <row r="260" customFormat="1" s="1120"/>
    <row r="261" customFormat="1" s="1120"/>
    <row r="262" customFormat="1" s="1120"/>
  </sheetData>
  <mergeCells count="10">
    <mergeCell ref="A2:I2"/>
    <mergeCell ref="B4:B5"/>
    <mergeCell ref="A99:I99"/>
    <mergeCell ref="G3:G4"/>
    <mergeCell ref="E3:E4"/>
    <mergeCell ref="A3:A5"/>
    <mergeCell ref="A1:I1"/>
    <mergeCell ref="F3:F4"/>
    <mergeCell ref="H3:H4"/>
    <mergeCell ref="I3:I4"/>
  </mergeCells>
  <dataValidations count="1">
    <dataValidation sqref="C7:H95" showDropDown="0" showInputMessage="1" showErrorMessage="1" allowBlank="1" type="whole" operator="greaterThanOrEqual">
      <formula1>0</formula1>
    </dataValidation>
  </dataValidations>
  <hyperlinks>
    <hyperlink ref="K6" location="BS!Print_Area" display="Balance Sheet"/>
    <hyperlink ref="L6" location="'S-4'!Print_Area" display="Schedule-4 (All)"/>
    <hyperlink ref="K7" location="RECEIPTS!Print_Titles" display="Receipt"/>
    <hyperlink ref="L7" location="'S-4 A'!A1" display="Sch-4A (SF)"/>
    <hyperlink ref="K8" location="PAYMENTS!Print_Titles" display="Payment"/>
    <hyperlink ref="L8" location="'s4-B'!A1" display="Sch-4B (Plan)"/>
    <hyperlink ref="K9" location="'ANNE-REC-SF-PROV '!Print_Area" display="SF-Rec-Prov-Annex"/>
    <hyperlink ref="L9" location="'s 4 c '!A1" display="Sch-4C (Specific Plan)"/>
    <hyperlink ref="K10" location="'ANNE-REC-VVN-PROV'!Print_Area" display="VVN-Rec-Prov-Annex"/>
    <hyperlink ref="L10" location="'s 4 D'!A1" display="Sch-4D (VVN)"/>
    <hyperlink ref="K11" location="'ANNE-PAYM-PROJCTSF-PROV'!Print_Area" display="Project-Rec-Prov-Annex"/>
    <hyperlink ref="L11" location="'s 4 E'!A1" display="Sch-4E (Project)"/>
    <hyperlink ref="K12" location="'ANNE-PAYM-SF-PROV'!Print_Area" display="SF-Paym-Prov-Annex"/>
    <hyperlink ref="L12" location="'S- 7'!A1" display="Schedule-7"/>
    <hyperlink ref="K13" location="'ANNE-PAYM-VVN-PROV'!Print_Area" display="VVN-Paym-Prov-Annex"/>
    <hyperlink ref="L13" location="'S  8'!Print_Area" display="Schedule-8"/>
    <hyperlink ref="K14" location="'ANNE-PAYM-PLAN-PROV'!Print_Area" display="Plan-Paym-Prov-Annex"/>
    <hyperlink ref="L14" location="'ANNE-S8-SF Civil'!A1" display="S8-Annex-SF"/>
    <hyperlink ref="K15" location="'I&amp;E'!Print_Area" display="Income &amp; Expenditure"/>
    <hyperlink ref="L15" location="'ANNE-S8-VVN All'!A1" display="S8-Annex-VVN"/>
    <hyperlink ref="K16" location="'S-1'!Print_Area" display="Schedule-1"/>
    <hyperlink ref="L16" location="'ANNE-S8-ProjectSF'!A1" display="S8-Annex-Project"/>
    <hyperlink ref="K17" location="'S-2'!Print_Area" display="Schedule-2"/>
    <hyperlink ref="L17" location="'ANNE-S8-PLAN'!A1" display="S8-Annex-Plan"/>
    <hyperlink ref="K18" location="'2A'!Print_Area" display="Schedule-2A"/>
    <hyperlink ref="L18" location="'ANNE-S8-SP.PLAN'!A1" display="S8-Annex-Sp. Plan"/>
    <hyperlink ref="K19" location="'S-3'!Print_Area" display="Schedule-3"/>
    <hyperlink ref="L19" location="'SCH-9 &amp; 10 '!Print_Area" display="S-9"/>
    <hyperlink ref="K20" location="'S- 3 A'!A1" display="Schedule-3A"/>
    <hyperlink ref="L20" location="'SCH-9 &amp; 10 '!Print_Area" display="S-10"/>
    <hyperlink ref="K21" location="'S-3B'!A1" display="Schedule-3B"/>
    <hyperlink ref="L21" location="'SCH 12 &amp;13 &amp; 14'!Print_Area" display="S-12"/>
    <hyperlink ref="K22" location="'ANN-S3-SF Civil'!Print_Area" display="S3-Annex-SF"/>
    <hyperlink ref="L22" location="'SCH 12 &amp;13 &amp; 14'!Print_Area" display="S-13"/>
    <hyperlink ref="K23" location="'ANN-S3-VVN-ALL'!Print_Area" display="S3-Annex-VVN"/>
    <hyperlink ref="L23" location="'SCH 12 &amp;13 &amp; 14'!Print_Area" display="S-14"/>
    <hyperlink ref="K24" location="'ANN-S3-PROJCT-SF'!Print_Area" display="S3-Annex-Project"/>
    <hyperlink ref="L24" location="'SC-15'!Print_Area" display="S-15"/>
    <hyperlink ref="K25" location="'ANN-S3-PLAN'!Print_Area" display="S3-Annex-Plan"/>
    <hyperlink ref="L25" location="'SCH- 16 &amp; 17'!Print_Area" display="S-16"/>
    <hyperlink ref="K26" location="'ANN-S3-SP.PLAN'!Print_Area" display="S3-Annex-Specific Plan"/>
    <hyperlink ref="L26" location="'SCH- 16 &amp; 17'!Print_Area" display="S-17"/>
    <hyperlink ref="L27" location="'sch - 18 &amp;19 &amp; 22'!Print_Area" display="S-18"/>
    <hyperlink ref="L28" location="'sch - 18 &amp;19 &amp; 22'!Print_Area" display="S-19"/>
    <hyperlink ref="L29" location="'S-4'!Print_Area" display="S-4"/>
    <hyperlink ref="L30" location="'sch - 18 &amp;19 &amp; 22'!Print_Area" display="S-22"/>
  </hyperlinks>
  <printOptions gridLines="1"/>
  <pageMargins left="0.7086614173228347" right="0.2755905511811024" top="0.4330708661417323" bottom="0.2362204724409449" header="0.3149606299212598" footer="0.1574803149606299"/>
  <pageSetup orientation="landscape" paperSize="9" scale="85" blackAndWhite="1"/>
  <rowBreaks count="1" manualBreakCount="1">
    <brk id="43" min="0" max="8" man="1"/>
  </rowBreaks>
  <legacyDrawing r:id="anysvml"/>
</worksheet>
</file>

<file path=xl/worksheets/sheet50.xml><?xml version="1.0" encoding="utf-8"?>
<worksheet xmlns="http://schemas.openxmlformats.org/spreadsheetml/2006/main">
  <sheetPr>
    <outlinePr summaryBelow="1" summaryRight="1"/>
    <pageSetUpPr fitToPage="1"/>
  </sheetPr>
  <dimension ref="A1:O44"/>
  <sheetViews>
    <sheetView view="pageBreakPreview" zoomScale="85" zoomScaleNormal="85" zoomScaleSheetLayoutView="85" workbookViewId="0">
      <selection activeCell="I6" sqref="I6"/>
    </sheetView>
  </sheetViews>
  <sheetFormatPr baseColWidth="8" defaultColWidth="12.7109375" defaultRowHeight="12.75"/>
  <cols>
    <col width="8.42578125" customWidth="1" style="387" min="1" max="1"/>
    <col width="32.28515625" customWidth="1" style="387" min="2" max="2"/>
    <col width="30.140625" customWidth="1" style="387" min="3" max="3"/>
    <col width="31.7109375" customWidth="1" style="387" min="4" max="4"/>
    <col width="15" customWidth="1" style="387" min="5" max="5"/>
    <col width="15.42578125" customWidth="1" style="387" min="6" max="6"/>
    <col width="29" customWidth="1" style="387" min="7" max="7"/>
    <col width="16.28515625" customWidth="1" style="387" min="8" max="8"/>
    <col width="30.7109375" customWidth="1" style="387" min="9" max="9"/>
    <col width="12.7109375" customWidth="1" style="387" min="10" max="13"/>
    <col width="18.5703125" customWidth="1" style="387" min="14" max="14"/>
    <col width="21.42578125" customWidth="1" style="387" min="15" max="15"/>
    <col width="18.28515625" customWidth="1" style="387" min="16" max="16"/>
    <col width="12.7109375" customWidth="1" style="387" min="17" max="16384"/>
  </cols>
  <sheetData>
    <row r="1" ht="18.75" customFormat="1" customHeight="1" s="386">
      <c r="A1" s="741">
        <f>COVER!A1</f>
        <v/>
      </c>
      <c r="J1" s="741" t="n"/>
      <c r="K1" s="741" t="n"/>
      <c r="L1" s="741" t="n"/>
      <c r="M1" s="741" t="n"/>
      <c r="N1" s="741" t="n"/>
      <c r="O1" s="741" t="n"/>
    </row>
    <row r="2" ht="18.75" customFormat="1" customHeight="1" s="386">
      <c r="A2" s="741" t="n"/>
      <c r="B2" s="741" t="n"/>
      <c r="C2" s="741" t="n"/>
      <c r="D2" s="741" t="inlineStr">
        <is>
          <t>FORM-C</t>
        </is>
      </c>
      <c r="E2" s="741" t="n"/>
      <c r="F2" s="741" t="n"/>
      <c r="G2" s="741" t="n"/>
      <c r="H2" s="741" t="n"/>
      <c r="I2" s="741" t="n"/>
      <c r="J2" s="741" t="n"/>
      <c r="K2" s="741" t="n"/>
      <c r="L2" s="741" t="n"/>
      <c r="M2" s="741" t="n"/>
      <c r="N2" s="741" t="n"/>
      <c r="O2" s="741" t="n"/>
    </row>
    <row r="3" ht="15.75" customHeight="1">
      <c r="A3" s="1044" t="inlineStr">
        <is>
          <t>Statement Showing the Outstanding liabilities Shown in Schedule-3 as on 31.03.2024</t>
        </is>
      </c>
    </row>
    <row r="4" ht="63.75" customFormat="1" customHeight="1" s="389">
      <c r="A4" s="954" t="inlineStr">
        <is>
          <t>SN</t>
        </is>
      </c>
      <c r="B4" s="954" t="inlineStr">
        <is>
          <t>Name of KV</t>
        </is>
      </c>
      <c r="C4" s="1045" t="inlineStr">
        <is>
          <t>Group of Liabilities 
(Please use dropdown list)</t>
        </is>
      </c>
      <c r="D4" s="1045" t="inlineStr">
        <is>
          <t>TYPE OF LIABILITIES 
(Please use dropdown list)</t>
        </is>
      </c>
      <c r="E4" s="545" t="inlineStr">
        <is>
          <t>Name of the Fund-SF/VVN/Project KV/CCA Fund 
(Please use dropdown list)</t>
        </is>
      </c>
      <c r="F4" s="546" t="inlineStr">
        <is>
          <t xml:space="preserve">Amount </t>
        </is>
      </c>
      <c r="G4" s="546" t="inlineStr">
        <is>
          <t>Particulars of liability viz Name of the Party/Name of Emp. Etc. as per Ledger</t>
        </is>
      </c>
      <c r="H4" s="546" t="inlineStr">
        <is>
          <t>Date since when the liabilty is pending</t>
        </is>
      </c>
      <c r="I4" s="546" t="inlineStr">
        <is>
          <t>Remarks (Mention  reason for outstanding liability &amp; action taken as on date to settle the liability)</t>
        </is>
      </c>
      <c r="J4" s="388" t="n"/>
      <c r="K4" s="388" t="n"/>
      <c r="L4" s="388" t="n"/>
    </row>
    <row r="5" ht="18" customFormat="1" customHeight="1" s="390">
      <c r="A5" s="1117" t="n"/>
      <c r="B5" s="1117" t="n"/>
      <c r="C5" s="1117" t="n"/>
      <c r="D5" s="1117" t="n"/>
      <c r="E5" s="391" t="n">
        <v>1</v>
      </c>
      <c r="F5" s="391" t="n">
        <v>2</v>
      </c>
      <c r="G5" s="391" t="n">
        <v>3</v>
      </c>
      <c r="H5" s="391" t="n">
        <v>4</v>
      </c>
      <c r="I5" s="391" t="n">
        <v>5</v>
      </c>
      <c r="J5" s="392" t="n"/>
      <c r="K5" s="392" t="n"/>
      <c r="L5" s="392" t="n"/>
    </row>
    <row r="6" ht="20.25" customHeight="1">
      <c r="A6" s="216" t="n">
        <v>1</v>
      </c>
      <c r="B6" s="393">
        <f>COVER!$A$1</f>
        <v/>
      </c>
      <c r="C6" s="125" t="inlineStr">
        <is>
          <t>CURRENT LIABILITY</t>
        </is>
      </c>
      <c r="D6" s="125" t="inlineStr">
        <is>
          <t>Deposit from supplier(EMD etc)</t>
        </is>
      </c>
      <c r="E6" s="125" t="inlineStr">
        <is>
          <t>VVN</t>
        </is>
      </c>
      <c r="F6" s="126" t="n">
        <v>45270</v>
      </c>
      <c r="G6" s="125" t="n"/>
      <c r="H6" s="125" t="n"/>
      <c r="I6" s="125" t="n"/>
    </row>
    <row r="7" ht="21" customHeight="1">
      <c r="A7" s="216" t="n">
        <v>2</v>
      </c>
      <c r="B7" s="393">
        <f>COVER!$A$1</f>
        <v/>
      </c>
      <c r="C7" s="125" t="inlineStr">
        <is>
          <t>CURRENT LIABILITY</t>
        </is>
      </c>
      <c r="D7" s="125" t="inlineStr">
        <is>
          <t>Liability towards other remittances</t>
        </is>
      </c>
      <c r="E7" s="125" t="inlineStr">
        <is>
          <t>VVN</t>
        </is>
      </c>
      <c r="F7" s="126" t="n">
        <v>-8875</v>
      </c>
      <c r="G7" s="125" t="n"/>
      <c r="H7" s="125" t="n"/>
      <c r="I7" s="125" t="n"/>
    </row>
    <row r="8" ht="25.5" customFormat="1" customHeight="1" s="712">
      <c r="A8" s="707" t="n">
        <v>3</v>
      </c>
      <c r="B8" s="708">
        <f>COVER!$A$1</f>
        <v/>
      </c>
      <c r="C8" s="709" t="inlineStr">
        <is>
          <t>CURRENT LIABILITY</t>
        </is>
      </c>
      <c r="D8" s="709" t="inlineStr">
        <is>
          <t>Liability towards other remittances</t>
        </is>
      </c>
      <c r="E8" s="709" t="inlineStr">
        <is>
          <t>School Fund</t>
        </is>
      </c>
      <c r="F8" s="710" t="n">
        <v>2728118</v>
      </c>
      <c r="G8" s="709" t="n"/>
      <c r="H8" s="711" t="n">
        <v>45352</v>
      </c>
      <c r="I8" s="709" t="inlineStr">
        <is>
          <t>Regular employee Salary month of March 2024 (Paid in April 2024)</t>
        </is>
      </c>
    </row>
    <row r="9" ht="21" customHeight="1">
      <c r="A9" s="216" t="n">
        <v>4</v>
      </c>
      <c r="B9" s="393">
        <f>COVER!$A$1</f>
        <v/>
      </c>
      <c r="C9" s="125" t="n"/>
      <c r="D9" s="125" t="n"/>
      <c r="E9" s="125" t="n"/>
      <c r="F9" s="126" t="n"/>
      <c r="G9" s="125" t="n"/>
      <c r="H9" s="125" t="n"/>
      <c r="I9" s="125" t="n"/>
    </row>
    <row r="10" ht="21" customHeight="1">
      <c r="A10" s="216" t="n">
        <v>5</v>
      </c>
      <c r="B10" s="393">
        <f>COVER!$A$1</f>
        <v/>
      </c>
      <c r="C10" s="125" t="n"/>
      <c r="D10" s="125" t="n"/>
      <c r="E10" s="125" t="n"/>
      <c r="F10" s="126" t="n"/>
      <c r="G10" s="125" t="n"/>
      <c r="H10" s="125" t="n"/>
      <c r="I10" s="125" t="n"/>
    </row>
    <row r="11" ht="21" customHeight="1">
      <c r="A11" s="216" t="n">
        <v>6</v>
      </c>
      <c r="B11" s="393">
        <f>COVER!$A$1</f>
        <v/>
      </c>
      <c r="C11" s="125" t="n"/>
      <c r="D11" s="125" t="n"/>
      <c r="E11" s="125" t="n"/>
      <c r="F11" s="126" t="n"/>
      <c r="G11" s="125" t="n"/>
      <c r="H11" s="125" t="n"/>
      <c r="I11" s="125" t="n"/>
    </row>
    <row r="12" ht="21" customHeight="1">
      <c r="A12" s="216" t="n">
        <v>7</v>
      </c>
      <c r="B12" s="393">
        <f>COVER!$A$1</f>
        <v/>
      </c>
      <c r="C12" s="125" t="n"/>
      <c r="D12" s="125" t="n"/>
      <c r="E12" s="125" t="n"/>
      <c r="F12" s="126" t="n"/>
      <c r="G12" s="125" t="n"/>
      <c r="H12" s="125" t="n"/>
      <c r="I12" s="125" t="n"/>
    </row>
    <row r="13" ht="21" customHeight="1">
      <c r="A13" s="216" t="n">
        <v>8</v>
      </c>
      <c r="B13" s="393">
        <f>COVER!$A$1</f>
        <v/>
      </c>
      <c r="C13" s="125" t="n"/>
      <c r="D13" s="125" t="n"/>
      <c r="E13" s="125" t="n"/>
      <c r="F13" s="126" t="n"/>
      <c r="G13" s="125" t="n"/>
      <c r="H13" s="125" t="n"/>
      <c r="I13" s="125" t="n"/>
    </row>
    <row r="14" ht="21" customHeight="1">
      <c r="A14" s="216" t="n">
        <v>9</v>
      </c>
      <c r="B14" s="393">
        <f>COVER!$A$1</f>
        <v/>
      </c>
      <c r="C14" s="125" t="n"/>
      <c r="D14" s="125" t="n"/>
      <c r="E14" s="125" t="n"/>
      <c r="F14" s="126" t="n"/>
      <c r="G14" s="117" t="n"/>
      <c r="H14" s="125" t="n"/>
      <c r="I14" s="125" t="n"/>
    </row>
    <row r="15" ht="21" customHeight="1">
      <c r="A15" s="216" t="n">
        <v>10</v>
      </c>
      <c r="B15" s="393">
        <f>COVER!$A$1</f>
        <v/>
      </c>
      <c r="C15" s="125" t="n"/>
      <c r="D15" s="125" t="n"/>
      <c r="E15" s="125" t="n"/>
      <c r="F15" s="126" t="n"/>
      <c r="G15" s="125" t="n"/>
      <c r="H15" s="125" t="n"/>
      <c r="I15" s="125" t="n"/>
    </row>
    <row r="16" ht="21" customHeight="1">
      <c r="A16" s="216" t="n">
        <v>11</v>
      </c>
      <c r="B16" s="393">
        <f>COVER!$A$1</f>
        <v/>
      </c>
      <c r="C16" s="125" t="n"/>
      <c r="D16" s="125" t="n"/>
      <c r="E16" s="125" t="n"/>
      <c r="F16" s="126" t="n"/>
      <c r="G16" s="125" t="n"/>
      <c r="H16" s="125" t="n"/>
      <c r="I16" s="125" t="n"/>
    </row>
    <row r="17" ht="21" customHeight="1">
      <c r="A17" s="216" t="n">
        <v>12</v>
      </c>
      <c r="B17" s="393">
        <f>COVER!$A$1</f>
        <v/>
      </c>
      <c r="C17" s="125" t="n"/>
      <c r="D17" s="125" t="n"/>
      <c r="E17" s="125" t="n"/>
      <c r="F17" s="126" t="n"/>
      <c r="G17" s="125" t="n"/>
      <c r="H17" s="125" t="n"/>
      <c r="I17" s="125" t="n"/>
    </row>
    <row r="18" ht="21" customHeight="1">
      <c r="A18" s="216" t="n">
        <v>13</v>
      </c>
      <c r="B18" s="393">
        <f>COVER!$A$1</f>
        <v/>
      </c>
      <c r="C18" s="125" t="n"/>
      <c r="D18" s="125" t="n"/>
      <c r="E18" s="125" t="n"/>
      <c r="F18" s="126" t="n"/>
      <c r="G18" s="125" t="n"/>
      <c r="H18" s="125" t="n"/>
      <c r="I18" s="125" t="n"/>
    </row>
    <row r="19" ht="21" customHeight="1">
      <c r="A19" s="216" t="n">
        <v>14</v>
      </c>
      <c r="B19" s="393">
        <f>COVER!$A$1</f>
        <v/>
      </c>
      <c r="C19" s="125" t="n"/>
      <c r="D19" s="125" t="n"/>
      <c r="E19" s="125" t="n"/>
      <c r="F19" s="126" t="n"/>
      <c r="G19" s="125" t="n"/>
      <c r="H19" s="125" t="n"/>
      <c r="I19" s="125" t="n"/>
    </row>
    <row r="20" ht="21" customHeight="1">
      <c r="A20" s="216" t="n">
        <v>15</v>
      </c>
      <c r="B20" s="393">
        <f>COVER!$A$1</f>
        <v/>
      </c>
      <c r="C20" s="125" t="n"/>
      <c r="D20" s="125" t="n"/>
      <c r="E20" s="125" t="n"/>
      <c r="F20" s="126" t="n"/>
      <c r="G20" s="125" t="n"/>
      <c r="H20" s="125" t="n"/>
      <c r="I20" s="125" t="n"/>
    </row>
    <row r="21" ht="21" customHeight="1">
      <c r="A21" s="216" t="n">
        <v>16</v>
      </c>
      <c r="B21" s="393">
        <f>COVER!$A$1</f>
        <v/>
      </c>
      <c r="C21" s="125" t="n"/>
      <c r="D21" s="125" t="n"/>
      <c r="E21" s="125" t="n"/>
      <c r="F21" s="126" t="n"/>
      <c r="G21" s="125" t="n"/>
      <c r="H21" s="125" t="n"/>
      <c r="I21" s="125" t="n"/>
    </row>
    <row r="22" ht="21" customHeight="1">
      <c r="A22" s="216" t="n">
        <v>17</v>
      </c>
      <c r="B22" s="393">
        <f>COVER!$A$1</f>
        <v/>
      </c>
      <c r="C22" s="125" t="n"/>
      <c r="D22" s="125" t="n"/>
      <c r="E22" s="125" t="n"/>
      <c r="F22" s="126" t="n"/>
      <c r="G22" s="125" t="n"/>
      <c r="H22" s="125" t="n"/>
      <c r="I22" s="125" t="n"/>
    </row>
    <row r="23" ht="21" customHeight="1">
      <c r="A23" s="216" t="n">
        <v>18</v>
      </c>
      <c r="B23" s="393">
        <f>COVER!$A$1</f>
        <v/>
      </c>
      <c r="C23" s="125" t="n"/>
      <c r="D23" s="125" t="n"/>
      <c r="E23" s="125" t="n"/>
      <c r="F23" s="126" t="n"/>
      <c r="G23" s="125" t="n"/>
      <c r="H23" s="125" t="n"/>
      <c r="I23" s="125" t="n"/>
    </row>
    <row r="24" ht="21" customHeight="1">
      <c r="A24" s="216" t="n">
        <v>19</v>
      </c>
      <c r="B24" s="393">
        <f>COVER!$A$1</f>
        <v/>
      </c>
      <c r="C24" s="125" t="n"/>
      <c r="D24" s="125" t="n"/>
      <c r="E24" s="125" t="n"/>
      <c r="F24" s="126" t="n"/>
      <c r="G24" s="125" t="n"/>
      <c r="H24" s="125" t="n"/>
      <c r="I24" s="125" t="n"/>
    </row>
    <row r="25" ht="21" customHeight="1">
      <c r="A25" s="216" t="n">
        <v>20</v>
      </c>
      <c r="B25" s="393">
        <f>COVER!$A$1</f>
        <v/>
      </c>
      <c r="C25" s="125" t="n"/>
      <c r="D25" s="125" t="n"/>
      <c r="E25" s="125" t="n"/>
      <c r="F25" s="126" t="n"/>
      <c r="G25" s="125" t="n"/>
      <c r="H25" s="125" t="n"/>
      <c r="I25" s="125" t="n"/>
    </row>
    <row r="26" ht="21" customHeight="1">
      <c r="A26" s="216" t="n">
        <v>21</v>
      </c>
      <c r="B26" s="393">
        <f>COVER!$A$1</f>
        <v/>
      </c>
      <c r="C26" s="125" t="n"/>
      <c r="D26" s="125" t="n"/>
      <c r="E26" s="125" t="n"/>
      <c r="F26" s="126" t="n"/>
      <c r="G26" s="125" t="n"/>
      <c r="H26" s="125" t="n"/>
      <c r="I26" s="125" t="n"/>
    </row>
    <row r="27" ht="21" customHeight="1">
      <c r="A27" s="216" t="n">
        <v>22</v>
      </c>
      <c r="B27" s="393">
        <f>COVER!$A$1</f>
        <v/>
      </c>
      <c r="C27" s="125" t="n"/>
      <c r="D27" s="125" t="n"/>
      <c r="E27" s="125" t="n"/>
      <c r="F27" s="126" t="n"/>
      <c r="G27" s="125" t="n"/>
      <c r="H27" s="125" t="n"/>
      <c r="I27" s="125" t="n"/>
    </row>
    <row r="28" ht="21" customHeight="1">
      <c r="A28" s="216" t="n">
        <v>23</v>
      </c>
      <c r="B28" s="393">
        <f>COVER!$A$1</f>
        <v/>
      </c>
      <c r="C28" s="125" t="n"/>
      <c r="D28" s="125" t="n"/>
      <c r="E28" s="125" t="n"/>
      <c r="F28" s="126" t="n"/>
      <c r="G28" s="125" t="n"/>
      <c r="H28" s="125" t="n"/>
      <c r="I28" s="125" t="n"/>
    </row>
    <row r="29" ht="21" customHeight="1">
      <c r="A29" s="216" t="n">
        <v>24</v>
      </c>
      <c r="B29" s="393">
        <f>COVER!$A$1</f>
        <v/>
      </c>
      <c r="C29" s="125" t="n"/>
      <c r="D29" s="125" t="n"/>
      <c r="E29" s="125" t="n"/>
      <c r="F29" s="126" t="n"/>
      <c r="G29" s="125" t="n"/>
      <c r="H29" s="125" t="n"/>
      <c r="I29" s="125" t="n"/>
    </row>
    <row r="30" ht="21" customHeight="1">
      <c r="A30" s="216" t="n">
        <v>25</v>
      </c>
      <c r="B30" s="393">
        <f>COVER!$A$1</f>
        <v/>
      </c>
      <c r="C30" s="125" t="n"/>
      <c r="D30" s="125" t="n"/>
      <c r="E30" s="125" t="n"/>
      <c r="F30" s="126" t="n"/>
      <c r="G30" s="125" t="n"/>
      <c r="H30" s="125" t="n"/>
      <c r="I30" s="125" t="n"/>
    </row>
    <row r="31" ht="28.5" customHeight="1">
      <c r="A31" s="394" t="n"/>
      <c r="B31" s="394" t="n"/>
      <c r="C31" s="394" t="n"/>
      <c r="D31" s="395" t="inlineStr">
        <is>
          <t>TOTAL</t>
        </is>
      </c>
      <c r="E31" s="395" t="n"/>
      <c r="F31" s="396">
        <f>SUM(F6:F30)</f>
        <v/>
      </c>
      <c r="G31" s="394" t="n"/>
      <c r="H31" s="394" t="n"/>
      <c r="I31" s="394" t="n"/>
    </row>
    <row r="32" ht="32.25" customHeight="1">
      <c r="D32" s="394" t="inlineStr">
        <is>
          <t>Amount as per Schedule-3</t>
        </is>
      </c>
      <c r="E32" s="394" t="n"/>
      <c r="F32" s="215">
        <f>'S-3'!H36</f>
        <v/>
      </c>
    </row>
    <row r="33" ht="30" customHeight="1">
      <c r="D33" s="394" t="inlineStr">
        <is>
          <t>Diff, in any</t>
        </is>
      </c>
      <c r="E33" s="394" t="n"/>
      <c r="F33" s="215">
        <f>F32-F31</f>
        <v/>
      </c>
    </row>
    <row r="35" ht="18.75" customHeight="1">
      <c r="B35" s="213" t="inlineStr">
        <is>
          <t>Fund</t>
        </is>
      </c>
      <c r="C35" s="213" t="inlineStr">
        <is>
          <t>Amount as per Schedule-3</t>
        </is>
      </c>
      <c r="D35" s="213" t="inlineStr">
        <is>
          <t xml:space="preserve">Amount as per Form-C </t>
        </is>
      </c>
      <c r="E35" s="213" t="inlineStr">
        <is>
          <t>Diff, if any</t>
        </is>
      </c>
    </row>
    <row r="36" ht="18.75" customHeight="1">
      <c r="B36" s="214" t="inlineStr">
        <is>
          <t>School Fund</t>
        </is>
      </c>
      <c r="C36" s="215">
        <f>'S-3'!C36</f>
        <v/>
      </c>
      <c r="D36" s="216">
        <f>SUMIF($E$6:$E$30, B36, $F$6:$F$30)</f>
        <v/>
      </c>
      <c r="E36" s="216">
        <f>C36-D36</f>
        <v/>
      </c>
    </row>
    <row r="37" ht="18.75" customHeight="1">
      <c r="B37" s="214" t="inlineStr">
        <is>
          <t>VVN</t>
        </is>
      </c>
      <c r="C37" s="215">
        <f>'S-3'!D36</f>
        <v/>
      </c>
      <c r="D37" s="216">
        <f>SUMIF($E$6:$E$30, B37, $F$6:$F$30)</f>
        <v/>
      </c>
      <c r="E37" s="216">
        <f>C37-D37</f>
        <v/>
      </c>
    </row>
    <row r="38" ht="18.75" customHeight="1">
      <c r="B38" s="214" t="inlineStr">
        <is>
          <t>Project SF</t>
        </is>
      </c>
      <c r="C38" s="215">
        <f>'S-3'!G36</f>
        <v/>
      </c>
      <c r="D38" s="216">
        <f>SUMIF($E$6:$E$30, B38, $F$6:$F$30)</f>
        <v/>
      </c>
      <c r="E38" s="216">
        <f>C38-D38</f>
        <v/>
      </c>
    </row>
    <row r="39" ht="18.75" customHeight="1">
      <c r="B39" s="214" t="inlineStr">
        <is>
          <t>CCA</t>
        </is>
      </c>
      <c r="C39" s="215">
        <f>'S-3'!E36</f>
        <v/>
      </c>
      <c r="D39" s="216">
        <f>SUMIF($E$6:$E$30, B39, $F$6:$F$30)</f>
        <v/>
      </c>
      <c r="E39" s="216">
        <f>C39-D39</f>
        <v/>
      </c>
    </row>
    <row r="40" ht="18.75" customHeight="1">
      <c r="B40" s="214" t="inlineStr">
        <is>
          <t>Specific Fund</t>
        </is>
      </c>
      <c r="C40" s="215">
        <f>'S-3'!F36</f>
        <v/>
      </c>
      <c r="D40" s="216">
        <f>SUMIF($E$6:$E$30, B40, $F$6:$F$30)</f>
        <v/>
      </c>
      <c r="E40" s="216">
        <f>C40-D40</f>
        <v/>
      </c>
    </row>
    <row r="41" ht="18.75" customHeight="1">
      <c r="B41" s="214" t="inlineStr">
        <is>
          <t>TOTAL</t>
        </is>
      </c>
      <c r="C41" s="214">
        <f>SUM(C36:C40)</f>
        <v/>
      </c>
      <c r="D41" s="214">
        <f>SUM(D36:D40)</f>
        <v/>
      </c>
      <c r="E41" s="214">
        <f>SUM(E36:E40)</f>
        <v/>
      </c>
    </row>
    <row r="44">
      <c r="B44" s="1042" t="inlineStr">
        <is>
          <t>FINANCE OFFICER/DIRECTOR/PRINCIPAL</t>
        </is>
      </c>
      <c r="C44" s="1073" t="n"/>
      <c r="D44" s="1073" t="n"/>
      <c r="E44" s="1073" t="n"/>
      <c r="F44" s="1073" t="n"/>
      <c r="G44" s="1073" t="n"/>
      <c r="H44" s="1073" t="n"/>
    </row>
  </sheetData>
  <mergeCells count="7">
    <mergeCell ref="B4:B5"/>
    <mergeCell ref="C4:C5"/>
    <mergeCell ref="A4:A5"/>
    <mergeCell ref="B44:H44"/>
    <mergeCell ref="D4:D5"/>
    <mergeCell ref="A1:I1"/>
    <mergeCell ref="A3:I3"/>
  </mergeCells>
  <dataValidations count="3">
    <dataValidation sqref="C6:C30" showDropDown="0" showInputMessage="1" showErrorMessage="1" allowBlank="1" type="list">
      <formula1>LIABILITY_GROUP</formula1>
    </dataValidation>
    <dataValidation sqref="D6:D30" showDropDown="0" showInputMessage="0" showErrorMessage="1" allowBlank="1" type="list">
      <formula1>INDIRECT(SUBSTITUTE(C6," ","_"))</formula1>
    </dataValidation>
    <dataValidation sqref="E6:E30" showDropDown="0" showInputMessage="1" showErrorMessage="1" allowBlank="1" type="list">
      <formula1>FUND_TYPE</formula1>
    </dataValidation>
  </dataValidations>
  <pageMargins left="0.7" right="0.7" top="0.75" bottom="0.75" header="0.3" footer="0.3"/>
  <pageSetup orientation="landscape" scale="55"/>
</worksheet>
</file>

<file path=xl/worksheets/sheet51.xml><?xml version="1.0" encoding="utf-8"?>
<worksheet xmlns="http://schemas.openxmlformats.org/spreadsheetml/2006/main">
  <sheetPr>
    <outlinePr summaryBelow="1" summaryRight="1"/>
    <pageSetUpPr fitToPage="1"/>
  </sheetPr>
  <dimension ref="A1:O46"/>
  <sheetViews>
    <sheetView view="pageBreakPreview" zoomScale="85" zoomScaleNormal="100" zoomScaleSheetLayoutView="85" workbookViewId="0">
      <selection activeCell="I10" sqref="I10"/>
    </sheetView>
  </sheetViews>
  <sheetFormatPr baseColWidth="8" defaultColWidth="12.7109375" defaultRowHeight="12.75"/>
  <cols>
    <col width="6.28515625" customWidth="1" style="387" min="1" max="1"/>
    <col width="34" customWidth="1" style="387" min="2" max="2"/>
    <col width="30.140625" customWidth="1" style="387" min="3" max="3"/>
    <col width="31.7109375" customWidth="1" style="387" min="4" max="4"/>
    <col width="15" customWidth="1" style="387" min="5" max="5"/>
    <col width="15.42578125" customWidth="1" style="387" min="6" max="6"/>
    <col width="29" customWidth="1" style="387" min="7" max="7"/>
    <col width="16.28515625" customWidth="1" style="387" min="8" max="8"/>
    <col width="30.7109375" customWidth="1" style="387" min="9" max="9"/>
    <col width="12.7109375" customWidth="1" style="387" min="10" max="16384"/>
  </cols>
  <sheetData>
    <row r="1" ht="18.75" customFormat="1" customHeight="1" s="386">
      <c r="A1" s="741">
        <f>COVER!A1</f>
        <v/>
      </c>
      <c r="J1" s="741" t="n"/>
      <c r="K1" s="741" t="n"/>
      <c r="L1" s="741" t="n"/>
      <c r="M1" s="741" t="n"/>
      <c r="N1" s="741" t="n"/>
      <c r="O1" s="741" t="n"/>
    </row>
    <row r="2" ht="18.75" customFormat="1" customHeight="1" s="386">
      <c r="A2" s="741" t="n"/>
      <c r="B2" s="741" t="n"/>
      <c r="C2" s="741" t="n"/>
      <c r="D2" s="741" t="inlineStr">
        <is>
          <t>FORM-D</t>
        </is>
      </c>
      <c r="E2" s="741" t="n"/>
      <c r="F2" s="741" t="n"/>
      <c r="G2" s="741" t="n"/>
      <c r="H2" s="741" t="n"/>
      <c r="I2" s="741" t="n"/>
      <c r="J2" s="741" t="n"/>
      <c r="K2" s="741" t="n"/>
      <c r="L2" s="741" t="n"/>
      <c r="M2" s="741" t="n"/>
      <c r="N2" s="741" t="n"/>
      <c r="O2" s="741" t="n"/>
    </row>
    <row r="3" ht="15.75" customHeight="1">
      <c r="A3" s="1044" t="inlineStr">
        <is>
          <t>B-Statement Showing the Loans/Advances/Deposits Shown in Schedule-8 as on 31.03.2024</t>
        </is>
      </c>
    </row>
    <row r="4" ht="69.75" customFormat="1" customHeight="1" s="389">
      <c r="A4" s="954" t="inlineStr">
        <is>
          <t>SN</t>
        </is>
      </c>
      <c r="B4" s="954" t="inlineStr">
        <is>
          <t>Name of KV</t>
        </is>
      </c>
      <c r="C4" s="1045" t="inlineStr">
        <is>
          <t>Group of Advances
(Please use dropdown list)</t>
        </is>
      </c>
      <c r="D4" s="1045" t="inlineStr">
        <is>
          <t>TYPE OF ADVANCES 
(Please use dropdown list)</t>
        </is>
      </c>
      <c r="E4" s="545" t="inlineStr">
        <is>
          <t>Name of the Fund-SF/VVN/Project KV/CCA Fund 
(Please use dropdown list)</t>
        </is>
      </c>
      <c r="F4" s="546" t="inlineStr">
        <is>
          <t xml:space="preserve">Amount </t>
        </is>
      </c>
      <c r="G4" s="546" t="inlineStr">
        <is>
          <t>Particulars of Assets viz Name of the Party/Name of Emp. Etc. as per Ledger</t>
        </is>
      </c>
      <c r="H4" s="546" t="inlineStr">
        <is>
          <t>Date since when the Assets is recoverable</t>
        </is>
      </c>
      <c r="I4" s="546" t="inlineStr">
        <is>
          <t>Remarks (Mention reason of non-recoveries of advance and action taken to recover the advance as on date)</t>
        </is>
      </c>
      <c r="J4" s="388" t="n"/>
      <c r="K4" s="388" t="n"/>
      <c r="L4" s="388" t="n"/>
    </row>
    <row r="5" ht="18.75" customFormat="1" customHeight="1" s="390">
      <c r="A5" s="1117" t="n"/>
      <c r="B5" s="1117" t="n"/>
      <c r="C5" s="1117" t="n"/>
      <c r="D5" s="1117" t="n"/>
      <c r="E5" s="391" t="n">
        <v>1</v>
      </c>
      <c r="F5" s="391" t="n">
        <v>2</v>
      </c>
      <c r="G5" s="391" t="n">
        <v>3</v>
      </c>
      <c r="H5" s="391" t="n">
        <v>4</v>
      </c>
      <c r="I5" s="391" t="n">
        <v>5</v>
      </c>
      <c r="J5" s="392" t="n"/>
      <c r="K5" s="392" t="n"/>
      <c r="L5" s="392" t="n"/>
    </row>
    <row r="6" ht="38.25" customFormat="1" customHeight="1" s="712">
      <c r="A6" s="707" t="n">
        <v>1</v>
      </c>
      <c r="B6" s="708">
        <f>COVER!$A$1</f>
        <v/>
      </c>
      <c r="C6" s="709" t="inlineStr">
        <is>
          <t>Other Advance</t>
        </is>
      </c>
      <c r="D6" s="709" t="inlineStr">
        <is>
          <t>For Escorting Students/Participants from VVN</t>
        </is>
      </c>
      <c r="E6" s="710" t="inlineStr">
        <is>
          <t>VVN</t>
        </is>
      </c>
      <c r="F6" s="710" t="n">
        <v>69498</v>
      </c>
      <c r="G6" s="709" t="n"/>
      <c r="H6" s="709" t="n"/>
      <c r="I6" s="709" t="inlineStr">
        <is>
          <t>All advance settled &amp; worngly entry in Escorting students/participants from VVN head.</t>
        </is>
      </c>
    </row>
    <row r="7" ht="38.25" customHeight="1">
      <c r="A7" s="216" t="n">
        <v>2</v>
      </c>
      <c r="B7" s="393">
        <f>COVER!$A$1</f>
        <v/>
      </c>
      <c r="C7" s="125" t="inlineStr">
        <is>
          <t>Other Advance</t>
        </is>
      </c>
      <c r="D7" s="125" t="inlineStr">
        <is>
          <t>For Regional /National Meet  from VVN</t>
        </is>
      </c>
      <c r="E7" s="126" t="inlineStr">
        <is>
          <t>VVN</t>
        </is>
      </c>
      <c r="F7" s="126" t="n">
        <v>29392</v>
      </c>
      <c r="G7" s="125" t="n"/>
      <c r="H7" s="125" t="n"/>
      <c r="I7" s="709" t="inlineStr">
        <is>
          <t>All advance settled &amp; worngly entry in Escorting students/participants from VVN head.</t>
        </is>
      </c>
    </row>
    <row r="8" ht="21.75" customFormat="1" customHeight="1" s="712">
      <c r="A8" s="707" t="n">
        <v>3</v>
      </c>
      <c r="B8" s="708">
        <f>COVER!$A$1</f>
        <v/>
      </c>
      <c r="C8" s="709" t="inlineStr">
        <is>
          <t>Other Advance</t>
        </is>
      </c>
      <c r="D8" s="709" t="inlineStr">
        <is>
          <t>Others (to be specified)</t>
        </is>
      </c>
      <c r="E8" s="710" t="inlineStr">
        <is>
          <t>VVN</t>
        </is>
      </c>
      <c r="F8" s="710" t="n">
        <v>2500</v>
      </c>
      <c r="G8" s="709" t="n"/>
      <c r="H8" s="709" t="n"/>
      <c r="I8" s="709" t="n"/>
    </row>
    <row r="9" ht="20.25" customFormat="1" customHeight="1" s="712">
      <c r="A9" s="707" t="n">
        <v>4</v>
      </c>
      <c r="B9" s="708">
        <f>COVER!$A$1</f>
        <v/>
      </c>
      <c r="C9" s="709" t="inlineStr">
        <is>
          <t>Other Advance</t>
        </is>
      </c>
      <c r="D9" s="709" t="inlineStr">
        <is>
          <t>Others (to be specified)</t>
        </is>
      </c>
      <c r="E9" s="710" t="inlineStr">
        <is>
          <t>School Fund</t>
        </is>
      </c>
      <c r="F9" s="710" t="n">
        <v>1822751</v>
      </c>
      <c r="G9" s="709" t="n"/>
      <c r="H9" s="709" t="n"/>
      <c r="I9" s="709" t="inlineStr">
        <is>
          <t>Worngly entry other advance</t>
        </is>
      </c>
    </row>
    <row r="10" ht="20.25" customHeight="1">
      <c r="A10" s="216" t="n">
        <v>5</v>
      </c>
      <c r="B10" s="393">
        <f>COVER!$A$1</f>
        <v/>
      </c>
      <c r="C10" s="125" t="n"/>
      <c r="D10" s="125" t="n"/>
      <c r="E10" s="126" t="n"/>
      <c r="F10" s="126" t="n"/>
      <c r="G10" s="125" t="n"/>
      <c r="H10" s="125" t="n"/>
      <c r="I10" s="125" t="n"/>
    </row>
    <row r="11" ht="20.25" customHeight="1">
      <c r="A11" s="216" t="n">
        <v>6</v>
      </c>
      <c r="B11" s="393">
        <f>COVER!$A$1</f>
        <v/>
      </c>
      <c r="C11" s="125" t="n"/>
      <c r="D11" s="125" t="n"/>
      <c r="E11" s="126" t="n"/>
      <c r="F11" s="126" t="n"/>
      <c r="G11" s="125" t="n"/>
      <c r="H11" s="125" t="n"/>
      <c r="I11" s="125" t="n"/>
    </row>
    <row r="12" ht="20.25" customHeight="1">
      <c r="A12" s="216" t="n">
        <v>7</v>
      </c>
      <c r="B12" s="393">
        <f>COVER!$A$1</f>
        <v/>
      </c>
      <c r="C12" s="125" t="n"/>
      <c r="D12" s="125" t="n"/>
      <c r="E12" s="126" t="n"/>
      <c r="F12" s="126" t="n"/>
      <c r="G12" s="125" t="n"/>
      <c r="H12" s="125" t="n"/>
      <c r="I12" s="125" t="n"/>
    </row>
    <row r="13" ht="20.25" customHeight="1">
      <c r="A13" s="216" t="n">
        <v>8</v>
      </c>
      <c r="B13" s="393">
        <f>COVER!$A$1</f>
        <v/>
      </c>
      <c r="C13" s="125" t="n"/>
      <c r="D13" s="125" t="n"/>
      <c r="E13" s="126" t="n"/>
      <c r="F13" s="126" t="n"/>
      <c r="G13" s="125" t="n"/>
      <c r="H13" s="125" t="n"/>
      <c r="I13" s="125" t="n"/>
    </row>
    <row r="14" ht="20.25" customHeight="1">
      <c r="A14" s="216" t="n">
        <v>9</v>
      </c>
      <c r="B14" s="393">
        <f>COVER!$A$1</f>
        <v/>
      </c>
      <c r="C14" s="125" t="n"/>
      <c r="D14" s="125" t="n"/>
      <c r="E14" s="126" t="n"/>
      <c r="F14" s="126" t="n"/>
      <c r="G14" s="125" t="n"/>
      <c r="H14" s="125" t="n"/>
      <c r="I14" s="125" t="n"/>
    </row>
    <row r="15" ht="20.25" customHeight="1">
      <c r="A15" s="216" t="n">
        <v>10</v>
      </c>
      <c r="B15" s="393">
        <f>COVER!$A$1</f>
        <v/>
      </c>
      <c r="C15" s="125" t="n"/>
      <c r="D15" s="125" t="n"/>
      <c r="E15" s="126" t="n"/>
      <c r="F15" s="126" t="n"/>
      <c r="G15" s="125" t="n"/>
      <c r="H15" s="125" t="n"/>
      <c r="I15" s="125" t="n"/>
    </row>
    <row r="16" ht="20.25" customHeight="1">
      <c r="A16" s="216" t="n">
        <v>11</v>
      </c>
      <c r="B16" s="393">
        <f>COVER!$A$1</f>
        <v/>
      </c>
      <c r="C16" s="125" t="n"/>
      <c r="D16" s="125" t="n"/>
      <c r="E16" s="126" t="n"/>
      <c r="F16" s="126" t="n"/>
      <c r="G16" s="125" t="n"/>
      <c r="H16" s="125" t="n"/>
      <c r="I16" s="125" t="n"/>
    </row>
    <row r="17" ht="20.25" customHeight="1">
      <c r="A17" s="216" t="n">
        <v>12</v>
      </c>
      <c r="B17" s="393">
        <f>COVER!$A$1</f>
        <v/>
      </c>
      <c r="C17" s="125" t="n"/>
      <c r="D17" s="125" t="n"/>
      <c r="E17" s="126" t="n"/>
      <c r="F17" s="126" t="n"/>
      <c r="G17" s="125" t="n"/>
      <c r="H17" s="125" t="n"/>
      <c r="I17" s="125" t="n"/>
    </row>
    <row r="18" ht="20.25" customHeight="1">
      <c r="A18" s="216" t="n">
        <v>13</v>
      </c>
      <c r="B18" s="393">
        <f>COVER!$A$1</f>
        <v/>
      </c>
      <c r="C18" s="125" t="n"/>
      <c r="D18" s="125" t="n"/>
      <c r="E18" s="126" t="n"/>
      <c r="F18" s="126" t="n"/>
      <c r="G18" s="125" t="n"/>
      <c r="H18" s="125" t="n"/>
      <c r="I18" s="125" t="n"/>
    </row>
    <row r="19" ht="20.25" customHeight="1">
      <c r="A19" s="216" t="n">
        <v>14</v>
      </c>
      <c r="B19" s="393">
        <f>COVER!$A$1</f>
        <v/>
      </c>
      <c r="C19" s="125" t="n"/>
      <c r="D19" s="125" t="n"/>
      <c r="E19" s="126" t="n"/>
      <c r="F19" s="126" t="n"/>
      <c r="G19" s="125" t="n"/>
      <c r="H19" s="125" t="n"/>
      <c r="I19" s="125" t="n"/>
    </row>
    <row r="20" ht="20.25" customHeight="1">
      <c r="A20" s="216" t="n">
        <v>15</v>
      </c>
      <c r="B20" s="393">
        <f>COVER!$A$1</f>
        <v/>
      </c>
      <c r="C20" s="125" t="n"/>
      <c r="D20" s="125" t="n"/>
      <c r="E20" s="126" t="n"/>
      <c r="F20" s="126" t="n"/>
      <c r="G20" s="125" t="n"/>
      <c r="H20" s="125" t="n"/>
      <c r="I20" s="125" t="n"/>
    </row>
    <row r="21" ht="20.25" customHeight="1">
      <c r="A21" s="216" t="n">
        <v>16</v>
      </c>
      <c r="B21" s="393">
        <f>COVER!$A$1</f>
        <v/>
      </c>
      <c r="C21" s="125" t="n"/>
      <c r="D21" s="125" t="n"/>
      <c r="E21" s="126" t="n"/>
      <c r="F21" s="126" t="n"/>
      <c r="G21" s="125" t="n"/>
      <c r="H21" s="125" t="n"/>
      <c r="I21" s="125" t="n"/>
    </row>
    <row r="22" ht="20.25" customHeight="1">
      <c r="A22" s="216" t="n">
        <v>17</v>
      </c>
      <c r="B22" s="393">
        <f>COVER!$A$1</f>
        <v/>
      </c>
      <c r="C22" s="125" t="n"/>
      <c r="D22" s="125" t="n"/>
      <c r="E22" s="126" t="n"/>
      <c r="F22" s="126" t="n"/>
      <c r="G22" s="125" t="n"/>
      <c r="H22" s="125" t="n"/>
      <c r="I22" s="125" t="n"/>
    </row>
    <row r="23" ht="20.25" customHeight="1">
      <c r="A23" s="216" t="n">
        <v>18</v>
      </c>
      <c r="B23" s="393">
        <f>COVER!$A$1</f>
        <v/>
      </c>
      <c r="C23" s="125" t="n"/>
      <c r="D23" s="125" t="n"/>
      <c r="E23" s="126" t="n"/>
      <c r="F23" s="126" t="n"/>
      <c r="G23" s="125" t="n"/>
      <c r="H23" s="125" t="n"/>
      <c r="I23" s="125" t="n"/>
    </row>
    <row r="24" ht="20.25" customHeight="1">
      <c r="A24" s="216" t="n">
        <v>19</v>
      </c>
      <c r="B24" s="393">
        <f>COVER!$A$1</f>
        <v/>
      </c>
      <c r="C24" s="125" t="n"/>
      <c r="D24" s="125" t="n"/>
      <c r="E24" s="126" t="n"/>
      <c r="F24" s="126" t="n"/>
      <c r="G24" s="125" t="n"/>
      <c r="H24" s="125" t="n"/>
      <c r="I24" s="125" t="n"/>
    </row>
    <row r="25" ht="20.25" customHeight="1">
      <c r="A25" s="216" t="n">
        <v>20</v>
      </c>
      <c r="B25" s="393">
        <f>COVER!$A$1</f>
        <v/>
      </c>
      <c r="C25" s="125" t="n"/>
      <c r="D25" s="125" t="n"/>
      <c r="E25" s="126" t="n"/>
      <c r="F25" s="126" t="n"/>
      <c r="G25" s="125" t="n"/>
      <c r="H25" s="125" t="n"/>
      <c r="I25" s="125" t="n"/>
    </row>
    <row r="26" ht="20.25" customHeight="1">
      <c r="A26" s="216" t="n">
        <v>21</v>
      </c>
      <c r="B26" s="393">
        <f>COVER!$A$1</f>
        <v/>
      </c>
      <c r="C26" s="125" t="n"/>
      <c r="D26" s="125" t="n"/>
      <c r="E26" s="126" t="n"/>
      <c r="F26" s="126" t="n"/>
      <c r="G26" s="125" t="n"/>
      <c r="H26" s="125" t="n"/>
      <c r="I26" s="125" t="n"/>
    </row>
    <row r="27" ht="20.25" customHeight="1">
      <c r="A27" s="216" t="n">
        <v>22</v>
      </c>
      <c r="B27" s="393">
        <f>COVER!$A$1</f>
        <v/>
      </c>
      <c r="C27" s="125" t="n"/>
      <c r="D27" s="125" t="n"/>
      <c r="E27" s="126" t="n"/>
      <c r="F27" s="126" t="n"/>
      <c r="G27" s="125" t="n"/>
      <c r="H27" s="125" t="n"/>
      <c r="I27" s="125" t="n"/>
    </row>
    <row r="28" ht="20.25" customHeight="1">
      <c r="A28" s="216" t="n">
        <v>23</v>
      </c>
      <c r="B28" s="393">
        <f>COVER!$A$1</f>
        <v/>
      </c>
      <c r="C28" s="125" t="n"/>
      <c r="D28" s="125" t="n"/>
      <c r="E28" s="126" t="n"/>
      <c r="F28" s="126" t="n"/>
      <c r="G28" s="125" t="n"/>
      <c r="H28" s="125" t="n"/>
      <c r="I28" s="125" t="n"/>
    </row>
    <row r="29" ht="20.25" customHeight="1">
      <c r="A29" s="216" t="n">
        <v>24</v>
      </c>
      <c r="B29" s="393">
        <f>COVER!$A$1</f>
        <v/>
      </c>
      <c r="C29" s="125" t="n"/>
      <c r="D29" s="125" t="n"/>
      <c r="E29" s="126" t="n"/>
      <c r="F29" s="126" t="n"/>
      <c r="G29" s="125" t="n"/>
      <c r="H29" s="125" t="n"/>
      <c r="I29" s="125" t="n"/>
    </row>
    <row r="30" ht="20.25" customHeight="1">
      <c r="A30" s="216" t="n">
        <v>25</v>
      </c>
      <c r="B30" s="393">
        <f>COVER!$A$1</f>
        <v/>
      </c>
      <c r="C30" s="125" t="n"/>
      <c r="D30" s="125" t="n"/>
      <c r="E30" s="126" t="n"/>
      <c r="F30" s="126" t="n"/>
      <c r="G30" s="125" t="n"/>
      <c r="H30" s="125" t="n"/>
      <c r="I30" s="125" t="n"/>
    </row>
    <row r="31" ht="23.25" customHeight="1">
      <c r="A31" s="394" t="n"/>
      <c r="B31" s="394" t="n"/>
      <c r="C31" s="394" t="n"/>
      <c r="D31" s="397" t="inlineStr">
        <is>
          <t>TOTAL</t>
        </is>
      </c>
      <c r="E31" s="398" t="n"/>
      <c r="F31" s="397">
        <f>SUM(F6:F30)</f>
        <v/>
      </c>
      <c r="G31" s="394" t="n"/>
      <c r="H31" s="394" t="n"/>
      <c r="I31" s="394" t="n"/>
    </row>
    <row r="32" ht="21" customHeight="1">
      <c r="D32" s="399" t="inlineStr">
        <is>
          <t>Amount as per Schedule-8</t>
        </is>
      </c>
      <c r="E32" s="399" t="n"/>
      <c r="F32" s="400">
        <f>'S  8'!H36</f>
        <v/>
      </c>
    </row>
    <row r="33" ht="24.75" customHeight="1">
      <c r="D33" s="399" t="inlineStr">
        <is>
          <t>Diff, in any</t>
        </is>
      </c>
      <c r="E33" s="399" t="n"/>
      <c r="F33" s="400">
        <f>F32-F31</f>
        <v/>
      </c>
    </row>
    <row r="36" ht="19.5" customHeight="1">
      <c r="B36" s="213" t="inlineStr">
        <is>
          <t>Fund</t>
        </is>
      </c>
      <c r="C36" s="213" t="inlineStr">
        <is>
          <t>Amount as per Schedule-8</t>
        </is>
      </c>
      <c r="D36" s="213" t="inlineStr">
        <is>
          <t xml:space="preserve">Amount as per Form-D </t>
        </is>
      </c>
      <c r="E36" s="213" t="inlineStr">
        <is>
          <t>Diff, if any</t>
        </is>
      </c>
    </row>
    <row r="37" ht="19.5" customHeight="1">
      <c r="B37" s="214" t="inlineStr">
        <is>
          <t>School Fund</t>
        </is>
      </c>
      <c r="C37" s="215">
        <f>'S  8'!C36</f>
        <v/>
      </c>
      <c r="D37" s="216">
        <f>SUMIF($E$6:$E$30, B37, $F$6:$F$30)</f>
        <v/>
      </c>
      <c r="E37" s="216">
        <f>C37-D37</f>
        <v/>
      </c>
    </row>
    <row r="38" ht="19.5" customHeight="1">
      <c r="B38" s="214" t="inlineStr">
        <is>
          <t>VVN</t>
        </is>
      </c>
      <c r="C38" s="215">
        <f>'S  8'!D36</f>
        <v/>
      </c>
      <c r="D38" s="216">
        <f>SUMIF($E$6:$E$30, B38, $F$6:$F$30)</f>
        <v/>
      </c>
      <c r="E38" s="216">
        <f>C38-D38</f>
        <v/>
      </c>
    </row>
    <row r="39" ht="19.5" customHeight="1">
      <c r="B39" s="214" t="inlineStr">
        <is>
          <t>Project SF</t>
        </is>
      </c>
      <c r="C39" s="215">
        <f>'S  8'!G36</f>
        <v/>
      </c>
      <c r="D39" s="216">
        <f>SUMIF($E$6:$E$30, B39, $F$6:$F$30)</f>
        <v/>
      </c>
      <c r="E39" s="216">
        <f>C39-D39</f>
        <v/>
      </c>
    </row>
    <row r="40" ht="19.5" customHeight="1">
      <c r="B40" s="214" t="inlineStr">
        <is>
          <t>CCA</t>
        </is>
      </c>
      <c r="C40" s="215">
        <f>'S  8'!E36</f>
        <v/>
      </c>
      <c r="D40" s="216">
        <f>SUMIF($E$6:$E$30, B40, $F$6:$F$30)</f>
        <v/>
      </c>
      <c r="E40" s="216">
        <f>C40-D40</f>
        <v/>
      </c>
    </row>
    <row r="41" ht="19.5" customHeight="1">
      <c r="B41" s="214" t="inlineStr">
        <is>
          <t>Specific Fund</t>
        </is>
      </c>
      <c r="C41" s="215">
        <f>'S  8'!F36</f>
        <v/>
      </c>
      <c r="D41" s="216">
        <f>SUMIF($E$6:$E$30, B41, $F$6:$F$30)</f>
        <v/>
      </c>
      <c r="E41" s="216">
        <f>C41-D41</f>
        <v/>
      </c>
    </row>
    <row r="42" ht="19.5" customHeight="1">
      <c r="B42" s="214" t="inlineStr">
        <is>
          <t>TOTAL</t>
        </is>
      </c>
      <c r="C42" s="214">
        <f>SUM(C37:C41)</f>
        <v/>
      </c>
      <c r="D42" s="214">
        <f>SUM(D37:D41)</f>
        <v/>
      </c>
      <c r="E42" s="214">
        <f>SUM(E37:E41)</f>
        <v/>
      </c>
    </row>
    <row r="46">
      <c r="B46" s="1042" t="inlineStr">
        <is>
          <t>FINANCE OFFICER/DIRECTOR/PRINCIPAL</t>
        </is>
      </c>
      <c r="C46" s="1073" t="n"/>
      <c r="D46" s="1073" t="n"/>
      <c r="E46" s="1073" t="n"/>
      <c r="F46" s="1073" t="n"/>
      <c r="G46" s="1073" t="n"/>
      <c r="H46" s="1073" t="n"/>
    </row>
  </sheetData>
  <mergeCells count="7">
    <mergeCell ref="B4:B5"/>
    <mergeCell ref="C4:C5"/>
    <mergeCell ref="A4:A5"/>
    <mergeCell ref="D4:D5"/>
    <mergeCell ref="A1:I1"/>
    <mergeCell ref="A3:I3"/>
    <mergeCell ref="B46:H46"/>
  </mergeCells>
  <dataValidations count="3">
    <dataValidation sqref="D6:D30" showDropDown="0" showInputMessage="1" showErrorMessage="1" allowBlank="1" type="list">
      <formula1>INDIRECT(SUBSTITUTE(C6," ","_"))</formula1>
    </dataValidation>
    <dataValidation sqref="C6:C30" showDropDown="0" showInputMessage="1" showErrorMessage="1" allowBlank="1" type="list">
      <formula1>ADVANCE_GROUP</formula1>
    </dataValidation>
    <dataValidation sqref="E6:E30" showDropDown="0" showInputMessage="1" showErrorMessage="1" allowBlank="1" type="list">
      <formula1>FUND_TYPE</formula1>
    </dataValidation>
  </dataValidations>
  <pageMargins left="0.37" right="0.17" top="0.17" bottom="0.19" header="0.17" footer="0.17"/>
  <pageSetup orientation="landscape" scale="62"/>
</worksheet>
</file>

<file path=xl/worksheets/sheet52.xml><?xml version="1.0" encoding="utf-8"?>
<worksheet xmlns="http://schemas.openxmlformats.org/spreadsheetml/2006/main">
  <sheetPr>
    <outlinePr summaryBelow="1" summaryRight="1"/>
    <pageSetUpPr fitToPage="1"/>
  </sheetPr>
  <dimension ref="A1:O25"/>
  <sheetViews>
    <sheetView view="pageBreakPreview" topLeftCell="A4" zoomScaleNormal="100" zoomScaleSheetLayoutView="100" workbookViewId="0">
      <selection activeCell="F9" sqref="F9"/>
    </sheetView>
  </sheetViews>
  <sheetFormatPr baseColWidth="8" defaultRowHeight="12.75"/>
  <cols>
    <col width="3.42578125" customWidth="1" style="636" min="1" max="1"/>
    <col width="19.85546875" customWidth="1" style="117" min="2" max="2"/>
    <col width="8.7109375" customWidth="1" style="117" min="3" max="3"/>
    <col width="7.85546875" customWidth="1" style="117" min="4" max="5"/>
    <col width="6.85546875" customWidth="1" style="117" min="6" max="6"/>
    <col width="7.85546875" customWidth="1" style="117" min="7" max="8"/>
    <col width="6.7109375" customWidth="1" style="117" min="9" max="9"/>
    <col width="7.85546875" customWidth="1" style="117" min="10" max="12"/>
    <col width="11.28515625" customWidth="1" style="117" min="13" max="13"/>
    <col width="12.28515625" customWidth="1" style="117" min="14" max="14"/>
    <col width="12.42578125" customWidth="1" style="117" min="15" max="15"/>
    <col width="7.85546875" customWidth="1" style="117" min="16" max="32"/>
    <col width="9.140625" customWidth="1" style="117" min="33" max="16384"/>
  </cols>
  <sheetData>
    <row r="1" ht="18.75" customFormat="1" customHeight="1" s="124">
      <c r="A1" s="1016">
        <f>COVER!A1</f>
        <v/>
      </c>
      <c r="B1" s="1063" t="n"/>
      <c r="C1" s="1063" t="n"/>
      <c r="D1" s="1063" t="n"/>
      <c r="E1" s="1063" t="n"/>
      <c r="F1" s="1063" t="n"/>
      <c r="G1" s="1063" t="n"/>
      <c r="H1" s="1063" t="n"/>
      <c r="I1" s="1063" t="n"/>
      <c r="J1" s="1063" t="n"/>
      <c r="K1" s="1063" t="n"/>
      <c r="L1" s="1063" t="n"/>
      <c r="M1" s="1063" t="n"/>
      <c r="N1" s="1063" t="n"/>
      <c r="O1" s="1063" t="n"/>
    </row>
    <row r="2" ht="18.75" customFormat="1" customHeight="1" s="124">
      <c r="A2" s="1016" t="n"/>
      <c r="B2" s="1016" t="n"/>
      <c r="C2" s="1016" t="inlineStr">
        <is>
          <t xml:space="preserve">FORM-K    </t>
        </is>
      </c>
      <c r="D2" s="1016" t="n"/>
      <c r="E2" s="1016" t="n"/>
      <c r="F2" s="1016" t="n"/>
      <c r="G2" s="1016" t="n"/>
      <c r="H2" s="1016" t="n"/>
      <c r="I2" s="1016" t="n"/>
      <c r="J2" s="1016" t="n"/>
      <c r="K2" s="1016" t="n"/>
      <c r="L2" s="1016" t="n"/>
      <c r="M2" s="1016" t="n"/>
      <c r="N2" s="1016" t="n"/>
      <c r="O2" s="1016" t="n"/>
    </row>
    <row r="3">
      <c r="A3" s="1047" t="inlineStr">
        <is>
          <t xml:space="preserve"> PROPERTY REGISTER </t>
        </is>
      </c>
      <c r="B3" s="1068" t="n"/>
      <c r="C3" s="1068" t="n"/>
      <c r="D3" s="1068" t="n"/>
      <c r="E3" s="1068" t="n"/>
      <c r="F3" s="1068" t="n"/>
      <c r="G3" s="1068" t="n"/>
      <c r="H3" s="1068" t="n"/>
      <c r="I3" s="1068" t="n"/>
      <c r="J3" s="1068" t="n"/>
      <c r="K3" s="1068" t="n"/>
      <c r="L3" s="1068" t="n"/>
      <c r="M3" s="1068" t="n"/>
      <c r="N3" s="1068" t="n"/>
      <c r="O3" s="1068" t="n"/>
    </row>
    <row r="4">
      <c r="A4" s="1048" t="inlineStr">
        <is>
          <t>SN.</t>
        </is>
      </c>
      <c r="B4" s="1048" t="inlineStr">
        <is>
          <t>NAME OF KV</t>
        </is>
      </c>
      <c r="C4" s="1361" t="inlineStr">
        <is>
          <t>Name of the Fund-SF/VVN/Project KV/Plan Fund</t>
        </is>
      </c>
      <c r="D4" s="1052" t="inlineStr">
        <is>
          <t>Date of taking over acquisition</t>
        </is>
      </c>
      <c r="E4" s="1053" t="inlineStr">
        <is>
          <t>Name of property and brief description</t>
        </is>
      </c>
      <c r="F4" s="1053" t="inlineStr">
        <is>
          <t>Area of land</t>
        </is>
      </c>
      <c r="G4" s="1053" t="inlineStr">
        <is>
          <t>Construction Agency</t>
        </is>
      </c>
      <c r="H4" s="1053" t="inlineStr">
        <is>
          <t>Amount expended</t>
        </is>
      </c>
      <c r="I4" s="1053" t="inlineStr">
        <is>
          <t>Authority of the work</t>
        </is>
      </c>
      <c r="J4" s="1054" t="inlineStr">
        <is>
          <t>Property disposed of</t>
        </is>
      </c>
      <c r="K4" s="1175" t="n"/>
      <c r="L4" s="1176" t="n"/>
      <c r="M4" s="1055" t="inlineStr">
        <is>
          <t>Amount in Rs. (As  per Gross Block)</t>
        </is>
      </c>
      <c r="N4" s="1055" t="inlineStr">
        <is>
          <t xml:space="preserve">Depreciation Up to end of the year( As per Depreciation Block) </t>
        </is>
      </c>
      <c r="O4" s="1055" t="inlineStr">
        <is>
          <t>Amount in Rs. (As  per Net Block)</t>
        </is>
      </c>
    </row>
    <row r="5" ht="88.5" customHeight="1">
      <c r="A5" s="1125" t="n"/>
      <c r="B5" s="1125" t="n"/>
      <c r="C5" s="1125" t="n"/>
      <c r="D5" s="1126" t="n"/>
      <c r="E5" s="1126" t="n"/>
      <c r="F5" s="1126" t="n"/>
      <c r="G5" s="1126" t="n"/>
      <c r="H5" s="1126" t="n"/>
      <c r="I5" s="1126" t="n"/>
      <c r="J5" s="632" t="inlineStr">
        <is>
          <t>Date of disposal</t>
        </is>
      </c>
      <c r="K5" s="632" t="inlineStr">
        <is>
          <t>Reason for disposal</t>
        </is>
      </c>
      <c r="L5" s="632" t="inlineStr">
        <is>
          <t>Authority</t>
        </is>
      </c>
      <c r="M5" s="1126" t="n"/>
      <c r="N5" s="1126" t="n"/>
      <c r="O5" s="1126" t="n"/>
    </row>
    <row r="6">
      <c r="A6" s="1126" t="n"/>
      <c r="B6" s="1126" t="n"/>
      <c r="C6" s="1126" t="n"/>
      <c r="D6" s="633" t="n">
        <v>1</v>
      </c>
      <c r="E6" s="633" t="n">
        <v>2</v>
      </c>
      <c r="F6" s="633" t="n">
        <v>3</v>
      </c>
      <c r="G6" s="633" t="n">
        <v>4</v>
      </c>
      <c r="H6" s="633" t="n">
        <v>5</v>
      </c>
      <c r="I6" s="633" t="n">
        <v>6</v>
      </c>
      <c r="J6" s="633" t="n">
        <v>7</v>
      </c>
      <c r="K6" s="633" t="n">
        <v>8</v>
      </c>
      <c r="L6" s="633" t="n">
        <v>9</v>
      </c>
      <c r="M6" s="633" t="n">
        <v>10</v>
      </c>
      <c r="N6" s="641" t="n">
        <v>11</v>
      </c>
      <c r="O6" s="641" t="inlineStr">
        <is>
          <t>12(10-11)</t>
        </is>
      </c>
    </row>
    <row r="7">
      <c r="A7" s="634" t="inlineStr">
        <is>
          <t>(A)</t>
        </is>
      </c>
      <c r="B7" s="635" t="inlineStr">
        <is>
          <t>LAND</t>
        </is>
      </c>
      <c r="C7" s="635" t="n"/>
      <c r="D7" s="636" t="n"/>
      <c r="E7" s="636" t="n"/>
      <c r="F7" s="636" t="n"/>
      <c r="G7" s="636" t="n"/>
      <c r="H7" s="636" t="n"/>
      <c r="I7" s="636" t="n"/>
      <c r="J7" s="636" t="n"/>
      <c r="K7" s="636" t="n"/>
      <c r="L7" s="636" t="n"/>
      <c r="M7" s="636" t="n"/>
    </row>
    <row r="8">
      <c r="A8" s="637" t="n">
        <v>1</v>
      </c>
      <c r="B8" s="714" t="inlineStr">
        <is>
          <t>………………………..</t>
        </is>
      </c>
      <c r="C8" s="717" t="n"/>
      <c r="D8" s="715" t="n"/>
      <c r="E8" s="715" t="n"/>
      <c r="F8" s="718" t="n"/>
      <c r="G8" s="715" t="n"/>
      <c r="H8" s="715" t="n"/>
      <c r="I8" s="715" t="n"/>
      <c r="J8" s="715" t="n"/>
      <c r="K8" s="715" t="n"/>
      <c r="L8" s="715" t="n"/>
      <c r="M8" s="715" t="n"/>
      <c r="N8" s="715" t="n"/>
      <c r="O8" s="715" t="n"/>
    </row>
    <row r="9" customFormat="1" s="713">
      <c r="A9" s="1048" t="n">
        <v>2</v>
      </c>
      <c r="B9" s="715" t="inlineStr">
        <is>
          <t>GANGTOK</t>
        </is>
      </c>
      <c r="C9" s="715" t="inlineStr">
        <is>
          <t>SF</t>
        </is>
      </c>
      <c r="D9" s="719" t="n">
        <v>1976</v>
      </c>
      <c r="E9" s="719" t="n"/>
      <c r="F9" s="720" t="n">
        <v>9.42</v>
      </c>
      <c r="G9" s="719" t="inlineStr">
        <is>
          <t>MES</t>
        </is>
      </c>
      <c r="H9" s="719" t="n">
        <v>0</v>
      </c>
      <c r="I9" s="719" t="n">
        <v>0</v>
      </c>
      <c r="J9" s="719" t="n">
        <v>0</v>
      </c>
      <c r="K9" s="719" t="n">
        <v>0</v>
      </c>
      <c r="L9" s="719" t="n">
        <v>0</v>
      </c>
      <c r="M9" s="719" t="n">
        <v>0</v>
      </c>
      <c r="N9" s="719" t="n">
        <v>0</v>
      </c>
      <c r="O9" s="719" t="n">
        <v>0</v>
      </c>
    </row>
    <row r="10">
      <c r="A10" s="637" t="n">
        <v>3</v>
      </c>
      <c r="B10" s="714" t="inlineStr">
        <is>
          <t>………………………..</t>
        </is>
      </c>
      <c r="C10" s="714" t="n"/>
      <c r="D10" s="631" t="n"/>
      <c r="E10" s="631" t="n"/>
      <c r="F10" s="631" t="n"/>
      <c r="G10" s="631" t="n"/>
      <c r="H10" s="631" t="n"/>
      <c r="I10" s="631" t="n"/>
      <c r="J10" s="631" t="n"/>
      <c r="K10" s="631" t="n"/>
      <c r="L10" s="631" t="n"/>
      <c r="M10" s="631" t="n"/>
      <c r="N10" s="631" t="n"/>
      <c r="O10" s="631" t="n"/>
    </row>
    <row r="11">
      <c r="A11" s="641" t="n">
        <v>4</v>
      </c>
      <c r="B11" s="714" t="inlineStr">
        <is>
          <t>………………………..</t>
        </is>
      </c>
      <c r="C11" s="714" t="n"/>
      <c r="D11" s="631" t="n"/>
      <c r="E11" s="631" t="n"/>
      <c r="F11" s="631" t="n"/>
      <c r="G11" s="631" t="n"/>
      <c r="H11" s="631" t="n"/>
      <c r="I11" s="631" t="n"/>
      <c r="J11" s="631" t="n"/>
      <c r="K11" s="631" t="n"/>
      <c r="L11" s="631" t="n"/>
      <c r="M11" s="631" t="n"/>
      <c r="N11" s="631" t="n"/>
      <c r="O11" s="631" t="n"/>
    </row>
    <row r="12">
      <c r="A12" s="637" t="n">
        <v>5</v>
      </c>
      <c r="B12" s="714" t="inlineStr">
        <is>
          <t>………………………..</t>
        </is>
      </c>
      <c r="C12" s="714" t="n"/>
      <c r="D12" s="631" t="n"/>
      <c r="E12" s="631" t="n"/>
      <c r="F12" s="631" t="n"/>
      <c r="G12" s="631" t="n"/>
      <c r="H12" s="631" t="n"/>
      <c r="I12" s="631" t="n"/>
      <c r="J12" s="631" t="n"/>
      <c r="K12" s="631" t="n"/>
      <c r="L12" s="631" t="n"/>
      <c r="M12" s="631" t="n"/>
      <c r="N12" s="631" t="n"/>
      <c r="O12" s="631" t="n"/>
    </row>
    <row r="13">
      <c r="A13" s="641" t="n">
        <v>6</v>
      </c>
      <c r="B13" s="714" t="inlineStr">
        <is>
          <t>………………………..</t>
        </is>
      </c>
      <c r="C13" s="714" t="n"/>
      <c r="D13" s="631" t="n"/>
      <c r="E13" s="631" t="n"/>
      <c r="F13" s="631" t="n"/>
      <c r="G13" s="631" t="n"/>
      <c r="H13" s="631" t="n"/>
      <c r="I13" s="631" t="n"/>
      <c r="J13" s="631" t="n"/>
      <c r="K13" s="631" t="n"/>
      <c r="L13" s="631" t="n"/>
      <c r="M13" s="631" t="n"/>
      <c r="N13" s="631" t="n"/>
      <c r="O13" s="631" t="n"/>
    </row>
    <row r="14">
      <c r="A14" s="637" t="n"/>
      <c r="B14" s="638" t="inlineStr">
        <is>
          <t>GRAND TOTAL</t>
        </is>
      </c>
      <c r="C14" s="638" t="n"/>
      <c r="D14" s="631" t="n"/>
      <c r="E14" s="631" t="n"/>
      <c r="F14" s="631" t="n"/>
      <c r="G14" s="631" t="n"/>
      <c r="H14" s="631" t="n"/>
      <c r="I14" s="631" t="n"/>
      <c r="J14" s="631" t="n"/>
      <c r="K14" s="631" t="n"/>
      <c r="L14" s="631" t="n"/>
      <c r="M14" s="631" t="n"/>
      <c r="N14" s="631" t="n"/>
      <c r="O14" s="631" t="n"/>
    </row>
    <row r="15">
      <c r="A15" s="639" t="inlineStr">
        <is>
          <t>(B)</t>
        </is>
      </c>
      <c r="B15" s="635" t="inlineStr">
        <is>
          <t>BUILDING</t>
        </is>
      </c>
      <c r="C15" s="635" t="n"/>
    </row>
    <row r="16">
      <c r="A16" s="637" t="n">
        <v>1</v>
      </c>
      <c r="B16" s="714" t="inlineStr">
        <is>
          <t>………………………..</t>
        </is>
      </c>
      <c r="C16" s="714" t="n"/>
      <c r="D16" s="631" t="n"/>
      <c r="E16" s="631" t="n"/>
      <c r="F16" s="631" t="n"/>
      <c r="G16" s="631" t="n"/>
      <c r="H16" s="631" t="n"/>
      <c r="I16" s="631" t="n"/>
      <c r="J16" s="631" t="n"/>
      <c r="K16" s="631" t="n"/>
      <c r="L16" s="631" t="n"/>
      <c r="M16" s="631" t="n"/>
      <c r="N16" s="631" t="n"/>
      <c r="O16" s="631" t="n"/>
    </row>
    <row r="17" ht="25.5" customFormat="1" customHeight="1" s="713">
      <c r="A17" s="1048" t="n">
        <v>2</v>
      </c>
      <c r="B17" s="715" t="inlineStr">
        <is>
          <t>GANGTOK</t>
        </is>
      </c>
      <c r="C17" s="716" t="inlineStr">
        <is>
          <t>SF/PLAN FUND</t>
        </is>
      </c>
      <c r="D17" s="1048" t="n">
        <v>1976</v>
      </c>
      <c r="E17" s="1048" t="n"/>
      <c r="F17" s="1048" t="n">
        <v>9.42</v>
      </c>
      <c r="G17" s="1048" t="inlineStr">
        <is>
          <t>MES</t>
        </is>
      </c>
      <c r="H17" s="1048" t="n">
        <v>0</v>
      </c>
      <c r="I17" s="1048" t="n">
        <v>0</v>
      </c>
      <c r="J17" s="1048" t="n">
        <v>0</v>
      </c>
      <c r="K17" s="1048" t="n">
        <v>0</v>
      </c>
      <c r="L17" s="1048" t="n">
        <v>0</v>
      </c>
      <c r="M17" s="1048" t="n">
        <v>12791274</v>
      </c>
      <c r="N17" s="1048" t="n">
        <v>11258359</v>
      </c>
      <c r="O17" s="1048" t="n">
        <v>1532915</v>
      </c>
    </row>
    <row r="18">
      <c r="A18" s="637" t="n">
        <v>3</v>
      </c>
      <c r="B18" s="714" t="inlineStr">
        <is>
          <t>………………………..</t>
        </is>
      </c>
      <c r="C18" s="714" t="n"/>
      <c r="D18" s="631" t="n"/>
      <c r="E18" s="631" t="n"/>
      <c r="F18" s="631" t="n"/>
      <c r="G18" s="631" t="n"/>
      <c r="H18" s="631" t="n"/>
      <c r="I18" s="631" t="n"/>
      <c r="J18" s="631" t="n"/>
      <c r="K18" s="631" t="n"/>
      <c r="L18" s="631" t="n"/>
      <c r="M18" s="631" t="n"/>
      <c r="N18" s="631" t="n"/>
      <c r="O18" s="631" t="n"/>
    </row>
    <row r="19">
      <c r="A19" s="641" t="n">
        <v>4</v>
      </c>
      <c r="B19" s="714" t="inlineStr">
        <is>
          <t>………………………..</t>
        </is>
      </c>
      <c r="C19" s="714" t="n"/>
      <c r="D19" s="631" t="n"/>
      <c r="E19" s="631" t="n"/>
      <c r="F19" s="631" t="n"/>
      <c r="G19" s="631" t="n"/>
      <c r="H19" s="631" t="n"/>
      <c r="I19" s="631" t="n"/>
      <c r="J19" s="631" t="n"/>
      <c r="K19" s="631" t="n"/>
      <c r="L19" s="631" t="n"/>
      <c r="M19" s="631" t="n"/>
      <c r="N19" s="631" t="n"/>
      <c r="O19" s="631" t="n"/>
    </row>
    <row r="20">
      <c r="A20" s="637" t="n">
        <v>5</v>
      </c>
      <c r="B20" s="714" t="inlineStr">
        <is>
          <t>………………………..</t>
        </is>
      </c>
      <c r="C20" s="714" t="n"/>
      <c r="D20" s="631" t="n"/>
      <c r="E20" s="631" t="n"/>
      <c r="F20" s="631" t="n"/>
      <c r="G20" s="631" t="n"/>
      <c r="H20" s="631" t="n"/>
      <c r="I20" s="631" t="n"/>
      <c r="J20" s="631" t="n"/>
      <c r="K20" s="631" t="n"/>
      <c r="L20" s="631" t="n"/>
      <c r="M20" s="631" t="n"/>
      <c r="N20" s="631" t="n"/>
      <c r="O20" s="631" t="n"/>
    </row>
    <row r="21">
      <c r="A21" s="641" t="n">
        <v>6</v>
      </c>
      <c r="B21" s="714" t="inlineStr">
        <is>
          <t>………………………..</t>
        </is>
      </c>
      <c r="C21" s="714" t="n"/>
      <c r="D21" s="631" t="n"/>
      <c r="E21" s="631" t="n"/>
      <c r="F21" s="631" t="n"/>
      <c r="G21" s="631" t="n"/>
      <c r="H21" s="631" t="n"/>
      <c r="I21" s="631" t="n"/>
      <c r="J21" s="631" t="n"/>
      <c r="K21" s="631" t="n"/>
      <c r="L21" s="631" t="n"/>
      <c r="M21" s="631" t="n"/>
      <c r="N21" s="631" t="n"/>
      <c r="O21" s="631" t="n"/>
    </row>
    <row r="22">
      <c r="A22" s="637" t="n"/>
      <c r="B22" s="638" t="inlineStr">
        <is>
          <t>GRAND TOTAL</t>
        </is>
      </c>
      <c r="C22" s="638" t="n"/>
      <c r="D22" s="631" t="n"/>
      <c r="E22" s="631" t="n"/>
      <c r="F22" s="631" t="n"/>
      <c r="G22" s="631" t="n"/>
      <c r="H22" s="631" t="n"/>
      <c r="I22" s="631" t="n"/>
      <c r="J22" s="631" t="n"/>
      <c r="K22" s="631" t="n"/>
      <c r="L22" s="631" t="n"/>
      <c r="M22" s="631" t="n"/>
      <c r="N22" s="631" t="n"/>
      <c r="O22" s="631" t="n"/>
    </row>
    <row r="25">
      <c r="A25" s="1046" t="inlineStr">
        <is>
          <t>PRINCIPAL</t>
        </is>
      </c>
      <c r="B25" s="1063" t="n"/>
      <c r="C25" s="1063" t="n"/>
      <c r="D25" s="1063" t="n"/>
      <c r="E25" s="1063" t="n"/>
      <c r="F25" s="1063" t="n"/>
      <c r="G25" s="1063" t="n"/>
      <c r="H25" s="1063" t="n"/>
      <c r="I25" s="1063" t="n"/>
      <c r="J25" s="1063" t="n"/>
      <c r="K25" s="1063" t="n"/>
      <c r="L25" s="1063" t="n"/>
      <c r="M25" s="1063" t="n"/>
      <c r="N25" s="1063" t="n"/>
      <c r="O25" s="1063" t="n"/>
    </row>
  </sheetData>
  <mergeCells count="16">
    <mergeCell ref="A3:O3"/>
    <mergeCell ref="A25:O25"/>
    <mergeCell ref="M4:M5"/>
    <mergeCell ref="A4:A6"/>
    <mergeCell ref="B4:B6"/>
    <mergeCell ref="F4:F5"/>
    <mergeCell ref="D4:D5"/>
    <mergeCell ref="E4:E5"/>
    <mergeCell ref="G4:G5"/>
    <mergeCell ref="H4:H5"/>
    <mergeCell ref="I4:I5"/>
    <mergeCell ref="A1:O1"/>
    <mergeCell ref="N4:N5"/>
    <mergeCell ref="O4:O5"/>
    <mergeCell ref="J4:L4"/>
    <mergeCell ref="C4:C6"/>
  </mergeCells>
  <printOptions horizontalCentered="1"/>
  <pageMargins left="0.6692913385826772" right="0.2362204724409449" top="0.4330708661417323" bottom="0.5118110236220472" header="0.1574803149606299" footer="0.3149606299212598"/>
  <pageSetup orientation="landscape" paperSize="9" blackAndWhite="1"/>
</worksheet>
</file>

<file path=xl/worksheets/sheet53.xml><?xml version="1.0" encoding="utf-8"?>
<worksheet xmlns="http://schemas.openxmlformats.org/spreadsheetml/2006/main">
  <sheetPr>
    <outlinePr summaryBelow="1" summaryRight="1"/>
    <pageSetUpPr/>
  </sheetPr>
  <dimension ref="A1:H32"/>
  <sheetViews>
    <sheetView topLeftCell="A7" workbookViewId="0">
      <selection activeCell="C8" sqref="C8"/>
    </sheetView>
  </sheetViews>
  <sheetFormatPr baseColWidth="8" defaultRowHeight="15"/>
  <cols>
    <col width="40.7109375" customWidth="1" min="1" max="8"/>
  </cols>
  <sheetData>
    <row r="1">
      <c r="A1" t="inlineStr">
        <is>
          <t>LIABILITY GROUP</t>
        </is>
      </c>
      <c r="B1" t="inlineStr">
        <is>
          <t>CURRENT LIABILITY</t>
        </is>
      </c>
      <c r="C1" t="inlineStr">
        <is>
          <t>RECEIPT IN ADVANCE</t>
        </is>
      </c>
      <c r="D1" t="inlineStr">
        <is>
          <t>PROVISION</t>
        </is>
      </c>
      <c r="E1" t="inlineStr">
        <is>
          <t>FUND TYPE</t>
        </is>
      </c>
    </row>
    <row r="2">
      <c r="A2" t="inlineStr">
        <is>
          <t>CURRENT LIABILITY</t>
        </is>
      </c>
      <c r="B2" s="533" t="inlineStr">
        <is>
          <t>Deposits from staff</t>
        </is>
      </c>
      <c r="C2" s="531" t="inlineStr">
        <is>
          <t xml:space="preserve">Fees &amp; Fines </t>
        </is>
      </c>
      <c r="D2" s="531" t="inlineStr">
        <is>
          <t>Provision Staff Payments &amp; Benefits</t>
        </is>
      </c>
      <c r="E2" t="inlineStr">
        <is>
          <t>School Fund</t>
        </is>
      </c>
    </row>
    <row r="3">
      <c r="A3" t="inlineStr">
        <is>
          <t>RECEIPT IN ADVANCE</t>
        </is>
      </c>
      <c r="B3" s="534" t="inlineStr">
        <is>
          <t>Deposits from students(Caution Deposit etc)</t>
        </is>
      </c>
      <c r="C3" s="531" t="inlineStr">
        <is>
          <t xml:space="preserve">Others </t>
        </is>
      </c>
      <c r="D3" s="531" t="inlineStr">
        <is>
          <t>Provision Academic Expenses</t>
        </is>
      </c>
      <c r="E3" t="inlineStr">
        <is>
          <t>Project SF</t>
        </is>
      </c>
    </row>
    <row r="4">
      <c r="A4" t="inlineStr">
        <is>
          <t>PROVISION</t>
        </is>
      </c>
      <c r="B4" s="531" t="inlineStr">
        <is>
          <t>Deposit from supplier(EMD etc)</t>
        </is>
      </c>
      <c r="D4" s="531" t="inlineStr">
        <is>
          <t>Provision Admin General Expenses</t>
        </is>
      </c>
      <c r="E4" t="inlineStr">
        <is>
          <t>VVN</t>
        </is>
      </c>
    </row>
    <row r="5">
      <c r="A5" s="531" t="inlineStr">
        <is>
          <t>Un-utilised Plan/Specific Plan Grants</t>
        </is>
      </c>
      <c r="B5" s="531" t="inlineStr">
        <is>
          <t>Liability towards sundry creditors</t>
        </is>
      </c>
      <c r="D5" s="531" t="inlineStr">
        <is>
          <t>Provision Repair &amp; Maintenances</t>
        </is>
      </c>
      <c r="E5" s="531" t="inlineStr">
        <is>
          <t>CCA</t>
        </is>
      </c>
    </row>
    <row r="6" ht="24.75" customHeight="1">
      <c r="B6" s="535" t="inlineStr">
        <is>
          <t>Statutory Liabilities (Professional tax, TDS, WC TAX, etc. )</t>
        </is>
      </c>
      <c r="E6" t="inlineStr">
        <is>
          <t>Specific Fund</t>
        </is>
      </c>
    </row>
    <row r="7">
      <c r="B7" s="1362" t="inlineStr">
        <is>
          <t>CBSE Fees Payable</t>
        </is>
      </c>
    </row>
    <row r="8">
      <c r="B8" s="1362" t="inlineStr">
        <is>
          <t>Scholarships/ Award Etc.</t>
        </is>
      </c>
    </row>
    <row r="9">
      <c r="B9" s="1362" t="inlineStr">
        <is>
          <t>GPF Remittance-Project KVs</t>
        </is>
      </c>
    </row>
    <row r="10">
      <c r="B10" s="1362" t="inlineStr">
        <is>
          <t>CPF Remittance-Project KVs</t>
        </is>
      </c>
    </row>
    <row r="11">
      <c r="B11" s="1362" t="inlineStr">
        <is>
          <t>EWS Remittance-Project KVs</t>
        </is>
      </c>
    </row>
    <row r="12">
      <c r="B12" s="1362" t="inlineStr">
        <is>
          <t>LSPC Remittance-Project KVs</t>
        </is>
      </c>
    </row>
    <row r="13">
      <c r="B13" s="534" t="inlineStr">
        <is>
          <t>NPS Remittance</t>
        </is>
      </c>
    </row>
    <row r="14" ht="24.75" customHeight="1">
      <c r="B14" s="1362" t="inlineStr">
        <is>
          <t>Liability towards Retirement Benefits (DCRG,Commutation etc.)</t>
        </is>
      </c>
    </row>
    <row r="15">
      <c r="B15" s="1362" t="inlineStr">
        <is>
          <t>Liability towards other remittances</t>
        </is>
      </c>
    </row>
    <row r="19">
      <c r="H19" s="532" t="n"/>
    </row>
    <row r="22">
      <c r="H22" s="532" t="n"/>
    </row>
    <row r="24">
      <c r="A24" s="212" t="inlineStr">
        <is>
          <t>ADVANCE GROUP</t>
        </is>
      </c>
      <c r="B24" s="537" t="inlineStr">
        <is>
          <t>Advances to Employess Non Interest Bearing</t>
        </is>
      </c>
      <c r="C24" s="537" t="inlineStr">
        <is>
          <t>Long Term Advances to Employees Interest Bearing</t>
        </is>
      </c>
      <c r="D24" s="538" t="inlineStr">
        <is>
          <t>Other Advance</t>
        </is>
      </c>
      <c r="E24" s="538" t="inlineStr">
        <is>
          <t>Security Deposit</t>
        </is>
      </c>
      <c r="F24" s="537" t="inlineStr">
        <is>
          <t>Prepaid Expenses</t>
        </is>
      </c>
      <c r="G24" s="537" t="inlineStr">
        <is>
          <t>Interest Accrued</t>
        </is>
      </c>
      <c r="H24" s="537" t="inlineStr">
        <is>
          <t>Other Current Assets receivable</t>
        </is>
      </c>
    </row>
    <row r="25">
      <c r="A25" s="539" t="inlineStr">
        <is>
          <t>Advances to Employess Non Interest Bearing</t>
        </is>
      </c>
      <c r="B25" s="364" t="inlineStr">
        <is>
          <t>Salary</t>
        </is>
      </c>
      <c r="C25" s="292" t="inlineStr">
        <is>
          <t>Conveyance/Vehicle Loan</t>
        </is>
      </c>
      <c r="D25" s="292" t="inlineStr">
        <is>
          <t>On Capital  Account(for non recurring expenditure)</t>
        </is>
      </c>
      <c r="E25" s="368" t="inlineStr">
        <is>
          <t>Telephone/Electricty /water etc.</t>
        </is>
      </c>
      <c r="F25" s="292" t="inlineStr">
        <is>
          <t>Future period recurring expenditure</t>
        </is>
      </c>
      <c r="G25" s="292" t="inlineStr">
        <is>
          <t>Savings Bank Accounts/Flexi Deposit Account</t>
        </is>
      </c>
      <c r="H25" s="292" t="inlineStr">
        <is>
          <t>Fees and Fines</t>
        </is>
      </c>
    </row>
    <row r="26">
      <c r="A26" s="539" t="inlineStr">
        <is>
          <t>Long Term Advances to Employees Interest Bearing</t>
        </is>
      </c>
      <c r="B26" s="364" t="inlineStr">
        <is>
          <t>Leave Travel Concession</t>
        </is>
      </c>
      <c r="C26" s="292" t="inlineStr">
        <is>
          <t>Computer Advance</t>
        </is>
      </c>
      <c r="D26" s="292" t="inlineStr">
        <is>
          <t>Deposit with Construction Agencies-For Construction work</t>
        </is>
      </c>
      <c r="E26" s="368" t="inlineStr">
        <is>
          <t>Others (to be specified)</t>
        </is>
      </c>
      <c r="G26" s="292" t="inlineStr">
        <is>
          <t>Term Deposits with scheduled Banks</t>
        </is>
      </c>
      <c r="H26" s="292" t="inlineStr">
        <is>
          <t>Others (to be specified)</t>
        </is>
      </c>
    </row>
    <row r="27">
      <c r="A27" s="368" t="inlineStr">
        <is>
          <t>Other Advance</t>
        </is>
      </c>
      <c r="B27" s="364" t="inlineStr">
        <is>
          <t>Medical Advance</t>
        </is>
      </c>
      <c r="C27" s="292" t="inlineStr">
        <is>
          <t>Others (to be specified)</t>
        </is>
      </c>
      <c r="D27" s="292" t="inlineStr">
        <is>
          <t>Deposit with Construction agency from HEFA loan Account</t>
        </is>
      </c>
      <c r="G27" s="292" t="inlineStr">
        <is>
          <t>Loan &amp; Advances to employees</t>
        </is>
      </c>
    </row>
    <row r="28">
      <c r="A28" s="368" t="inlineStr">
        <is>
          <t>Security Deposit</t>
        </is>
      </c>
      <c r="B28" s="364" t="inlineStr">
        <is>
          <t>TA/TTA Advance</t>
        </is>
      </c>
      <c r="D28" s="292" t="inlineStr">
        <is>
          <t xml:space="preserve">Deposit with Construction Agencies-For Maintenance Work </t>
        </is>
      </c>
    </row>
    <row r="29">
      <c r="A29" s="539" t="inlineStr">
        <is>
          <t>Prepaid Expenses</t>
        </is>
      </c>
      <c r="B29" s="292" t="inlineStr">
        <is>
          <t>Others (to be specified)</t>
        </is>
      </c>
      <c r="D29" s="290" t="inlineStr">
        <is>
          <t>To  Suppliers (for recurring expenditure)</t>
        </is>
      </c>
    </row>
    <row r="30">
      <c r="A30" s="539" t="inlineStr">
        <is>
          <t>Interest Accrued</t>
        </is>
      </c>
      <c r="D30" s="292" t="inlineStr">
        <is>
          <t>For Escorting Students/Participants from VVN</t>
        </is>
      </c>
    </row>
    <row r="31">
      <c r="A31" s="539" t="inlineStr">
        <is>
          <t>Other Current Assets receivable</t>
        </is>
      </c>
      <c r="D31" s="292" t="inlineStr">
        <is>
          <t>For Regional /National Meet  from VVN</t>
        </is>
      </c>
    </row>
    <row r="32">
      <c r="D32" s="292" t="inlineStr">
        <is>
          <t>Others (to be specified)</t>
        </is>
      </c>
    </row>
  </sheetData>
  <pageMargins left="0.7" right="0.7" top="0.75" bottom="0.75" header="0.3" footer="0.3"/>
  <pageSetup orientation="portrait" paperSize="9" horizontalDpi="0" verticalDpi="0"/>
</worksheet>
</file>

<file path=xl/worksheets/sheet6.xml><?xml version="1.0" encoding="utf-8"?>
<worksheet xmlns:r="http://schemas.openxmlformats.org/officeDocument/2006/relationships" xmlns="http://schemas.openxmlformats.org/spreadsheetml/2006/main">
  <sheetPr>
    <tabColor rgb="FF00B050"/>
    <outlinePr summaryBelow="1" summaryRight="1"/>
    <pageSetUpPr/>
  </sheetPr>
  <dimension ref="A1:M178"/>
  <sheetViews>
    <sheetView zoomScaleNormal="100" zoomScaleSheetLayoutView="115" workbookViewId="0">
      <pane xSplit="2" ySplit="6" topLeftCell="C51" activePane="bottomRight" state="frozen"/>
      <selection pane="topRight" activeCell="C1" sqref="C1"/>
      <selection pane="bottomLeft" activeCell="A7" sqref="A7"/>
      <selection pane="bottomRight" activeCell="F54" sqref="F54"/>
    </sheetView>
  </sheetViews>
  <sheetFormatPr baseColWidth="8" defaultRowHeight="11.25"/>
  <cols>
    <col width="3.7109375" customWidth="1" style="1120" min="1" max="1"/>
    <col width="33.28515625" customWidth="1" style="1122" min="2" max="2"/>
    <col width="11.140625" customWidth="1" style="1122" min="3" max="3"/>
    <col width="11.42578125" customWidth="1" style="1122" min="4" max="4"/>
    <col width="13.7109375" customWidth="1" style="1122" min="5" max="6"/>
    <col width="12.7109375" customWidth="1" style="1122" min="7" max="8"/>
    <col width="13" customWidth="1" style="1122" min="9" max="9"/>
    <col width="15.28515625" customWidth="1" style="1122" min="10" max="10"/>
    <col width="15.85546875" customWidth="1" style="1122" min="11" max="11"/>
    <col width="11.42578125" customWidth="1" style="1122" min="12" max="12"/>
    <col width="9.140625" customWidth="1" style="1122" min="13" max="16384"/>
  </cols>
  <sheetData>
    <row r="1" ht="18.75" customFormat="1" customHeight="1" s="124">
      <c r="A1" s="1123">
        <f>COVER!A1</f>
        <v/>
      </c>
      <c r="B1" s="1058" t="n"/>
      <c r="C1" s="1058" t="n"/>
      <c r="D1" s="1058" t="n"/>
      <c r="E1" s="1058" t="n"/>
      <c r="F1" s="1058" t="n"/>
      <c r="G1" s="1058" t="n"/>
      <c r="H1" s="1058" t="n"/>
      <c r="I1" s="1058" t="n"/>
      <c r="J1" s="1058" t="n"/>
      <c r="K1" s="1059" t="n"/>
    </row>
    <row r="2" ht="16.5" customFormat="1" customHeight="1" s="99">
      <c r="A2" s="1124" t="inlineStr">
        <is>
          <t>RECEIPT AND PAYMENT ACCOUNT FOR THE YEAR 2023-24</t>
        </is>
      </c>
      <c r="B2" s="1068" t="n"/>
      <c r="C2" s="1068" t="n"/>
      <c r="D2" s="1068" t="n"/>
      <c r="E2" s="1068" t="n"/>
      <c r="F2" s="1068" t="n"/>
      <c r="G2" s="1068" t="n"/>
      <c r="H2" s="1068" t="n"/>
      <c r="I2" s="1068" t="n"/>
      <c r="J2" s="1068" t="n"/>
      <c r="K2" s="1069" t="n"/>
    </row>
    <row r="3" ht="27" customFormat="1" customHeight="1" s="99">
      <c r="A3" s="774" t="inlineStr">
        <is>
          <t>SN</t>
        </is>
      </c>
      <c r="B3" s="84" t="inlineStr">
        <is>
          <t>PAYMENTS DURING THE YEAR</t>
        </is>
      </c>
      <c r="C3" s="756" t="inlineStr">
        <is>
          <t>REVENUE</t>
        </is>
      </c>
      <c r="D3" s="1175" t="n"/>
      <c r="E3" s="1176" t="n"/>
      <c r="F3" s="662" t="inlineStr">
        <is>
          <t>DESI.FUND</t>
        </is>
      </c>
      <c r="G3" s="756" t="inlineStr">
        <is>
          <t>CCA</t>
        </is>
      </c>
      <c r="H3" s="756" t="inlineStr">
        <is>
          <t>SPECIFIC GRANT</t>
        </is>
      </c>
      <c r="I3" s="756" t="inlineStr">
        <is>
          <t>PROJECT KV</t>
        </is>
      </c>
      <c r="J3" s="767" t="inlineStr">
        <is>
          <t>TOTAL-CURRENT YEAR</t>
        </is>
      </c>
      <c r="K3" s="767" t="inlineStr">
        <is>
          <t>TOTAL-PREVIOUS YEAR</t>
        </is>
      </c>
    </row>
    <row r="4" ht="15" customFormat="1" customHeight="1" s="99">
      <c r="A4" s="1125" t="n"/>
      <c r="B4" s="84" t="inlineStr">
        <is>
          <t>HEADS OF ACCOUNTS</t>
        </is>
      </c>
      <c r="C4" s="775" t="n"/>
      <c r="D4" s="775" t="n"/>
      <c r="E4" s="661" t="inlineStr">
        <is>
          <t>SF</t>
        </is>
      </c>
      <c r="F4" s="662" t="inlineStr">
        <is>
          <t>VVN</t>
        </is>
      </c>
      <c r="G4" s="1126" t="n"/>
      <c r="H4" s="1126" t="n"/>
      <c r="I4" s="1126" t="n"/>
      <c r="J4" s="1126" t="n"/>
      <c r="K4" s="1126" t="n"/>
    </row>
    <row r="5" customFormat="1" s="99">
      <c r="A5" s="1126" t="n"/>
      <c r="B5" s="1126" t="n"/>
      <c r="C5" s="776" t="n"/>
      <c r="D5" s="776" t="n"/>
      <c r="E5" s="774" t="n">
        <v>1</v>
      </c>
      <c r="F5" s="774" t="n">
        <v>2</v>
      </c>
      <c r="G5" s="774" t="n">
        <v>3</v>
      </c>
      <c r="H5" s="774" t="n">
        <v>4</v>
      </c>
      <c r="I5" s="774" t="n">
        <v>5</v>
      </c>
      <c r="J5" s="774" t="n">
        <v>6</v>
      </c>
      <c r="K5" s="774" t="n">
        <v>7</v>
      </c>
    </row>
    <row r="6" ht="15.75" customHeight="1">
      <c r="A6" s="1144" t="inlineStr">
        <is>
          <t>A</t>
        </is>
      </c>
      <c r="B6" s="1145" t="inlineStr">
        <is>
          <t>STAFF PAYMENT &amp; BENEFITS</t>
        </is>
      </c>
      <c r="C6" s="1178" t="inlineStr">
        <is>
          <t>Teaching</t>
        </is>
      </c>
      <c r="D6" s="1178" t="inlineStr">
        <is>
          <t>Non Teaching</t>
        </is>
      </c>
      <c r="E6" s="1179" t="n"/>
      <c r="F6" s="1179" t="n"/>
      <c r="G6" s="1179" t="n"/>
      <c r="H6" s="1179" t="n"/>
      <c r="I6" s="1179" t="n"/>
      <c r="J6" s="1179" t="n"/>
      <c r="K6" s="1179" t="n"/>
    </row>
    <row r="7" ht="12.75" customHeight="1">
      <c r="A7" s="1149" t="n">
        <v>1</v>
      </c>
      <c r="B7" s="1180" t="inlineStr">
        <is>
          <t>Basic Pay</t>
        </is>
      </c>
      <c r="C7" s="1181">
        <f>14207679-65130+122714+28428</f>
        <v/>
      </c>
      <c r="D7" s="1182" t="n">
        <v>1097240</v>
      </c>
      <c r="E7" s="1149">
        <f>C7+D7</f>
        <v/>
      </c>
      <c r="F7" s="1183" t="n"/>
      <c r="G7" s="1134" t="n"/>
      <c r="H7" s="1149" t="n"/>
      <c r="I7" s="1134" t="n"/>
      <c r="J7" s="1137">
        <f>SUM(E7:I7)</f>
        <v/>
      </c>
      <c r="K7" s="1134" t="n">
        <v>12830252</v>
      </c>
    </row>
    <row r="8" ht="12.75" customHeight="1">
      <c r="A8" s="1149" t="n">
        <v>2</v>
      </c>
      <c r="B8" s="1180" t="inlineStr">
        <is>
          <t xml:space="preserve">DA on Pay </t>
        </is>
      </c>
      <c r="C8" s="1181">
        <f>6436460+18015</f>
        <v/>
      </c>
      <c r="D8" s="1182" t="n">
        <v>482574</v>
      </c>
      <c r="E8" s="1149">
        <f>C8+D8</f>
        <v/>
      </c>
      <c r="F8" s="1183" t="n"/>
      <c r="G8" s="1134" t="n"/>
      <c r="H8" s="1149" t="n"/>
      <c r="I8" s="1134" t="n"/>
      <c r="J8" s="1137">
        <f>SUM(E8:I8)</f>
        <v/>
      </c>
      <c r="K8" s="1134" t="n">
        <v>4763910</v>
      </c>
    </row>
    <row r="9" ht="12.75" customHeight="1">
      <c r="A9" s="1149" t="n">
        <v>3</v>
      </c>
      <c r="B9" s="1180" t="inlineStr">
        <is>
          <t>TPT Allowance</t>
        </is>
      </c>
      <c r="C9" s="1181" t="n">
        <v>526090</v>
      </c>
      <c r="D9" s="1182" t="n">
        <v>46800</v>
      </c>
      <c r="E9" s="1149">
        <f>C9+D9</f>
        <v/>
      </c>
      <c r="F9" s="1183" t="n"/>
      <c r="G9" s="1134" t="n"/>
      <c r="H9" s="1149" t="n"/>
      <c r="I9" s="1134" t="n"/>
      <c r="J9" s="1137">
        <f>SUM(E9:I9)</f>
        <v/>
      </c>
      <c r="K9" s="1134" t="n">
        <v>502200</v>
      </c>
    </row>
    <row r="10" ht="12.75" customHeight="1">
      <c r="A10" s="1149" t="n">
        <v>4</v>
      </c>
      <c r="B10" s="1180" t="inlineStr">
        <is>
          <t>DA on TPT Allowance</t>
        </is>
      </c>
      <c r="C10" s="1181" t="n">
        <v>238199</v>
      </c>
      <c r="D10" s="1182" t="n">
        <v>40304</v>
      </c>
      <c r="E10" s="1149">
        <f>C10+D10</f>
        <v/>
      </c>
      <c r="F10" s="1183" t="n"/>
      <c r="G10" s="1134" t="n"/>
      <c r="H10" s="1149" t="n"/>
      <c r="I10" s="1134" t="n"/>
      <c r="J10" s="1137">
        <f>SUM(E10:I10)</f>
        <v/>
      </c>
      <c r="K10" s="1134" t="n">
        <v>180342</v>
      </c>
    </row>
    <row r="11" ht="12.75" customHeight="1">
      <c r="A11" s="1149" t="n">
        <v>5</v>
      </c>
      <c r="B11" s="1180" t="inlineStr">
        <is>
          <t>House Rent Allowance</t>
        </is>
      </c>
      <c r="C11" s="1181" t="n">
        <v>409919</v>
      </c>
      <c r="D11" s="1182" t="n">
        <v>97691</v>
      </c>
      <c r="E11" s="1149">
        <f>C11+D11</f>
        <v/>
      </c>
      <c r="F11" s="1183" t="n"/>
      <c r="G11" s="1134" t="n"/>
      <c r="H11" s="1149" t="n"/>
      <c r="I11" s="1134" t="n"/>
      <c r="J11" s="1137">
        <f>SUM(E11:I11)</f>
        <v/>
      </c>
      <c r="K11" s="1134" t="n">
        <v>327672</v>
      </c>
    </row>
    <row r="12" ht="12.75" customHeight="1">
      <c r="A12" s="1149" t="n">
        <v>6</v>
      </c>
      <c r="B12" s="1180" t="inlineStr">
        <is>
          <t>Bonus</t>
        </is>
      </c>
      <c r="C12" s="1181" t="n">
        <v>0</v>
      </c>
      <c r="D12" s="1182" t="n">
        <v>0</v>
      </c>
      <c r="E12" s="1149">
        <f>C12+D12</f>
        <v/>
      </c>
      <c r="F12" s="1183" t="n"/>
      <c r="G12" s="1134" t="n"/>
      <c r="H12" s="1149" t="n"/>
      <c r="I12" s="1134" t="n"/>
      <c r="J12" s="1137">
        <f>SUM(E12:I12)</f>
        <v/>
      </c>
      <c r="K12" s="1134" t="n">
        <v>0</v>
      </c>
    </row>
    <row r="13" ht="12.75" customHeight="1">
      <c r="A13" s="1149" t="n">
        <v>7</v>
      </c>
      <c r="B13" s="1180" t="inlineStr">
        <is>
          <t>Children Education Allowance</t>
        </is>
      </c>
      <c r="C13" s="1181" t="n">
        <v>243000</v>
      </c>
      <c r="D13" s="1182" t="n">
        <v>27000</v>
      </c>
      <c r="E13" s="1149">
        <f>C13+D13</f>
        <v/>
      </c>
      <c r="F13" s="1183" t="n"/>
      <c r="G13" s="1134" t="n"/>
      <c r="H13" s="1149" t="n"/>
      <c r="I13" s="1134" t="n"/>
      <c r="J13" s="1137">
        <f>SUM(E13:I13)</f>
        <v/>
      </c>
      <c r="K13" s="1134" t="n">
        <v>108000</v>
      </c>
    </row>
    <row r="14" ht="12.75" customHeight="1">
      <c r="A14" s="1149" t="n">
        <v>8</v>
      </c>
      <c r="B14" s="1180" t="inlineStr">
        <is>
          <t>Leave Travel Concession</t>
        </is>
      </c>
      <c r="C14" s="1181">
        <f>122976+2009</f>
        <v/>
      </c>
      <c r="D14" s="1182" t="n"/>
      <c r="E14" s="1149">
        <f>C14+D14</f>
        <v/>
      </c>
      <c r="F14" s="1183" t="n"/>
      <c r="G14" s="1134" t="n"/>
      <c r="H14" s="1149" t="n"/>
      <c r="I14" s="1134" t="n"/>
      <c r="J14" s="1137">
        <f>SUM(E14:I14)</f>
        <v/>
      </c>
      <c r="K14" s="1134" t="n">
        <v>46466</v>
      </c>
    </row>
    <row r="15" ht="12.75" customHeight="1">
      <c r="A15" s="1149" t="n">
        <v>9</v>
      </c>
      <c r="B15" s="1180" t="inlineStr">
        <is>
          <t>Leave encashment on LTC</t>
        </is>
      </c>
      <c r="C15" s="1181" t="n"/>
      <c r="D15" s="1182" t="n"/>
      <c r="E15" s="1149">
        <f>C15+D15</f>
        <v/>
      </c>
      <c r="F15" s="1183" t="n"/>
      <c r="G15" s="1134" t="n"/>
      <c r="H15" s="1149" t="n"/>
      <c r="I15" s="1134" t="n"/>
      <c r="J15" s="1137">
        <f>SUM(E15:I15)</f>
        <v/>
      </c>
      <c r="K15" s="1134" t="n">
        <v>0</v>
      </c>
    </row>
    <row r="16" ht="12.75" customHeight="1">
      <c r="A16" s="1149" t="n">
        <v>10</v>
      </c>
      <c r="B16" s="1180" t="inlineStr">
        <is>
          <t>Medical Reimbursement</t>
        </is>
      </c>
      <c r="C16" s="1181" t="n"/>
      <c r="D16" s="1182" t="n"/>
      <c r="E16" s="1149">
        <f>C16+D16</f>
        <v/>
      </c>
      <c r="F16" s="1183" t="n"/>
      <c r="G16" s="1134" t="n"/>
      <c r="H16" s="1149" t="n"/>
      <c r="I16" s="1134" t="n"/>
      <c r="J16" s="1137">
        <f>SUM(E16:I16)</f>
        <v/>
      </c>
      <c r="K16" s="1134" t="n">
        <v>0</v>
      </c>
    </row>
    <row r="17" ht="12.75" customHeight="1">
      <c r="A17" s="1149" t="n">
        <v>11</v>
      </c>
      <c r="B17" s="1180" t="inlineStr">
        <is>
          <t>Cash Handling &amp; Treasury  Allowance</t>
        </is>
      </c>
      <c r="C17" s="1181" t="n"/>
      <c r="D17" s="1182" t="n"/>
      <c r="E17" s="1149">
        <f>C17+D17</f>
        <v/>
      </c>
      <c r="F17" s="1183" t="n"/>
      <c r="G17" s="1134" t="n"/>
      <c r="H17" s="1149" t="n"/>
      <c r="I17" s="1134" t="n"/>
      <c r="J17" s="1137">
        <f>SUM(E17:I17)</f>
        <v/>
      </c>
      <c r="K17" s="1134" t="n">
        <v>0</v>
      </c>
    </row>
    <row r="18" ht="12.75" customHeight="1">
      <c r="A18" s="1149" t="n">
        <v>12</v>
      </c>
      <c r="B18" s="1180" t="inlineStr">
        <is>
          <t>Management  Contribution to CPF</t>
        </is>
      </c>
      <c r="C18" s="1181" t="n"/>
      <c r="D18" s="1182" t="n"/>
      <c r="E18" s="1149">
        <f>C18+D18</f>
        <v/>
      </c>
      <c r="F18" s="1183" t="n"/>
      <c r="G18" s="1134" t="n"/>
      <c r="H18" s="1149" t="n"/>
      <c r="I18" s="1134" t="n"/>
      <c r="J18" s="1137">
        <f>SUM(E18:I18)</f>
        <v/>
      </c>
      <c r="K18" s="1134" t="n">
        <v>0</v>
      </c>
    </row>
    <row r="19" ht="12.75" customHeight="1">
      <c r="A19" s="1149" t="n">
        <v>13</v>
      </c>
      <c r="B19" s="1180" t="inlineStr">
        <is>
          <t>Management Contribution to NPS</t>
        </is>
      </c>
      <c r="C19" s="1181">
        <f>2276049-122714</f>
        <v/>
      </c>
      <c r="D19" s="1182" t="n"/>
      <c r="E19" s="1149">
        <f>C19+D19</f>
        <v/>
      </c>
      <c r="F19" s="1183" t="n"/>
      <c r="G19" s="1134" t="n"/>
      <c r="H19" s="1149" t="n"/>
      <c r="I19" s="1134" t="n"/>
      <c r="J19" s="1137">
        <f>SUM(E19:I19)</f>
        <v/>
      </c>
      <c r="K19" s="1134" t="n">
        <v>2077495</v>
      </c>
    </row>
    <row r="20" ht="12.75" customHeight="1">
      <c r="A20" s="1149" t="n">
        <v>14</v>
      </c>
      <c r="B20" s="1180" t="inlineStr">
        <is>
          <t>LS&amp;PC-deputationist &amp; Project KV</t>
        </is>
      </c>
      <c r="C20" s="1181" t="n"/>
      <c r="D20" s="1182" t="n"/>
      <c r="E20" s="1149">
        <f>C20+D20</f>
        <v/>
      </c>
      <c r="F20" s="1183" t="n"/>
      <c r="G20" s="1134" t="n"/>
      <c r="H20" s="1149" t="n"/>
      <c r="I20" s="1134" t="n"/>
      <c r="J20" s="1137">
        <f>SUM(E20:I20)</f>
        <v/>
      </c>
      <c r="K20" s="1134" t="n">
        <v>0</v>
      </c>
    </row>
    <row r="21" ht="12.75" customHeight="1">
      <c r="A21" s="1149" t="n">
        <v>15</v>
      </c>
      <c r="B21" s="1180" t="inlineStr">
        <is>
          <t>Arrear of P&amp;A not clasified above</t>
        </is>
      </c>
      <c r="C21" s="1181" t="n"/>
      <c r="D21" s="1182" t="n"/>
      <c r="E21" s="1149">
        <f>C21+D21</f>
        <v/>
      </c>
      <c r="F21" s="1183" t="n"/>
      <c r="G21" s="1134" t="n"/>
      <c r="H21" s="1149" t="n"/>
      <c r="I21" s="1134" t="n"/>
      <c r="J21" s="1137">
        <f>SUM(E21:I21)</f>
        <v/>
      </c>
      <c r="K21" s="1134" t="n">
        <v>0</v>
      </c>
    </row>
    <row r="22" ht="12.75" customHeight="1">
      <c r="A22" s="1149" t="n">
        <v>16</v>
      </c>
      <c r="B22" s="1180" t="inlineStr">
        <is>
          <t>TA/TTA Expenditure</t>
        </is>
      </c>
      <c r="C22" s="1181">
        <f>1254240+15000</f>
        <v/>
      </c>
      <c r="D22" s="1182" t="n">
        <v>96719</v>
      </c>
      <c r="E22" s="1149">
        <f>C22+D22</f>
        <v/>
      </c>
      <c r="F22" s="1183" t="n"/>
      <c r="G22" s="1134" t="n"/>
      <c r="H22" s="1149" t="n"/>
      <c r="I22" s="1134" t="n"/>
      <c r="J22" s="1137">
        <f>SUM(E22:I22)</f>
        <v/>
      </c>
      <c r="K22" s="1134" t="n">
        <v>243221</v>
      </c>
    </row>
    <row r="23" ht="12.75" customHeight="1">
      <c r="A23" s="1149" t="n">
        <v>17</v>
      </c>
      <c r="B23" s="1180" t="inlineStr">
        <is>
          <t>Honorarium</t>
        </is>
      </c>
      <c r="C23" s="1181" t="n"/>
      <c r="D23" s="1182" t="n"/>
      <c r="E23" s="1149">
        <f>C23+D23</f>
        <v/>
      </c>
      <c r="F23" s="1183" t="n"/>
      <c r="G23" s="1134" t="n"/>
      <c r="H23" s="1149" t="n"/>
      <c r="I23" s="1134" t="n"/>
      <c r="J23" s="1137">
        <f>SUM(E23:I23)</f>
        <v/>
      </c>
      <c r="K23" s="1134" t="n">
        <v>0</v>
      </c>
    </row>
    <row r="24" ht="12.75" customHeight="1">
      <c r="A24" s="1149" t="n">
        <v>18</v>
      </c>
      <c r="B24" s="1180" t="inlineStr">
        <is>
          <t>Conveyance Allowance Fixed</t>
        </is>
      </c>
      <c r="C24" s="1181" t="n"/>
      <c r="D24" s="1182" t="n"/>
      <c r="E24" s="1149">
        <f>C24+D24</f>
        <v/>
      </c>
      <c r="F24" s="1183" t="n"/>
      <c r="G24" s="1134" t="n"/>
      <c r="H24" s="1149" t="n"/>
      <c r="I24" s="1134" t="n"/>
      <c r="J24" s="1137">
        <f>SUM(E24:I24)</f>
        <v/>
      </c>
      <c r="K24" s="1134" t="n">
        <v>0</v>
      </c>
    </row>
    <row r="25" ht="12.75" customHeight="1">
      <c r="A25" s="1149" t="n">
        <v>19</v>
      </c>
      <c r="B25" s="1180" t="inlineStr">
        <is>
          <t>Dress  Allowance</t>
        </is>
      </c>
      <c r="C25" s="1181" t="n"/>
      <c r="D25" s="1182" t="n"/>
      <c r="E25" s="1149">
        <f>C25+D25</f>
        <v/>
      </c>
      <c r="F25" s="1183" t="n"/>
      <c r="G25" s="1134" t="n"/>
      <c r="H25" s="1149" t="n"/>
      <c r="I25" s="1134" t="n"/>
      <c r="J25" s="1137">
        <f>SUM(E25:I25)</f>
        <v/>
      </c>
      <c r="K25" s="1134" t="n">
        <v>0</v>
      </c>
    </row>
    <row r="26" ht="12.75" customHeight="1">
      <c r="A26" s="1149" t="n">
        <v>20</v>
      </c>
      <c r="B26" s="1180" t="inlineStr">
        <is>
          <t>Tough Location  Allowance-1</t>
        </is>
      </c>
      <c r="C26" s="1181" t="n">
        <v>740615</v>
      </c>
      <c r="D26" s="1182" t="n">
        <v>93774</v>
      </c>
      <c r="E26" s="1149">
        <f>C26+D26</f>
        <v/>
      </c>
      <c r="F26" s="1183" t="n"/>
      <c r="G26" s="1134" t="n"/>
      <c r="H26" s="1149" t="n"/>
      <c r="I26" s="1134" t="n"/>
      <c r="J26" s="1137">
        <f>SUM(E26:I26)</f>
        <v/>
      </c>
      <c r="K26" s="1134" t="n">
        <v>753672</v>
      </c>
    </row>
    <row r="27" ht="12.75" customHeight="1">
      <c r="A27" s="1149" t="n">
        <v>21</v>
      </c>
      <c r="B27" s="1180" t="inlineStr">
        <is>
          <t>Tough Location  Allowance-2</t>
        </is>
      </c>
      <c r="C27" s="1181" t="n"/>
      <c r="D27" s="1182" t="n"/>
      <c r="E27" s="1149">
        <f>C27+D27</f>
        <v/>
      </c>
      <c r="F27" s="1183" t="n"/>
      <c r="G27" s="1134" t="n"/>
      <c r="H27" s="1149" t="n"/>
      <c r="I27" s="1134" t="n"/>
      <c r="J27" s="1137">
        <f>SUM(E27:I27)</f>
        <v/>
      </c>
      <c r="K27" s="1134" t="n"/>
    </row>
    <row r="28" ht="12.75" customHeight="1">
      <c r="A28" s="1149" t="n">
        <v>22</v>
      </c>
      <c r="B28" s="1180" t="inlineStr">
        <is>
          <t>Tough Location  Allowance-3</t>
        </is>
      </c>
      <c r="C28" s="1181" t="n"/>
      <c r="D28" s="1182" t="n"/>
      <c r="E28" s="1149">
        <f>C28+D28</f>
        <v/>
      </c>
      <c r="F28" s="1183" t="n"/>
      <c r="G28" s="1134" t="n"/>
      <c r="H28" s="1149" t="n"/>
      <c r="I28" s="1134" t="n"/>
      <c r="J28" s="1137">
        <f>SUM(E28:I28)</f>
        <v/>
      </c>
      <c r="K28" s="1134" t="n"/>
    </row>
    <row r="29" ht="12.75" customHeight="1">
      <c r="A29" s="1149" t="n">
        <v>23</v>
      </c>
      <c r="B29" s="1180" t="inlineStr">
        <is>
          <t>Island Special Allowance</t>
        </is>
      </c>
      <c r="C29" s="1181" t="n"/>
      <c r="D29" s="1182" t="n"/>
      <c r="E29" s="1149">
        <f>C29+D29</f>
        <v/>
      </c>
      <c r="F29" s="1183" t="n"/>
      <c r="G29" s="1134" t="n"/>
      <c r="H29" s="1149" t="n"/>
      <c r="I29" s="1134" t="n"/>
      <c r="J29" s="1137">
        <f>SUM(E29:I29)</f>
        <v/>
      </c>
      <c r="K29" s="1134" t="n"/>
    </row>
    <row r="30" ht="12.75" customHeight="1">
      <c r="A30" s="1149" t="n">
        <v>24</v>
      </c>
      <c r="B30" s="1180" t="inlineStr">
        <is>
          <t>Special Duty Allowance</t>
        </is>
      </c>
      <c r="C30" s="1181" t="n">
        <v>1392214</v>
      </c>
      <c r="D30" s="1182" t="n">
        <v>109723</v>
      </c>
      <c r="E30" s="1149">
        <f>C30+D30</f>
        <v/>
      </c>
      <c r="F30" s="1183" t="n"/>
      <c r="G30" s="1134" t="n"/>
      <c r="H30" s="1149" t="n"/>
      <c r="I30" s="1134" t="n"/>
      <c r="J30" s="1137">
        <f>SUM(E30:I30)</f>
        <v/>
      </c>
      <c r="K30" s="1134" t="n">
        <v>1270766</v>
      </c>
    </row>
    <row r="31" ht="12.75" customHeight="1">
      <c r="A31" s="1149" t="n">
        <v>25</v>
      </c>
      <c r="B31" s="1180" t="inlineStr">
        <is>
          <t>Hard Area Allowance</t>
        </is>
      </c>
      <c r="C31" s="1181" t="n"/>
      <c r="D31" s="1182" t="n"/>
      <c r="E31" s="1149">
        <f>C31+D31</f>
        <v/>
      </c>
      <c r="F31" s="1183" t="n"/>
      <c r="G31" s="1134" t="n"/>
      <c r="H31" s="1149" t="n"/>
      <c r="I31" s="1134" t="n"/>
      <c r="J31" s="1137">
        <f>SUM(E31:I31)</f>
        <v/>
      </c>
      <c r="K31" s="1134" t="n">
        <v>0</v>
      </c>
    </row>
    <row r="32" ht="12.75" customHeight="1">
      <c r="A32" s="1149" t="n">
        <v>26</v>
      </c>
      <c r="B32" s="1180" t="inlineStr">
        <is>
          <t>Subsistence Allowance</t>
        </is>
      </c>
      <c r="C32" s="1181" t="n"/>
      <c r="D32" s="1182" t="n"/>
      <c r="E32" s="1149">
        <f>C32+D32</f>
        <v/>
      </c>
      <c r="F32" s="1183" t="n"/>
      <c r="G32" s="1134" t="n"/>
      <c r="H32" s="1149" t="n"/>
      <c r="I32" s="1134" t="n"/>
      <c r="J32" s="1137">
        <f>SUM(E32:I32)</f>
        <v/>
      </c>
      <c r="K32" s="1134" t="n">
        <v>0</v>
      </c>
    </row>
    <row r="33" ht="12.75" customHeight="1">
      <c r="A33" s="1149" t="n">
        <v>27</v>
      </c>
      <c r="B33" s="1180" t="inlineStr">
        <is>
          <t>Deputation Allowance</t>
        </is>
      </c>
      <c r="C33" s="1181" t="n"/>
      <c r="D33" s="1182" t="n"/>
      <c r="E33" s="1149">
        <f>C33+D33</f>
        <v/>
      </c>
      <c r="F33" s="1183" t="n"/>
      <c r="G33" s="1134" t="n"/>
      <c r="H33" s="1149" t="n"/>
      <c r="I33" s="1134" t="n"/>
      <c r="J33" s="1137">
        <f>SUM(E33:I33)</f>
        <v/>
      </c>
      <c r="K33" s="1134" t="n">
        <v>0</v>
      </c>
    </row>
    <row r="34" ht="12.75" customHeight="1">
      <c r="A34" s="1149" t="n">
        <v>28</v>
      </c>
      <c r="B34" s="1180" t="inlineStr">
        <is>
          <t>Training Allowance</t>
        </is>
      </c>
      <c r="C34" s="1181" t="n"/>
      <c r="D34" s="1182" t="n"/>
      <c r="E34" s="1149">
        <f>C34+D34</f>
        <v/>
      </c>
      <c r="F34" s="1183" t="n"/>
      <c r="G34" s="1134" t="n"/>
      <c r="H34" s="1149" t="n"/>
      <c r="I34" s="1134" t="n"/>
      <c r="J34" s="1137">
        <f>SUM(E34:I34)</f>
        <v/>
      </c>
      <c r="K34" s="1134" t="n"/>
    </row>
    <row r="35" ht="12.75" customHeight="1">
      <c r="A35" s="1149" t="n">
        <v>29</v>
      </c>
      <c r="B35" s="1180" t="inlineStr">
        <is>
          <t>Other Allowance(Specify)</t>
        </is>
      </c>
      <c r="C35" s="1181" t="n"/>
      <c r="D35" s="1182" t="n"/>
      <c r="E35" s="1149">
        <f>C35+D35</f>
        <v/>
      </c>
      <c r="F35" s="1183" t="n"/>
      <c r="G35" s="1134" t="n"/>
      <c r="H35" s="1149" t="n"/>
      <c r="I35" s="1134" t="n"/>
      <c r="J35" s="1137">
        <f>SUM(E35:I35)</f>
        <v/>
      </c>
      <c r="K35" s="1134" t="n">
        <v>10000</v>
      </c>
    </row>
    <row r="36" ht="12.75" customHeight="1">
      <c r="A36" s="1149" t="n">
        <v>30</v>
      </c>
      <c r="B36" s="1180" t="inlineStr">
        <is>
          <t>Foregin Allowances -- Foreign KVs only</t>
        </is>
      </c>
      <c r="C36" s="1181" t="n"/>
      <c r="D36" s="1182" t="n"/>
      <c r="E36" s="1149">
        <f>C36+D36</f>
        <v/>
      </c>
      <c r="F36" s="1183" t="n"/>
      <c r="G36" s="1134" t="n"/>
      <c r="H36" s="1149" t="n"/>
      <c r="I36" s="1134" t="n"/>
      <c r="J36" s="1137">
        <f>SUM(E36:I36)</f>
        <v/>
      </c>
      <c r="K36" s="1134" t="n"/>
    </row>
    <row r="37" ht="12.75" customHeight="1">
      <c r="A37" s="1149" t="n">
        <v>31</v>
      </c>
      <c r="B37" s="1180" t="inlineStr">
        <is>
          <t>Part-time/Contractual Staff</t>
        </is>
      </c>
      <c r="C37" s="1181" t="n">
        <v>339293</v>
      </c>
      <c r="D37" s="1182" t="n"/>
      <c r="E37" s="1149">
        <f>C37+D37</f>
        <v/>
      </c>
      <c r="F37" s="1134">
        <f>1180198-871924</f>
        <v/>
      </c>
      <c r="G37" s="1134" t="n"/>
      <c r="H37" s="1149" t="n"/>
      <c r="I37" s="1134" t="n"/>
      <c r="J37" s="1137">
        <f>SUM(E37:I37)</f>
        <v/>
      </c>
      <c r="K37" s="1134" t="n">
        <v>1383684</v>
      </c>
    </row>
    <row r="38" ht="12.75" customHeight="1">
      <c r="A38" s="1149" t="n">
        <v>32</v>
      </c>
      <c r="B38" s="1180" t="inlineStr">
        <is>
          <t>Leave encashment on retirement  -- RO Main only</t>
        </is>
      </c>
      <c r="C38" s="1181" t="n"/>
      <c r="D38" s="1182" t="n"/>
      <c r="E38" s="1149">
        <f>C38+D38</f>
        <v/>
      </c>
      <c r="F38" s="1183" t="n"/>
      <c r="G38" s="1134" t="n"/>
      <c r="H38" s="1149" t="n"/>
      <c r="I38" s="1134" t="n"/>
      <c r="J38" s="1137">
        <f>SUM(E38:I38)</f>
        <v/>
      </c>
      <c r="K38" s="1134" t="n"/>
    </row>
    <row r="39" ht="12.75" customHeight="1">
      <c r="A39" s="1149" t="n">
        <v>33</v>
      </c>
      <c r="B39" s="1180" t="inlineStr">
        <is>
          <t>DCRG/Pension  -- RO Main only</t>
        </is>
      </c>
      <c r="C39" s="1181" t="n"/>
      <c r="D39" s="1182" t="n"/>
      <c r="E39" s="1149">
        <f>C39+D39</f>
        <v/>
      </c>
      <c r="F39" s="1183" t="n"/>
      <c r="G39" s="1134" t="n"/>
      <c r="H39" s="1149" t="n"/>
      <c r="I39" s="1134" t="n"/>
      <c r="J39" s="1137">
        <f>SUM(E39:I39)</f>
        <v/>
      </c>
      <c r="K39" s="1134" t="n"/>
    </row>
    <row r="40" ht="12.75" customHeight="1">
      <c r="A40" s="1149" t="n">
        <v>34</v>
      </c>
      <c r="B40" s="1180" t="inlineStr">
        <is>
          <t>Deposit Link Insurance Scheme -- RO Main only</t>
        </is>
      </c>
      <c r="C40" s="1181" t="n"/>
      <c r="D40" s="1182" t="n"/>
      <c r="E40" s="1149">
        <f>C40+D40</f>
        <v/>
      </c>
      <c r="F40" s="1183" t="n"/>
      <c r="G40" s="1134" t="n"/>
      <c r="H40" s="1149" t="n"/>
      <c r="I40" s="1134" t="n"/>
      <c r="J40" s="1137">
        <f>SUM(E40:I40)</f>
        <v/>
      </c>
      <c r="K40" s="1134" t="n"/>
    </row>
    <row r="41" ht="12.75" customHeight="1">
      <c r="A41" s="1184" t="n"/>
      <c r="B41" s="1153" t="inlineStr">
        <is>
          <t>Sub Total (A)</t>
        </is>
      </c>
      <c r="C41" s="1185" t="n"/>
      <c r="D41" s="1185" t="n"/>
      <c r="E41" s="1155">
        <f>SUM(E7:E40)</f>
        <v/>
      </c>
      <c r="F41" s="1154">
        <f>SUM(F7:F40)</f>
        <v/>
      </c>
      <c r="G41" s="1154">
        <f>SUM(G7:G40)</f>
        <v/>
      </c>
      <c r="H41" s="1154">
        <f>SUM(H7:H40)</f>
        <v/>
      </c>
      <c r="I41" s="1154">
        <f>SUM(I7:I40)</f>
        <v/>
      </c>
      <c r="J41" s="1154">
        <f>SUM(J7:J40)</f>
        <v/>
      </c>
      <c r="K41" s="1154">
        <f>SUM(K7:K40)</f>
        <v/>
      </c>
    </row>
    <row r="42" ht="13.5" customHeight="1">
      <c r="A42" s="1144" t="inlineStr">
        <is>
          <t>B</t>
        </is>
      </c>
      <c r="B42" s="1186" t="inlineStr">
        <is>
          <t xml:space="preserve"> Academic Expenses</t>
        </is>
      </c>
      <c r="C42" s="1073" t="n"/>
      <c r="D42" s="1074" t="n"/>
      <c r="E42" s="1129" t="n"/>
      <c r="F42" s="1129" t="n"/>
      <c r="G42" s="1129" t="n"/>
      <c r="H42" s="1146" t="n"/>
      <c r="I42" s="1129" t="n"/>
      <c r="J42" s="1146" t="n"/>
      <c r="K42" s="1129" t="n"/>
    </row>
    <row r="43" ht="13.5" customHeight="1">
      <c r="A43" s="1149" t="n">
        <v>1</v>
      </c>
      <c r="B43" s="1180" t="inlineStr">
        <is>
          <t>Examination Fees for SC/ST Students</t>
        </is>
      </c>
      <c r="C43" s="1073" t="n"/>
      <c r="D43" s="1074" t="n"/>
      <c r="E43" s="1134" t="n"/>
      <c r="F43" s="1134" t="n"/>
      <c r="G43" s="1134" t="n"/>
      <c r="H43" s="1149" t="n"/>
      <c r="I43" s="1134" t="n"/>
      <c r="J43" s="1137">
        <f>SUM(E43:I43)</f>
        <v/>
      </c>
      <c r="K43" s="1134" t="n">
        <v>13500</v>
      </c>
    </row>
    <row r="44" ht="13.5" customHeight="1">
      <c r="A44" s="1149" t="n">
        <v>2</v>
      </c>
      <c r="B44" s="1180" t="inlineStr">
        <is>
          <t>Assistance to children of Armed Forces</t>
        </is>
      </c>
      <c r="C44" s="1073" t="n"/>
      <c r="D44" s="1074" t="n"/>
      <c r="E44" s="1134" t="n"/>
      <c r="F44" s="1134" t="n"/>
      <c r="G44" s="1134" t="n"/>
      <c r="H44" s="1149" t="n"/>
      <c r="I44" s="1134" t="n"/>
      <c r="J44" s="1137">
        <f>SUM(E44:I44)</f>
        <v/>
      </c>
      <c r="K44" s="1134" t="n">
        <v>0</v>
      </c>
    </row>
    <row r="45" ht="13.5" customHeight="1">
      <c r="A45" s="1149" t="n">
        <v>3</v>
      </c>
      <c r="B45" s="1180" t="inlineStr">
        <is>
          <t>Consumable- Craft/Sports/ Yoga /Teaching Aids/etc.</t>
        </is>
      </c>
      <c r="C45" s="1073" t="n"/>
      <c r="D45" s="1074" t="n"/>
      <c r="E45" s="1134" t="n"/>
      <c r="F45" s="1134" t="n"/>
      <c r="G45" s="1134" t="n"/>
      <c r="H45" s="1149" t="n"/>
      <c r="I45" s="1134" t="n"/>
      <c r="J45" s="1137">
        <f>SUM(E45:I45)</f>
        <v/>
      </c>
      <c r="K45" s="1134" t="n">
        <v>0</v>
      </c>
    </row>
    <row r="46" ht="13.5" customHeight="1">
      <c r="A46" s="1149" t="n">
        <v>4</v>
      </c>
      <c r="B46" s="1180" t="inlineStr">
        <is>
          <t>Refresher Course &amp; Training</t>
        </is>
      </c>
      <c r="C46" s="1073" t="n"/>
      <c r="D46" s="1074" t="n"/>
      <c r="E46" s="1134" t="n"/>
      <c r="F46" s="1134" t="n"/>
      <c r="G46" s="1134" t="n"/>
      <c r="H46" s="1149" t="n"/>
      <c r="I46" s="1134" t="n"/>
      <c r="J46" s="1137">
        <f>SUM(E46:I46)</f>
        <v/>
      </c>
      <c r="K46" s="1134" t="n">
        <v>0</v>
      </c>
    </row>
    <row r="47" ht="13.5" customHeight="1">
      <c r="A47" s="1149" t="n">
        <v>5</v>
      </c>
      <c r="B47" s="1180" t="inlineStr">
        <is>
          <t>Refund of Fees &amp; Fines</t>
        </is>
      </c>
      <c r="C47" s="1073" t="n"/>
      <c r="D47" s="1074" t="n"/>
      <c r="E47" s="1134" t="n"/>
      <c r="F47" s="1134" t="n">
        <v>16200</v>
      </c>
      <c r="G47" s="1134" t="n"/>
      <c r="H47" s="1149" t="n"/>
      <c r="I47" s="1134" t="n"/>
      <c r="J47" s="1137">
        <f>SUM(E47:I47)</f>
        <v/>
      </c>
      <c r="K47" s="1134" t="n">
        <v>25800</v>
      </c>
    </row>
    <row r="48" ht="13.5" customHeight="1">
      <c r="A48" s="1149" t="n">
        <v>6</v>
      </c>
      <c r="B48" s="1180" t="inlineStr">
        <is>
          <t>Expenditure on NCC Camp</t>
        </is>
      </c>
      <c r="C48" s="1073" t="n"/>
      <c r="D48" s="1074" t="n"/>
      <c r="E48" s="1134" t="n"/>
      <c r="F48" s="1134" t="n"/>
      <c r="G48" s="1134" t="n"/>
      <c r="H48" s="1149" t="n"/>
      <c r="I48" s="1134" t="n"/>
      <c r="J48" s="1137">
        <f>SUM(E48:I48)</f>
        <v/>
      </c>
      <c r="K48" s="1134" t="n">
        <v>0</v>
      </c>
    </row>
    <row r="49" ht="13.5" customHeight="1">
      <c r="A49" s="1149" t="n">
        <v>7</v>
      </c>
      <c r="B49" s="1180" t="inlineStr">
        <is>
          <t>Laboratory expenses</t>
        </is>
      </c>
      <c r="C49" s="1073" t="n"/>
      <c r="D49" s="1074" t="n"/>
      <c r="E49" s="1134" t="n"/>
      <c r="F49" s="1134" t="n"/>
      <c r="G49" s="1134" t="n"/>
      <c r="H49" s="1149" t="n"/>
      <c r="I49" s="1134" t="n"/>
      <c r="J49" s="1137">
        <f>SUM(E49:I49)</f>
        <v/>
      </c>
      <c r="K49" s="1134" t="n">
        <v>0</v>
      </c>
    </row>
    <row r="50" ht="13.5" customHeight="1">
      <c r="A50" s="1149" t="n">
        <v>8</v>
      </c>
      <c r="B50" s="1180" t="inlineStr">
        <is>
          <t>Audio Visual Aid  Expenses</t>
        </is>
      </c>
      <c r="C50" s="1073" t="n"/>
      <c r="D50" s="1074" t="n"/>
      <c r="E50" s="1134" t="n"/>
      <c r="F50" s="1134" t="n"/>
      <c r="G50" s="1134" t="n"/>
      <c r="H50" s="1149" t="n"/>
      <c r="I50" s="1134" t="n"/>
      <c r="J50" s="1137">
        <f>SUM(E50:I50)</f>
        <v/>
      </c>
      <c r="K50" s="1134" t="n">
        <v>0</v>
      </c>
    </row>
    <row r="51" ht="13.5" customHeight="1">
      <c r="A51" s="1149" t="n">
        <v>9</v>
      </c>
      <c r="B51" s="1187" t="inlineStr">
        <is>
          <t>Games &amp; sports expenses</t>
        </is>
      </c>
      <c r="C51" s="1073" t="n"/>
      <c r="D51" s="1074" t="n"/>
      <c r="E51" s="1134" t="n"/>
      <c r="F51" s="1134" t="n">
        <v>88151</v>
      </c>
      <c r="G51" s="1134" t="n"/>
      <c r="H51" s="1149" t="n"/>
      <c r="I51" s="1134" t="n"/>
      <c r="J51" s="1137">
        <f>SUM(E51:I51)</f>
        <v/>
      </c>
      <c r="K51" s="1134" t="n">
        <v>2640</v>
      </c>
    </row>
    <row r="52" ht="13.5" customHeight="1">
      <c r="A52" s="1149" t="n">
        <v>10</v>
      </c>
      <c r="B52" s="1187" t="inlineStr">
        <is>
          <t>Annual Function &amp; other function expenses</t>
        </is>
      </c>
      <c r="C52" s="1073" t="n"/>
      <c r="D52" s="1074" t="n"/>
      <c r="E52" s="1134" t="n"/>
      <c r="F52" s="1134">
        <f>315420</f>
        <v/>
      </c>
      <c r="G52" s="1134" t="n"/>
      <c r="H52" s="1149" t="n"/>
      <c r="I52" s="1134" t="n"/>
      <c r="J52" s="1137">
        <f>SUM(E52:I52)</f>
        <v/>
      </c>
      <c r="K52" s="1134" t="n">
        <v>39579</v>
      </c>
    </row>
    <row r="53" ht="13.5" customHeight="1">
      <c r="A53" s="1149" t="n">
        <v>11</v>
      </c>
      <c r="B53" s="1187" t="inlineStr">
        <is>
          <t>School Excursions expenses</t>
        </is>
      </c>
      <c r="C53" s="1073" t="n"/>
      <c r="D53" s="1074" t="n"/>
      <c r="E53" s="1134" t="n"/>
      <c r="F53" s="1134" t="n">
        <v>8000</v>
      </c>
      <c r="G53" s="1134" t="n"/>
      <c r="H53" s="1149" t="n"/>
      <c r="I53" s="1134" t="n"/>
      <c r="J53" s="1137">
        <f>SUM(E53:I53)</f>
        <v/>
      </c>
      <c r="K53" s="1134" t="n">
        <v>0</v>
      </c>
    </row>
    <row r="54" ht="13.5" customHeight="1">
      <c r="A54" s="1149" t="n">
        <v>12</v>
      </c>
      <c r="B54" s="1187" t="inlineStr">
        <is>
          <t>Examination(Including Printing of question papers and Study material)</t>
        </is>
      </c>
      <c r="C54" s="1073" t="n"/>
      <c r="D54" s="1074" t="n"/>
      <c r="E54" s="1134" t="n"/>
      <c r="F54" s="1134">
        <f>34131+20691</f>
        <v/>
      </c>
      <c r="G54" s="1134" t="n"/>
      <c r="H54" s="1149" t="n"/>
      <c r="I54" s="1134" t="n"/>
      <c r="J54" s="1137">
        <f>SUM(E54:I54)</f>
        <v/>
      </c>
      <c r="K54" s="1134" t="n">
        <v>74010</v>
      </c>
    </row>
    <row r="55" ht="13.5" customHeight="1">
      <c r="A55" s="1149" t="n">
        <v>13</v>
      </c>
      <c r="B55" s="1187" t="inlineStr">
        <is>
          <t>Incidental Expenses</t>
        </is>
      </c>
      <c r="C55" s="1073" t="n"/>
      <c r="D55" s="1074" t="n"/>
      <c r="E55" s="1134" t="n"/>
      <c r="F55" s="1134" t="n"/>
      <c r="G55" s="1134" t="n"/>
      <c r="H55" s="1149" t="n"/>
      <c r="I55" s="1134" t="n"/>
      <c r="J55" s="1137">
        <f>SUM(E55:I55)</f>
        <v/>
      </c>
      <c r="K55" s="1134" t="n">
        <v>0</v>
      </c>
    </row>
    <row r="56" ht="13.5" customHeight="1">
      <c r="A56" s="1149" t="n">
        <v>14</v>
      </c>
      <c r="B56" s="1187" t="inlineStr">
        <is>
          <t xml:space="preserve">Beautification &amp; Horticulture </t>
        </is>
      </c>
      <c r="C56" s="1073" t="n"/>
      <c r="D56" s="1074" t="n"/>
      <c r="E56" s="1134" t="n"/>
      <c r="F56" s="1134" t="n">
        <v>181740</v>
      </c>
      <c r="G56" s="1134" t="n"/>
      <c r="H56" s="1149" t="n"/>
      <c r="I56" s="1134" t="n"/>
      <c r="J56" s="1137">
        <f>SUM(E56:I56)</f>
        <v/>
      </c>
      <c r="K56" s="1134" t="n">
        <v>28734</v>
      </c>
    </row>
    <row r="57" ht="13.5" customHeight="1">
      <c r="A57" s="1149" t="n">
        <v>15</v>
      </c>
      <c r="B57" s="1187" t="inlineStr">
        <is>
          <t>Medical Facilities</t>
        </is>
      </c>
      <c r="C57" s="1073" t="n"/>
      <c r="D57" s="1074" t="n"/>
      <c r="E57" s="1134" t="n"/>
      <c r="F57" s="1134" t="n">
        <v>2600</v>
      </c>
      <c r="G57" s="1134" t="n"/>
      <c r="H57" s="1149" t="n"/>
      <c r="I57" s="1134" t="n"/>
      <c r="J57" s="1137">
        <f>SUM(E57:I57)</f>
        <v/>
      </c>
      <c r="K57" s="1134" t="n">
        <v>4309</v>
      </c>
    </row>
    <row r="58" ht="13.5" customHeight="1">
      <c r="A58" s="1149" t="n">
        <v>16</v>
      </c>
      <c r="B58" s="1187" t="inlineStr">
        <is>
          <t>Deployment of Doctors</t>
        </is>
      </c>
      <c r="C58" s="1073" t="n"/>
      <c r="D58" s="1074" t="n"/>
      <c r="E58" s="1134" t="n"/>
      <c r="F58" s="1134" t="n"/>
      <c r="G58" s="1134" t="n"/>
      <c r="H58" s="1149" t="n"/>
      <c r="I58" s="1134" t="n"/>
      <c r="J58" s="1137">
        <f>SUM(E58:I58)</f>
        <v/>
      </c>
      <c r="K58" s="1134" t="n">
        <v>0</v>
      </c>
    </row>
    <row r="59" ht="13.5" customHeight="1">
      <c r="A59" s="1149" t="n">
        <v>17</v>
      </c>
      <c r="B59" s="1187" t="inlineStr">
        <is>
          <t>Deployment of Nurses</t>
        </is>
      </c>
      <c r="C59" s="1073" t="n"/>
      <c r="D59" s="1074" t="n"/>
      <c r="E59" s="1134" t="n"/>
      <c r="F59" s="1134" t="n">
        <v>130875</v>
      </c>
      <c r="G59" s="1134" t="n"/>
      <c r="H59" s="1149" t="n"/>
      <c r="I59" s="1134" t="n"/>
      <c r="J59" s="1137">
        <f>SUM(E59:I59)</f>
        <v/>
      </c>
      <c r="K59" s="1134" t="n">
        <v>0</v>
      </c>
    </row>
    <row r="60" ht="13.5" customHeight="1">
      <c r="A60" s="1149" t="n">
        <v>18</v>
      </c>
      <c r="B60" s="1187" t="inlineStr">
        <is>
          <t>Library expenses(News papers &amp; periodicals etc.)</t>
        </is>
      </c>
      <c r="C60" s="1073" t="n"/>
      <c r="D60" s="1074" t="n"/>
      <c r="E60" s="1134" t="n"/>
      <c r="F60" s="1134" t="n">
        <v>23714</v>
      </c>
      <c r="G60" s="1134" t="n"/>
      <c r="H60" s="1149" t="n"/>
      <c r="I60" s="1134" t="n"/>
      <c r="J60" s="1137">
        <f>SUM(E60:I60)</f>
        <v/>
      </c>
      <c r="K60" s="1134" t="n">
        <v>23034</v>
      </c>
    </row>
    <row r="61" ht="13.5" customHeight="1">
      <c r="A61" s="1149" t="n">
        <v>19</v>
      </c>
      <c r="B61" s="1187" t="inlineStr">
        <is>
          <t>Printing Expenditure( Magazine, Diary, Calender,Broucher, News letter and other report etc.)</t>
        </is>
      </c>
      <c r="C61" s="1073" t="n"/>
      <c r="D61" s="1074" t="n"/>
      <c r="E61" s="1134" t="n"/>
      <c r="F61" s="1134" t="n">
        <v>185025</v>
      </c>
      <c r="G61" s="1134" t="n"/>
      <c r="H61" s="1149" t="n"/>
      <c r="I61" s="1134" t="n"/>
      <c r="J61" s="1137">
        <f>SUM(E61:I61)</f>
        <v/>
      </c>
      <c r="K61" s="1134" t="n">
        <v>12390</v>
      </c>
    </row>
    <row r="62" ht="13.5" customHeight="1">
      <c r="A62" s="1149" t="n">
        <v>20</v>
      </c>
      <c r="B62" s="1187" t="inlineStr">
        <is>
          <t>Computer  Maintenance &amp; Consumables</t>
        </is>
      </c>
      <c r="C62" s="1073" t="n"/>
      <c r="D62" s="1074" t="n"/>
      <c r="E62" s="1134" t="n"/>
      <c r="F62" s="1134" t="n">
        <v>85347</v>
      </c>
      <c r="G62" s="1134" t="n"/>
      <c r="H62" s="1149" t="n"/>
      <c r="I62" s="1134" t="n"/>
      <c r="J62" s="1137">
        <f>SUM(E62:I62)</f>
        <v/>
      </c>
      <c r="K62" s="1134" t="n">
        <v>54194</v>
      </c>
    </row>
    <row r="63" ht="13.5" customHeight="1">
      <c r="A63" s="1149" t="n">
        <v>21</v>
      </c>
      <c r="B63" s="1187" t="inlineStr">
        <is>
          <t>Misc Academic Activity</t>
        </is>
      </c>
      <c r="C63" s="1073" t="n"/>
      <c r="D63" s="1074" t="n"/>
      <c r="E63" s="1188" t="n"/>
      <c r="F63" s="1134" t="n"/>
      <c r="G63" s="1134" t="n"/>
      <c r="H63" s="1149" t="n"/>
      <c r="I63" s="1134" t="n"/>
      <c r="J63" s="1137">
        <f>SUM(E63:I63)</f>
        <v/>
      </c>
      <c r="K63" s="1134" t="n">
        <v>0</v>
      </c>
    </row>
    <row r="64" ht="13.5" customHeight="1">
      <c r="A64" s="1149" t="n">
        <v>22</v>
      </c>
      <c r="B64" s="1187" t="inlineStr">
        <is>
          <t>Student Welfare Expenses</t>
        </is>
      </c>
      <c r="C64" s="1073" t="n"/>
      <c r="D64" s="1074" t="n"/>
      <c r="E64" s="1188" t="n"/>
      <c r="F64" s="1134" t="n"/>
      <c r="G64" s="1134" t="n"/>
      <c r="H64" s="1149" t="n"/>
      <c r="I64" s="1134" t="n"/>
      <c r="J64" s="1137">
        <f>SUM(E64:I64)</f>
        <v/>
      </c>
      <c r="K64" s="1134" t="n">
        <v>350270</v>
      </c>
    </row>
    <row r="65" ht="13.5" customHeight="1">
      <c r="A65" s="1149" t="n">
        <v>23</v>
      </c>
      <c r="B65" s="1187" t="inlineStr">
        <is>
          <t>Scouts and Guides  expenses</t>
        </is>
      </c>
      <c r="C65" s="1073" t="n"/>
      <c r="D65" s="1074" t="n"/>
      <c r="E65" s="1188" t="n"/>
      <c r="F65" s="1134">
        <f>156703-3536</f>
        <v/>
      </c>
      <c r="G65" s="1134" t="n"/>
      <c r="H65" s="1149" t="n"/>
      <c r="I65" s="1134" t="n"/>
      <c r="J65" s="1137">
        <f>SUM(E65:I65)</f>
        <v/>
      </c>
      <c r="K65" s="1134" t="n">
        <v>1600</v>
      </c>
    </row>
    <row r="66" ht="13.5" customHeight="1">
      <c r="A66" s="1149" t="n">
        <v>24</v>
      </c>
      <c r="B66" s="1187" t="inlineStr">
        <is>
          <t>Contribution to RO -BS &amp;G</t>
        </is>
      </c>
      <c r="C66" s="1073" t="n"/>
      <c r="D66" s="1074" t="n"/>
      <c r="E66" s="1188" t="n"/>
      <c r="F66" s="1134" t="n">
        <v>2210</v>
      </c>
      <c r="G66" s="1134" t="n"/>
      <c r="H66" s="1149" t="n"/>
      <c r="I66" s="1134" t="n"/>
      <c r="J66" s="1137">
        <f>SUM(E66:I66)</f>
        <v/>
      </c>
      <c r="K66" s="1134" t="n">
        <v>2310</v>
      </c>
    </row>
    <row r="67" ht="13.5" customHeight="1">
      <c r="A67" s="1149" t="n">
        <v>25</v>
      </c>
      <c r="B67" s="1187" t="inlineStr">
        <is>
          <t>Contribution  to KVS(HQ)- BS&amp;G</t>
        </is>
      </c>
      <c r="C67" s="1073" t="n"/>
      <c r="D67" s="1074" t="n"/>
      <c r="E67" s="1188" t="n"/>
      <c r="F67" s="1134" t="n">
        <v>1326</v>
      </c>
      <c r="G67" s="1134" t="n"/>
      <c r="H67" s="1149" t="n"/>
      <c r="I67" s="1134" t="n"/>
      <c r="J67" s="1137">
        <f>SUM(E67:I67)</f>
        <v/>
      </c>
      <c r="K67" s="1134" t="n">
        <v>1386</v>
      </c>
    </row>
    <row r="68" ht="13.5" customHeight="1">
      <c r="A68" s="1149" t="n">
        <v>26</v>
      </c>
      <c r="B68" s="1187" t="inlineStr">
        <is>
          <t>Contribution to RO Sports Control Board 3%</t>
        </is>
      </c>
      <c r="C68" s="1073" t="n"/>
      <c r="D68" s="1074" t="n"/>
      <c r="E68" s="1188" t="n"/>
      <c r="F68" s="1134" t="n">
        <v>80399</v>
      </c>
      <c r="G68" s="1134" t="n"/>
      <c r="H68" s="1149" t="n"/>
      <c r="I68" s="1134" t="n"/>
      <c r="J68" s="1137">
        <f>SUM(E68:I68)</f>
        <v/>
      </c>
      <c r="K68" s="1134" t="n">
        <v>85145</v>
      </c>
    </row>
    <row r="69" ht="13.5" customHeight="1">
      <c r="A69" s="1149" t="n">
        <v>27</v>
      </c>
      <c r="B69" s="1187" t="inlineStr">
        <is>
          <t>Contribution to National  Sports Control Board 2%</t>
        </is>
      </c>
      <c r="C69" s="1073" t="n"/>
      <c r="D69" s="1074" t="n"/>
      <c r="E69" s="1188" t="n"/>
      <c r="F69" s="1134" t="n">
        <v>53600</v>
      </c>
      <c r="G69" s="1134" t="n"/>
      <c r="H69" s="1149" t="n"/>
      <c r="I69" s="1134" t="n"/>
      <c r="J69" s="1137">
        <f>SUM(E69:I69)</f>
        <v/>
      </c>
      <c r="K69" s="1134" t="n">
        <v>56763</v>
      </c>
    </row>
    <row r="70" ht="13.5" customHeight="1">
      <c r="A70" s="1149" t="n">
        <v>28</v>
      </c>
      <c r="B70" s="1187" t="inlineStr">
        <is>
          <t>Stipend / means-cum-merit scholarship/Awards</t>
        </is>
      </c>
      <c r="C70" s="1073" t="n"/>
      <c r="D70" s="1074" t="n"/>
      <c r="E70" s="1188" t="n"/>
      <c r="F70" s="1134" t="n"/>
      <c r="G70" s="1134" t="n"/>
      <c r="H70" s="1149" t="n"/>
      <c r="I70" s="1134" t="n"/>
      <c r="J70" s="1137">
        <f>SUM(E70:I70)</f>
        <v/>
      </c>
      <c r="K70" s="1134" t="n">
        <v>0</v>
      </c>
    </row>
    <row r="71" ht="14.25" customHeight="1">
      <c r="A71" s="1149" t="n">
        <v>29</v>
      </c>
      <c r="B71" s="1187" t="inlineStr">
        <is>
          <t xml:space="preserve">RTE-Stationery expenses
</t>
        </is>
      </c>
      <c r="C71" s="1073" t="n"/>
      <c r="D71" s="1074" t="n"/>
      <c r="E71" s="1188" t="n"/>
      <c r="F71" s="1134" t="n"/>
      <c r="G71" s="1134" t="n"/>
      <c r="H71" s="1149" t="n"/>
      <c r="I71" s="1134" t="n"/>
      <c r="J71" s="1137">
        <f>SUM(E71:I71)</f>
        <v/>
      </c>
      <c r="K71" s="1134" t="n">
        <v>0</v>
      </c>
    </row>
    <row r="72" ht="13.5" customHeight="1">
      <c r="A72" s="1149" t="n">
        <v>30</v>
      </c>
      <c r="B72" s="1180" t="inlineStr">
        <is>
          <t xml:space="preserve">RTE-Books expenses
</t>
        </is>
      </c>
      <c r="C72" s="1073" t="n"/>
      <c r="D72" s="1074" t="n"/>
      <c r="E72" s="1188" t="n"/>
      <c r="F72" s="1134" t="n"/>
      <c r="G72" s="1134" t="n"/>
      <c r="H72" s="1149" t="n"/>
      <c r="I72" s="1134" t="n"/>
      <c r="J72" s="1137">
        <f>SUM(E72:I72)</f>
        <v/>
      </c>
      <c r="K72" s="1134" t="n">
        <v>0</v>
      </c>
    </row>
    <row r="73" ht="13.5" customHeight="1">
      <c r="A73" s="1149" t="n">
        <v>31</v>
      </c>
      <c r="B73" s="1148" t="inlineStr">
        <is>
          <t xml:space="preserve">RTE-Transportation expenses
</t>
        </is>
      </c>
      <c r="C73" s="1073" t="n"/>
      <c r="D73" s="1074" t="n"/>
      <c r="E73" s="1188" t="n"/>
      <c r="F73" s="1134" t="n"/>
      <c r="G73" s="1134" t="n"/>
      <c r="H73" s="1149" t="n"/>
      <c r="I73" s="1134" t="n"/>
      <c r="J73" s="1137">
        <f>SUM(E73:I73)</f>
        <v/>
      </c>
      <c r="K73" s="1134" t="n">
        <v>0</v>
      </c>
    </row>
    <row r="74" ht="13.5" customHeight="1">
      <c r="A74" s="1149" t="n">
        <v>32</v>
      </c>
      <c r="B74" s="1187" t="inlineStr">
        <is>
          <t xml:space="preserve">RTE-Uniform expenses
</t>
        </is>
      </c>
      <c r="C74" s="1073" t="n"/>
      <c r="D74" s="1074" t="n"/>
      <c r="E74" s="1188" t="n"/>
      <c r="F74" s="1134" t="n"/>
      <c r="G74" s="1134" t="n"/>
      <c r="H74" s="1149" t="n"/>
      <c r="I74" s="1134" t="n"/>
      <c r="J74" s="1137">
        <f>SUM(E74:I74)</f>
        <v/>
      </c>
      <c r="K74" s="1134" t="n">
        <v>0</v>
      </c>
    </row>
    <row r="75" ht="13.5" customHeight="1">
      <c r="A75" s="1149" t="n">
        <v>33</v>
      </c>
      <c r="B75" s="1187" t="inlineStr">
        <is>
          <t>Implementation of CMP</t>
        </is>
      </c>
      <c r="C75" s="1073" t="n"/>
      <c r="D75" s="1074" t="n"/>
      <c r="E75" s="1188" t="n"/>
      <c r="F75" s="1134" t="n">
        <v>55716</v>
      </c>
      <c r="G75" s="1134" t="n"/>
      <c r="H75" s="1149" t="n"/>
      <c r="I75" s="1134" t="n"/>
      <c r="J75" s="1137">
        <f>SUM(E75:I75)</f>
        <v/>
      </c>
      <c r="K75" s="1134" t="n">
        <v>6198</v>
      </c>
    </row>
    <row r="76" ht="13.5" customHeight="1">
      <c r="A76" s="1149" t="n">
        <v>34</v>
      </c>
      <c r="B76" s="1187" t="inlineStr">
        <is>
          <t>Expenditure on Pre-Primary</t>
        </is>
      </c>
      <c r="C76" s="1073" t="n"/>
      <c r="D76" s="1074" t="n"/>
      <c r="E76" s="1188" t="n"/>
      <c r="F76" s="1134" t="n"/>
      <c r="G76" s="1134" t="n"/>
      <c r="H76" s="1149" t="n"/>
      <c r="I76" s="1134" t="n"/>
      <c r="J76" s="1137">
        <f>SUM(E76:I76)</f>
        <v/>
      </c>
      <c r="K76" s="1134" t="n"/>
    </row>
    <row r="77" ht="13.5" customHeight="1">
      <c r="A77" s="1155" t="n"/>
      <c r="B77" s="1153" t="inlineStr">
        <is>
          <t>Sub Total</t>
        </is>
      </c>
      <c r="C77" s="1073" t="n"/>
      <c r="D77" s="1074" t="n"/>
      <c r="E77" s="1154">
        <f>SUM(E43:E76)</f>
        <v/>
      </c>
      <c r="F77" s="1154">
        <f>SUM(F43:F76)</f>
        <v/>
      </c>
      <c r="G77" s="1154">
        <f>SUM(G43:G76)</f>
        <v/>
      </c>
      <c r="H77" s="1155">
        <f>SUM(H43:H76)</f>
        <v/>
      </c>
      <c r="I77" s="1154">
        <f>SUM(I43:I76)</f>
        <v/>
      </c>
      <c r="J77" s="1155">
        <f>SUM(J43:J76)</f>
        <v/>
      </c>
      <c r="K77" s="1154">
        <f>SUM(K43:K76)</f>
        <v/>
      </c>
    </row>
    <row r="78" ht="13.5" customHeight="1">
      <c r="A78" s="1144" t="inlineStr">
        <is>
          <t>C</t>
        </is>
      </c>
      <c r="B78" s="1145" t="inlineStr">
        <is>
          <t>Administrative and General Expenses</t>
        </is>
      </c>
      <c r="C78" s="1073" t="n"/>
      <c r="D78" s="1074" t="n"/>
      <c r="E78" s="1129" t="n"/>
      <c r="F78" s="1129" t="n"/>
      <c r="G78" s="1129" t="n"/>
      <c r="H78" s="1146" t="n"/>
      <c r="I78" s="1129" t="n"/>
      <c r="J78" s="1146" t="n"/>
      <c r="K78" s="1129" t="n"/>
    </row>
    <row r="79" ht="13.5" customHeight="1">
      <c r="A79" s="1149" t="n">
        <v>1</v>
      </c>
      <c r="B79" s="1180" t="inlineStr">
        <is>
          <t>Payment of Contributions to DGHS</t>
        </is>
      </c>
      <c r="C79" s="1073" t="n"/>
      <c r="D79" s="1074" t="n"/>
      <c r="E79" s="1134" t="n"/>
      <c r="F79" s="1134" t="n"/>
      <c r="G79" s="1134" t="n"/>
      <c r="H79" s="1149" t="n"/>
      <c r="I79" s="1134" t="n"/>
      <c r="J79" s="1137">
        <f>SUM(E79:I79)</f>
        <v/>
      </c>
      <c r="K79" s="1134" t="n"/>
    </row>
    <row r="80" ht="13.5" customHeight="1">
      <c r="A80" s="1149" t="n">
        <v>2</v>
      </c>
      <c r="B80" s="1180" t="inlineStr">
        <is>
          <t>Contingencies</t>
        </is>
      </c>
      <c r="C80" s="1073" t="n"/>
      <c r="D80" s="1074" t="n"/>
      <c r="E80" s="1134" t="n"/>
      <c r="F80" s="1134" t="n"/>
      <c r="G80" s="1134" t="n"/>
      <c r="H80" s="1149" t="n"/>
      <c r="I80" s="1134" t="n"/>
      <c r="J80" s="1137">
        <f>SUM(E80:I80)</f>
        <v/>
      </c>
      <c r="K80" s="1134" t="n">
        <v>7262</v>
      </c>
    </row>
    <row r="81" ht="13.5" customHeight="1">
      <c r="A81" s="1149" t="n">
        <v>3</v>
      </c>
      <c r="B81" s="1180" t="inlineStr">
        <is>
          <t>Bank Charges</t>
        </is>
      </c>
      <c r="C81" s="1073" t="n"/>
      <c r="D81" s="1074" t="n"/>
      <c r="E81" s="1134" t="n">
        <v>484</v>
      </c>
      <c r="F81" s="1134" t="n">
        <v>6</v>
      </c>
      <c r="G81" s="1134" t="n"/>
      <c r="H81" s="1149" t="n"/>
      <c r="I81" s="1134" t="n"/>
      <c r="J81" s="1137">
        <f>SUM(E81:I81)</f>
        <v/>
      </c>
      <c r="K81" s="1134" t="n">
        <v>1938</v>
      </c>
    </row>
    <row r="82" ht="13.5" customHeight="1">
      <c r="A82" s="1149" t="n">
        <v>4</v>
      </c>
      <c r="B82" s="1180" t="inlineStr">
        <is>
          <t xml:space="preserve">Security of School-Exp. </t>
        </is>
      </c>
      <c r="C82" s="1073" t="n"/>
      <c r="D82" s="1074" t="n"/>
      <c r="E82" s="1134" t="n"/>
      <c r="F82" s="1134" t="n">
        <v>886170</v>
      </c>
      <c r="G82" s="1134" t="n"/>
      <c r="H82" s="1149" t="n"/>
      <c r="I82" s="1134" t="n"/>
      <c r="J82" s="1137">
        <f>SUM(E82:I82)</f>
        <v/>
      </c>
      <c r="K82" s="1134" t="n">
        <v>853275</v>
      </c>
    </row>
    <row r="83" ht="13.5" customHeight="1">
      <c r="A83" s="1149" t="n">
        <v>5</v>
      </c>
      <c r="B83" s="1180" t="inlineStr">
        <is>
          <t>Rent, Rates and Taxes ( including property tax)</t>
        </is>
      </c>
      <c r="C83" s="1073" t="n"/>
      <c r="D83" s="1074" t="n"/>
      <c r="E83" s="1134" t="n"/>
      <c r="F83" s="1134" t="n"/>
      <c r="G83" s="1134" t="n"/>
      <c r="H83" s="1149" t="n"/>
      <c r="I83" s="1134" t="n"/>
      <c r="J83" s="1137">
        <f>SUM(E83:I83)</f>
        <v/>
      </c>
      <c r="K83" s="1134" t="n">
        <v>0</v>
      </c>
    </row>
    <row r="84" ht="13.5" customHeight="1">
      <c r="A84" s="1149" t="n">
        <v>6</v>
      </c>
      <c r="B84" s="1180" t="inlineStr">
        <is>
          <t>Electricity ,water and power charges</t>
        </is>
      </c>
      <c r="C84" s="1073" t="n"/>
      <c r="D84" s="1074" t="n"/>
      <c r="E84" s="1134" t="n"/>
      <c r="F84" s="1134" t="n">
        <v>53920</v>
      </c>
      <c r="G84" s="1134" t="n"/>
      <c r="H84" s="1149" t="n"/>
      <c r="I84" s="1134" t="n"/>
      <c r="J84" s="1137">
        <f>SUM(E84:I84)</f>
        <v/>
      </c>
      <c r="K84" s="1134" t="n">
        <v>0</v>
      </c>
    </row>
    <row r="85" ht="13.5" customHeight="1">
      <c r="A85" s="1149" t="n">
        <v>7</v>
      </c>
      <c r="B85" s="1180" t="inlineStr">
        <is>
          <t>Postage &amp; Telegram</t>
        </is>
      </c>
      <c r="C85" s="1073" t="n"/>
      <c r="D85" s="1074" t="n"/>
      <c r="E85" s="1134" t="n"/>
      <c r="F85" s="1134" t="n"/>
      <c r="G85" s="1134" t="n"/>
      <c r="H85" s="1149" t="n"/>
      <c r="I85" s="1134" t="n"/>
      <c r="J85" s="1137">
        <f>SUM(E85:I85)</f>
        <v/>
      </c>
      <c r="K85" s="1134" t="n">
        <v>2582</v>
      </c>
    </row>
    <row r="86" ht="13.5" customHeight="1">
      <c r="A86" s="1149" t="n">
        <v>8</v>
      </c>
      <c r="B86" s="1180" t="inlineStr">
        <is>
          <t>Telephone and Internet Charges</t>
        </is>
      </c>
      <c r="C86" s="1073" t="n"/>
      <c r="D86" s="1074" t="n"/>
      <c r="E86" s="1134" t="n"/>
      <c r="F86" s="1134" t="n">
        <v>35170</v>
      </c>
      <c r="G86" s="1134" t="n"/>
      <c r="H86" s="1149" t="n"/>
      <c r="I86" s="1134" t="n"/>
      <c r="J86" s="1137">
        <f>SUM(E86:I86)</f>
        <v/>
      </c>
      <c r="K86" s="1134" t="n">
        <v>41008</v>
      </c>
    </row>
    <row r="87" ht="13.5" customHeight="1">
      <c r="A87" s="1149" t="n">
        <v>9</v>
      </c>
      <c r="B87" s="1180" t="inlineStr">
        <is>
          <t>Stationary  Expenses</t>
        </is>
      </c>
      <c r="C87" s="1073" t="n"/>
      <c r="D87" s="1074" t="n"/>
      <c r="E87" s="1134" t="n"/>
      <c r="F87" s="1134" t="n">
        <v>14483</v>
      </c>
      <c r="G87" s="1134" t="n"/>
      <c r="H87" s="1149" t="n"/>
      <c r="I87" s="1134" t="n"/>
      <c r="J87" s="1137">
        <f>SUM(E87:I87)</f>
        <v/>
      </c>
      <c r="K87" s="1134" t="n">
        <v>16921</v>
      </c>
    </row>
    <row r="88" ht="13.5" customHeight="1">
      <c r="A88" s="1149" t="n">
        <v>10</v>
      </c>
      <c r="B88" s="1180" t="inlineStr">
        <is>
          <t>Hospitality</t>
        </is>
      </c>
      <c r="C88" s="1073" t="n"/>
      <c r="D88" s="1074" t="n"/>
      <c r="E88" s="1134" t="n"/>
      <c r="F88" s="1134">
        <f>149136</f>
        <v/>
      </c>
      <c r="G88" s="1134" t="n"/>
      <c r="H88" s="1149" t="n"/>
      <c r="I88" s="1134" t="n"/>
      <c r="J88" s="1137">
        <f>SUM(E88:I88)</f>
        <v/>
      </c>
      <c r="K88" s="1134" t="n">
        <v>0</v>
      </c>
    </row>
    <row r="89" ht="13.5" customHeight="1">
      <c r="A89" s="1149" t="n">
        <v>11</v>
      </c>
      <c r="B89" s="1180" t="inlineStr">
        <is>
          <t>Professional Charges</t>
        </is>
      </c>
      <c r="C89" s="1073" t="n"/>
      <c r="D89" s="1074" t="n"/>
      <c r="E89" s="1134" t="n"/>
      <c r="F89" s="1134" t="n"/>
      <c r="G89" s="1134" t="n"/>
      <c r="H89" s="1149" t="n"/>
      <c r="I89" s="1134" t="n"/>
      <c r="J89" s="1137">
        <f>SUM(E89:I89)</f>
        <v/>
      </c>
      <c r="K89" s="1134" t="n">
        <v>44760</v>
      </c>
    </row>
    <row r="90" ht="13.5" customHeight="1">
      <c r="A90" s="1149" t="n">
        <v>12</v>
      </c>
      <c r="B90" s="1180" t="inlineStr">
        <is>
          <t>Advertisement &amp; Publicity</t>
        </is>
      </c>
      <c r="C90" s="1073" t="n"/>
      <c r="D90" s="1074" t="n"/>
      <c r="E90" s="1134" t="n"/>
      <c r="F90" s="1134" t="n">
        <v>3686</v>
      </c>
      <c r="G90" s="1134" t="n"/>
      <c r="H90" s="1149" t="n"/>
      <c r="I90" s="1134" t="n"/>
      <c r="J90" s="1137">
        <f>SUM(E90:I90)</f>
        <v/>
      </c>
      <c r="K90" s="1134" t="n">
        <v>2504</v>
      </c>
    </row>
    <row r="91" ht="13.5" customHeight="1">
      <c r="A91" s="1149" t="n">
        <v>13</v>
      </c>
      <c r="B91" s="1180" t="inlineStr">
        <is>
          <t xml:space="preserve">Other (Admin &amp; Generalexpenses)
</t>
        </is>
      </c>
      <c r="C91" s="1073" t="n"/>
      <c r="D91" s="1074" t="n"/>
      <c r="E91" s="1134" t="n"/>
      <c r="F91" s="1134" t="n">
        <v>3357</v>
      </c>
      <c r="G91" s="1134" t="n"/>
      <c r="H91" s="1149" t="n"/>
      <c r="I91" s="1134" t="n"/>
      <c r="J91" s="1137">
        <f>SUM(E91:I91)</f>
        <v/>
      </c>
      <c r="K91" s="1134" t="n">
        <v>5974</v>
      </c>
    </row>
    <row r="92" ht="13.5" customHeight="1">
      <c r="A92" s="1149" t="n">
        <v>14</v>
      </c>
      <c r="B92" s="1189" t="inlineStr">
        <is>
          <t xml:space="preserve">Vehicle Running &amp; Maintenance_x000D_
</t>
        </is>
      </c>
      <c r="C92" s="1073" t="n"/>
      <c r="D92" s="1074" t="n"/>
      <c r="E92" s="1134" t="n"/>
      <c r="F92" s="1134" t="n"/>
      <c r="G92" s="1134" t="n"/>
      <c r="H92" s="1149" t="n"/>
      <c r="I92" s="1134" t="n"/>
      <c r="J92" s="1137">
        <f>SUM(E92:I92)</f>
        <v/>
      </c>
      <c r="K92" s="1134" t="n"/>
    </row>
    <row r="93" ht="15.75" customHeight="1">
      <c r="A93" s="1149" t="n">
        <v>15</v>
      </c>
      <c r="B93" s="1190" t="inlineStr">
        <is>
          <t>Expenditure  from CCA Grants / Specific Grants (NAEP, ATL, PM SHRI etc)</t>
        </is>
      </c>
      <c r="C93" s="1073" t="n"/>
      <c r="D93" s="1074" t="n"/>
      <c r="E93" s="1134" t="n"/>
      <c r="F93" s="1134" t="n"/>
      <c r="G93" s="1134" t="n"/>
      <c r="H93" s="1136">
        <f>'R&amp;P Specific'!H43</f>
        <v/>
      </c>
      <c r="I93" s="1134" t="n"/>
      <c r="J93" s="1137">
        <f>SUM(E93:I93)</f>
        <v/>
      </c>
      <c r="K93" s="1134" t="n"/>
    </row>
    <row r="94" ht="13.5" customHeight="1">
      <c r="A94" s="1155" t="n"/>
      <c r="B94" s="1153" t="inlineStr">
        <is>
          <t>Sub Total</t>
        </is>
      </c>
      <c r="C94" s="1073" t="n"/>
      <c r="D94" s="1074" t="n"/>
      <c r="E94" s="1154">
        <f>SUM(E79:E93)</f>
        <v/>
      </c>
      <c r="F94" s="1154">
        <f>SUM(F79:F93)</f>
        <v/>
      </c>
      <c r="G94" s="1154">
        <f>SUM(G79:G93)</f>
        <v/>
      </c>
      <c r="H94" s="1155">
        <f>SUM(H79:H93)</f>
        <v/>
      </c>
      <c r="I94" s="1154">
        <f>SUM(I79:I93)</f>
        <v/>
      </c>
      <c r="J94" s="1155">
        <f>SUM(J79:J93)</f>
        <v/>
      </c>
      <c r="K94" s="1154">
        <f>SUM(K79:K93)</f>
        <v/>
      </c>
    </row>
    <row r="95" ht="13.5" customHeight="1">
      <c r="A95" s="1144" t="inlineStr">
        <is>
          <t>D</t>
        </is>
      </c>
      <c r="B95" s="1145" t="inlineStr">
        <is>
          <t>Repairs &amp; Maintenance</t>
        </is>
      </c>
      <c r="C95" s="1073" t="n"/>
      <c r="D95" s="1074" t="n"/>
      <c r="E95" s="1129" t="n"/>
      <c r="F95" s="1129" t="n"/>
      <c r="G95" s="1129" t="n"/>
      <c r="H95" s="1146" t="n"/>
      <c r="I95" s="1129" t="n"/>
      <c r="J95" s="1146" t="n"/>
      <c r="K95" s="1129" t="n"/>
    </row>
    <row r="96" ht="13.5" customHeight="1">
      <c r="A96" s="1149" t="n">
        <v>1</v>
      </c>
      <c r="B96" s="1187" t="inlineStr">
        <is>
          <t>School Building</t>
        </is>
      </c>
      <c r="C96" s="1073" t="n"/>
      <c r="D96" s="1074" t="n"/>
      <c r="E96" s="1134" t="n"/>
      <c r="F96" s="1134" t="n">
        <v>665213</v>
      </c>
      <c r="G96" s="1134" t="n"/>
      <c r="H96" s="1136">
        <f>'R&amp;P Specific'!H46</f>
        <v/>
      </c>
      <c r="I96" s="1134" t="n"/>
      <c r="J96" s="1137">
        <f>SUM(E96:I96)</f>
        <v/>
      </c>
      <c r="K96" s="1134" t="n"/>
    </row>
    <row r="97" ht="13.5" customHeight="1">
      <c r="A97" s="1149" t="n">
        <v>2</v>
      </c>
      <c r="B97" s="1187" t="inlineStr">
        <is>
          <t>Staff quarters</t>
        </is>
      </c>
      <c r="C97" s="1073" t="n"/>
      <c r="D97" s="1074" t="n"/>
      <c r="E97" s="1134" t="n">
        <v>371957</v>
      </c>
      <c r="F97" s="1134" t="n"/>
      <c r="G97" s="1134" t="n"/>
      <c r="H97" s="1136">
        <f>'R&amp;P Specific'!H47</f>
        <v/>
      </c>
      <c r="I97" s="1134" t="n"/>
      <c r="J97" s="1137">
        <f>SUM(E97:I97)</f>
        <v/>
      </c>
      <c r="K97" s="1134" t="n">
        <v>303154</v>
      </c>
    </row>
    <row r="98" ht="13.5" customHeight="1">
      <c r="A98" s="1149" t="n">
        <v>3</v>
      </c>
      <c r="B98" s="1187" t="inlineStr">
        <is>
          <t>House keeping/ Conversancy Services</t>
        </is>
      </c>
      <c r="C98" s="1073" t="n"/>
      <c r="D98" s="1074" t="n"/>
      <c r="E98" s="1134" t="n"/>
      <c r="F98" s="1134" t="n">
        <v>405732</v>
      </c>
      <c r="G98" s="1134" t="n"/>
      <c r="H98" s="1136">
        <f>'R&amp;P Specific'!H48</f>
        <v/>
      </c>
      <c r="I98" s="1134" t="n"/>
      <c r="J98" s="1137">
        <f>SUM(E98:I98)</f>
        <v/>
      </c>
      <c r="K98" s="1134" t="n">
        <v>416103</v>
      </c>
    </row>
    <row r="99" ht="13.5" customHeight="1">
      <c r="A99" s="1149" t="n">
        <v>4</v>
      </c>
      <c r="B99" s="1187" t="inlineStr">
        <is>
          <t>Furniture &amp; Fixtures</t>
        </is>
      </c>
      <c r="C99" s="1073" t="n"/>
      <c r="D99" s="1074" t="n"/>
      <c r="E99" s="1134" t="n"/>
      <c r="F99" s="1134" t="n"/>
      <c r="G99" s="1134" t="n"/>
      <c r="H99" s="1136">
        <f>'R&amp;P Specific'!H49</f>
        <v/>
      </c>
      <c r="I99" s="1134" t="n"/>
      <c r="J99" s="1137">
        <f>SUM(E99:I99)</f>
        <v/>
      </c>
      <c r="K99" s="1134" t="n">
        <v>0</v>
      </c>
    </row>
    <row r="100" ht="13.5" customHeight="1">
      <c r="A100" s="1149" t="n">
        <v>5</v>
      </c>
      <c r="B100" s="1187" t="inlineStr">
        <is>
          <t>Lab Equipments</t>
        </is>
      </c>
      <c r="C100" s="1073" t="n"/>
      <c r="D100" s="1074" t="n"/>
      <c r="E100" s="1134" t="n"/>
      <c r="F100" s="1134" t="n"/>
      <c r="G100" s="1134" t="n"/>
      <c r="H100" s="1136">
        <f>'R&amp;P Specific'!H50</f>
        <v/>
      </c>
      <c r="I100" s="1134" t="n"/>
      <c r="J100" s="1137">
        <f>SUM(E100:I100)</f>
        <v/>
      </c>
      <c r="K100" s="1134" t="n">
        <v>0</v>
      </c>
    </row>
    <row r="101" ht="13.5" customHeight="1">
      <c r="A101" s="1149" t="n">
        <v>6</v>
      </c>
      <c r="B101" s="1187" t="inlineStr">
        <is>
          <t>Audio Visual &amp; Musical Instruments</t>
        </is>
      </c>
      <c r="C101" s="1073" t="n"/>
      <c r="D101" s="1074" t="n"/>
      <c r="E101" s="1134" t="n"/>
      <c r="F101" s="1134" t="n"/>
      <c r="G101" s="1134" t="n"/>
      <c r="H101" s="1136">
        <f>'R&amp;P Specific'!H51</f>
        <v/>
      </c>
      <c r="I101" s="1134" t="n"/>
      <c r="J101" s="1137">
        <f>SUM(E101:I101)</f>
        <v/>
      </c>
      <c r="K101" s="1134" t="n">
        <v>0</v>
      </c>
    </row>
    <row r="102" ht="13.5" customHeight="1">
      <c r="A102" s="1149" t="n">
        <v>7</v>
      </c>
      <c r="B102" s="1180" t="inlineStr">
        <is>
          <t xml:space="preserve">Other Repair &amp; Maintenance Exp._x000D_
</t>
        </is>
      </c>
      <c r="C102" s="1073" t="n"/>
      <c r="D102" s="1074" t="n"/>
      <c r="E102" s="1134" t="n"/>
      <c r="F102" s="1134" t="n"/>
      <c r="G102" s="1134" t="n"/>
      <c r="H102" s="1136">
        <f>'R&amp;P Specific'!H52</f>
        <v/>
      </c>
      <c r="I102" s="1134" t="n"/>
      <c r="J102" s="1137">
        <f>SUM(E102:I102)</f>
        <v/>
      </c>
      <c r="K102" s="1134" t="n">
        <v>42106</v>
      </c>
    </row>
    <row r="103" ht="13.5" customHeight="1">
      <c r="A103" s="1155" t="n"/>
      <c r="B103" s="1153" t="inlineStr">
        <is>
          <t>Sub Total</t>
        </is>
      </c>
      <c r="C103" s="1073" t="n"/>
      <c r="D103" s="1074" t="n"/>
      <c r="E103" s="1154">
        <f>SUM(E96:E102)</f>
        <v/>
      </c>
      <c r="F103" s="1154">
        <f>SUM(F96:F102)</f>
        <v/>
      </c>
      <c r="G103" s="1154">
        <f>SUM(G96:G102)</f>
        <v/>
      </c>
      <c r="H103" s="1155">
        <f>SUM(H96:H102)</f>
        <v/>
      </c>
      <c r="I103" s="1154">
        <f>SUM(I96:I102)</f>
        <v/>
      </c>
      <c r="J103" s="1155">
        <f>SUM(J96:J102)</f>
        <v/>
      </c>
      <c r="K103" s="1154">
        <f>SUM(K96:K102)</f>
        <v/>
      </c>
    </row>
    <row r="104">
      <c r="A104" s="1144" t="inlineStr">
        <is>
          <t>E</t>
        </is>
      </c>
      <c r="B104" s="1145" t="inlineStr">
        <is>
          <t>Fixed Assets</t>
        </is>
      </c>
      <c r="C104" s="1073" t="n"/>
      <c r="D104" s="1074" t="n"/>
      <c r="E104" s="1129" t="n"/>
      <c r="F104" s="1129" t="n"/>
      <c r="G104" s="1129" t="n"/>
      <c r="H104" s="1146" t="n"/>
      <c r="I104" s="1129" t="n"/>
      <c r="J104" s="1146" t="n"/>
      <c r="K104" s="1129" t="n"/>
    </row>
    <row r="105" ht="13.5" customHeight="1">
      <c r="A105" s="1149" t="n">
        <v>1</v>
      </c>
      <c r="B105" s="1187" t="inlineStr">
        <is>
          <t xml:space="preserve">Land </t>
        </is>
      </c>
      <c r="C105" s="1073" t="n"/>
      <c r="D105" s="1074" t="n"/>
      <c r="E105" s="1134" t="n"/>
      <c r="F105" s="1134" t="n"/>
      <c r="G105" s="1135" t="n"/>
      <c r="H105" s="1136">
        <f>'R&amp;P Specific'!H55</f>
        <v/>
      </c>
      <c r="I105" s="1134" t="n"/>
      <c r="J105" s="1137">
        <f>SUM(E105:I105)</f>
        <v/>
      </c>
      <c r="K105" s="1134" t="n">
        <v>0</v>
      </c>
    </row>
    <row r="106" ht="13.5" customHeight="1">
      <c r="A106" s="1149" t="n">
        <v>2</v>
      </c>
      <c r="B106" s="1187" t="inlineStr">
        <is>
          <t>Building</t>
        </is>
      </c>
      <c r="C106" s="1073" t="n"/>
      <c r="D106" s="1074" t="n"/>
      <c r="E106" s="1134" t="n"/>
      <c r="F106" s="1134" t="n"/>
      <c r="G106" s="1135" t="n"/>
      <c r="H106" s="1136">
        <f>'R&amp;P Specific'!H56</f>
        <v/>
      </c>
      <c r="I106" s="1134" t="n"/>
      <c r="J106" s="1137">
        <f>SUM(E106:I106)</f>
        <v/>
      </c>
      <c r="K106" s="1134" t="n"/>
    </row>
    <row r="107" ht="13.5" customHeight="1">
      <c r="A107" s="1149" t="n">
        <v>3</v>
      </c>
      <c r="B107" s="1187" t="inlineStr">
        <is>
          <t>Furniture,Fixtures</t>
        </is>
      </c>
      <c r="C107" s="1073" t="n"/>
      <c r="D107" s="1074" t="n"/>
      <c r="E107" s="1134" t="n"/>
      <c r="F107" s="1134" t="n"/>
      <c r="G107" s="1135" t="n"/>
      <c r="H107" s="1136">
        <f>'R&amp;P Specific'!H57</f>
        <v/>
      </c>
      <c r="I107" s="1134" t="n"/>
      <c r="J107" s="1137">
        <f>SUM(E107:I107)</f>
        <v/>
      </c>
      <c r="K107" s="1134" t="n">
        <v>259999</v>
      </c>
    </row>
    <row r="108" ht="13.5" customHeight="1">
      <c r="A108" s="1149" t="n">
        <v>4</v>
      </c>
      <c r="B108" s="1187" t="inlineStr">
        <is>
          <t>Library Books</t>
        </is>
      </c>
      <c r="C108" s="1073" t="n"/>
      <c r="D108" s="1074" t="n"/>
      <c r="E108" s="1134" t="n"/>
      <c r="F108" s="1134" t="n">
        <v>20742</v>
      </c>
      <c r="G108" s="1135" t="n"/>
      <c r="H108" s="1136">
        <f>'R&amp;P Specific'!H58</f>
        <v/>
      </c>
      <c r="I108" s="1134" t="n"/>
      <c r="J108" s="1137">
        <f>SUM(E108:I108)</f>
        <v/>
      </c>
      <c r="K108" s="1134" t="n">
        <v>0</v>
      </c>
    </row>
    <row r="109" ht="13.5" customHeight="1">
      <c r="A109" s="1149" t="n">
        <v>5</v>
      </c>
      <c r="B109" s="1187" t="inlineStr">
        <is>
          <t>Office Equipments</t>
        </is>
      </c>
      <c r="C109" s="1073" t="n"/>
      <c r="D109" s="1074" t="n"/>
      <c r="E109" s="1134" t="n"/>
      <c r="F109" s="1134" t="n"/>
      <c r="G109" s="1135" t="n"/>
      <c r="H109" s="1136">
        <f>'R&amp;P Specific'!H59</f>
        <v/>
      </c>
      <c r="I109" s="1134" t="n"/>
      <c r="J109" s="1137">
        <f>SUM(E109:I109)</f>
        <v/>
      </c>
      <c r="K109" s="1134" t="n">
        <v>0</v>
      </c>
    </row>
    <row r="110" ht="13.5" customHeight="1">
      <c r="A110" s="1149" t="n">
        <v>6</v>
      </c>
      <c r="B110" s="1187" t="inlineStr">
        <is>
          <t>Vehicles</t>
        </is>
      </c>
      <c r="C110" s="1073" t="n"/>
      <c r="D110" s="1074" t="n"/>
      <c r="E110" s="1134" t="n"/>
      <c r="F110" s="1134" t="n"/>
      <c r="G110" s="1135" t="n"/>
      <c r="H110" s="1136">
        <f>'R&amp;P Specific'!H60</f>
        <v/>
      </c>
      <c r="I110" s="1134" t="n"/>
      <c r="J110" s="1137">
        <f>SUM(E110:I110)</f>
        <v/>
      </c>
      <c r="K110" s="1134" t="n">
        <v>0</v>
      </c>
    </row>
    <row r="111">
      <c r="A111" s="1149" t="n">
        <v>7</v>
      </c>
      <c r="B111" s="1187" t="inlineStr">
        <is>
          <t>Computer/Peripherals</t>
        </is>
      </c>
      <c r="C111" s="1073" t="n"/>
      <c r="D111" s="1074" t="n"/>
      <c r="E111" s="1134" t="n"/>
      <c r="F111" s="1134" t="n">
        <v>96037</v>
      </c>
      <c r="G111" s="1135" t="n"/>
      <c r="H111" s="1136">
        <f>'R&amp;P Specific'!H61</f>
        <v/>
      </c>
      <c r="I111" s="1134" t="n"/>
      <c r="J111" s="1137">
        <f>SUM(E111:I111)</f>
        <v/>
      </c>
      <c r="K111" s="1134" t="n">
        <v>0</v>
      </c>
    </row>
    <row r="112">
      <c r="A112" s="1149" t="n">
        <v>8</v>
      </c>
      <c r="B112" s="1187" t="inlineStr">
        <is>
          <t>Computer Software</t>
        </is>
      </c>
      <c r="C112" s="1073" t="n"/>
      <c r="D112" s="1074" t="n"/>
      <c r="E112" s="1134" t="n"/>
      <c r="F112" s="1134" t="n"/>
      <c r="G112" s="1135" t="n"/>
      <c r="H112" s="1136">
        <f>'R&amp;P Specific'!H62</f>
        <v/>
      </c>
      <c r="I112" s="1134" t="n"/>
      <c r="J112" s="1137">
        <f>SUM(E112:I112)</f>
        <v/>
      </c>
      <c r="K112" s="1134" t="n">
        <v>50661</v>
      </c>
    </row>
    <row r="113" ht="13.5" customHeight="1">
      <c r="A113" s="1149" t="n">
        <v>9</v>
      </c>
      <c r="B113" s="1187" t="inlineStr">
        <is>
          <t>Hostel Equipments</t>
        </is>
      </c>
      <c r="C113" s="1073" t="n"/>
      <c r="D113" s="1074" t="n"/>
      <c r="E113" s="1134" t="n"/>
      <c r="F113" s="1134" t="n"/>
      <c r="G113" s="1135" t="n"/>
      <c r="H113" s="1136">
        <f>'R&amp;P Specific'!H63</f>
        <v/>
      </c>
      <c r="I113" s="1134" t="n"/>
      <c r="J113" s="1137">
        <f>SUM(E113:I113)</f>
        <v/>
      </c>
      <c r="K113" s="1134" t="n">
        <v>0</v>
      </c>
    </row>
    <row r="114" ht="13.5" customHeight="1">
      <c r="A114" s="1149" t="n">
        <v>10</v>
      </c>
      <c r="B114" s="1187" t="inlineStr">
        <is>
          <t>Lab Equipments</t>
        </is>
      </c>
      <c r="C114" s="1073" t="n"/>
      <c r="D114" s="1074" t="n"/>
      <c r="E114" s="1134" t="n"/>
      <c r="F114" s="1134" t="n">
        <v>10215</v>
      </c>
      <c r="G114" s="1135" t="n"/>
      <c r="H114" s="1136">
        <f>'R&amp;P Specific'!H64</f>
        <v/>
      </c>
      <c r="I114" s="1134" t="n"/>
      <c r="J114" s="1137">
        <f>SUM(E114:I114)</f>
        <v/>
      </c>
      <c r="K114" s="1134" t="n">
        <v>0</v>
      </c>
    </row>
    <row r="115" ht="13.5" customHeight="1">
      <c r="A115" s="1149" t="n">
        <v>11</v>
      </c>
      <c r="B115" s="1187" t="inlineStr">
        <is>
          <t>Audio Visual &amp; Musical Instruments</t>
        </is>
      </c>
      <c r="C115" s="1073" t="n"/>
      <c r="D115" s="1074" t="n"/>
      <c r="E115" s="1134" t="n"/>
      <c r="F115" s="1134" t="n">
        <v>23998</v>
      </c>
      <c r="G115" s="1135" t="n"/>
      <c r="H115" s="1136">
        <f>'R&amp;P Specific'!H65</f>
        <v/>
      </c>
      <c r="I115" s="1134" t="n"/>
      <c r="J115" s="1137">
        <f>SUM(E115:I115)</f>
        <v/>
      </c>
      <c r="K115" s="1134" t="n">
        <v>9558</v>
      </c>
    </row>
    <row r="116" ht="13.5" customHeight="1">
      <c r="A116" s="1149" t="n">
        <v>12</v>
      </c>
      <c r="B116" s="1187" t="inlineStr">
        <is>
          <t>Sports Equipment</t>
        </is>
      </c>
      <c r="C116" s="1073" t="n"/>
      <c r="D116" s="1074" t="n"/>
      <c r="E116" s="1134" t="n"/>
      <c r="F116" s="1134" t="n">
        <v>90111</v>
      </c>
      <c r="G116" s="1135" t="n"/>
      <c r="H116" s="1136">
        <f>'R&amp;P Specific'!H66</f>
        <v/>
      </c>
      <c r="I116" s="1134" t="n"/>
      <c r="J116" s="1137">
        <f>SUM(E116:I116)</f>
        <v/>
      </c>
      <c r="K116" s="1134" t="n">
        <v>0</v>
      </c>
    </row>
    <row r="117" ht="13.5" customHeight="1">
      <c r="A117" s="1149" t="n">
        <v>13</v>
      </c>
      <c r="B117" s="1187" t="inlineStr">
        <is>
          <t>Other Fixed Assets</t>
        </is>
      </c>
      <c r="C117" s="1073" t="n"/>
      <c r="D117" s="1074" t="n"/>
      <c r="E117" s="1134" t="n"/>
      <c r="F117" s="1134" t="n"/>
      <c r="G117" s="1135" t="n"/>
      <c r="H117" s="1136">
        <f>'R&amp;P Specific'!H67</f>
        <v/>
      </c>
      <c r="I117" s="1134" t="n"/>
      <c r="J117" s="1137">
        <f>SUM(E117:I117)</f>
        <v/>
      </c>
      <c r="K117" s="1134" t="n">
        <v>28664</v>
      </c>
    </row>
    <row r="118" ht="13.5" customHeight="1">
      <c r="A118" s="1155" t="n"/>
      <c r="B118" s="1153" t="inlineStr">
        <is>
          <t>Sub Total</t>
        </is>
      </c>
      <c r="C118" s="1073" t="n"/>
      <c r="D118" s="1074" t="n"/>
      <c r="E118" s="1154">
        <f>SUM(E105:E117)</f>
        <v/>
      </c>
      <c r="F118" s="1154">
        <f>SUM(F105:F117)</f>
        <v/>
      </c>
      <c r="G118" s="1154">
        <f>SUM(G105:G117)</f>
        <v/>
      </c>
      <c r="H118" s="1155">
        <f>SUM(H105:H117)</f>
        <v/>
      </c>
      <c r="I118" s="1154">
        <f>SUM(I105:I117)</f>
        <v/>
      </c>
      <c r="J118" s="1155">
        <f>SUM(J105:J117)</f>
        <v/>
      </c>
      <c r="K118" s="1154">
        <f>SUM(K105:K117)</f>
        <v/>
      </c>
    </row>
    <row r="119" ht="13.5" customHeight="1">
      <c r="A119" s="1144" t="inlineStr">
        <is>
          <t>F</t>
        </is>
      </c>
      <c r="B119" s="1145" t="inlineStr">
        <is>
          <t>Advances To Employees : (Non-Interest Bearing)</t>
        </is>
      </c>
      <c r="C119" s="1073" t="n"/>
      <c r="D119" s="1074" t="n"/>
      <c r="E119" s="1129" t="n"/>
      <c r="F119" s="1129" t="n"/>
      <c r="G119" s="1129" t="n"/>
      <c r="H119" s="1146" t="n"/>
      <c r="I119" s="1129" t="n"/>
      <c r="J119" s="1146" t="n"/>
      <c r="K119" s="1129" t="n"/>
    </row>
    <row r="120" ht="13.5" customHeight="1">
      <c r="A120" s="1147" t="n">
        <v>1</v>
      </c>
      <c r="B120" s="1187" t="inlineStr">
        <is>
          <t>Salary</t>
        </is>
      </c>
      <c r="C120" s="1073" t="n"/>
      <c r="D120" s="1074" t="n"/>
      <c r="E120" s="1134" t="n"/>
      <c r="F120" s="1134" t="n"/>
      <c r="G120" s="1134" t="n"/>
      <c r="H120" s="1149" t="n"/>
      <c r="I120" s="1134" t="n"/>
      <c r="J120" s="1137">
        <f>SUM(E120:I120)</f>
        <v/>
      </c>
      <c r="K120" s="1134" t="n"/>
    </row>
    <row r="121" ht="13.5" customHeight="1">
      <c r="A121" s="1147" t="n">
        <v>2</v>
      </c>
      <c r="B121" s="1187" t="inlineStr">
        <is>
          <t>Leave Travel Concession</t>
        </is>
      </c>
      <c r="C121" s="1073" t="n"/>
      <c r="D121" s="1074" t="n"/>
      <c r="E121" s="1134" t="n"/>
      <c r="F121" s="1134" t="n"/>
      <c r="G121" s="1134" t="n"/>
      <c r="H121" s="1149" t="n"/>
      <c r="I121" s="1134" t="n"/>
      <c r="J121" s="1137">
        <f>SUM(E121:I121)</f>
        <v/>
      </c>
      <c r="K121" s="1134" t="n">
        <v>26000</v>
      </c>
    </row>
    <row r="122" ht="13.5" customHeight="1">
      <c r="A122" s="1147" t="n">
        <v>3</v>
      </c>
      <c r="B122" s="1187" t="inlineStr">
        <is>
          <t>Medical Advance</t>
        </is>
      </c>
      <c r="C122" s="1073" t="n"/>
      <c r="D122" s="1074" t="n"/>
      <c r="E122" s="1134" t="n"/>
      <c r="F122" s="1134" t="n"/>
      <c r="G122" s="1134" t="n"/>
      <c r="H122" s="1149" t="n"/>
      <c r="I122" s="1134" t="n"/>
      <c r="J122" s="1137">
        <f>SUM(E122:I122)</f>
        <v/>
      </c>
      <c r="K122" s="1134" t="n">
        <v>0</v>
      </c>
    </row>
    <row r="123" ht="13.5" customHeight="1">
      <c r="A123" s="1147" t="n">
        <v>4</v>
      </c>
      <c r="B123" s="1187" t="inlineStr">
        <is>
          <t>TA / TTA Advance</t>
        </is>
      </c>
      <c r="C123" s="1073" t="n"/>
      <c r="D123" s="1074" t="n"/>
      <c r="E123" s="1134" t="n"/>
      <c r="F123" s="1134" t="n"/>
      <c r="G123" s="1134" t="n"/>
      <c r="H123" s="1149" t="n"/>
      <c r="I123" s="1134" t="n"/>
      <c r="J123" s="1137">
        <f>SUM(E123:I123)</f>
        <v/>
      </c>
      <c r="K123" s="1134" t="n">
        <v>24500</v>
      </c>
    </row>
    <row r="124" ht="13.5" customHeight="1">
      <c r="A124" s="1147" t="n">
        <v>5</v>
      </c>
      <c r="B124" s="1187" t="inlineStr">
        <is>
          <t>Other (to be specified)</t>
        </is>
      </c>
      <c r="C124" s="1073" t="n"/>
      <c r="D124" s="1074" t="n"/>
      <c r="E124" s="1134" t="n"/>
      <c r="F124" s="1134" t="n"/>
      <c r="G124" s="1134" t="n"/>
      <c r="H124" s="1149" t="n"/>
      <c r="I124" s="1134" t="n"/>
      <c r="J124" s="1137">
        <f>SUM(E124:I124)</f>
        <v/>
      </c>
      <c r="K124" s="1134" t="n">
        <v>15000</v>
      </c>
    </row>
    <row r="125" ht="13.5" customHeight="1">
      <c r="A125" s="1140" t="n"/>
      <c r="B125" s="1153" t="inlineStr">
        <is>
          <t>Sub Total</t>
        </is>
      </c>
      <c r="C125" s="1073" t="n"/>
      <c r="D125" s="1074" t="n"/>
      <c r="E125" s="1154">
        <f>SUM(E120:E124)</f>
        <v/>
      </c>
      <c r="F125" s="1154">
        <f>SUM(F120:F124)</f>
        <v/>
      </c>
      <c r="G125" s="1154">
        <f>SUM(G120:G124)</f>
        <v/>
      </c>
      <c r="H125" s="1155">
        <f>SUM(H120:H124)</f>
        <v/>
      </c>
      <c r="I125" s="1154">
        <f>SUM(I120:I124)</f>
        <v/>
      </c>
      <c r="J125" s="1155">
        <f>SUM(J120:J124)</f>
        <v/>
      </c>
      <c r="K125" s="1154">
        <f>SUM(K120:K124)</f>
        <v/>
      </c>
    </row>
    <row r="126" ht="13.5" customHeight="1">
      <c r="A126" s="1144" t="inlineStr">
        <is>
          <t>G</t>
        </is>
      </c>
      <c r="B126" s="1145" t="inlineStr">
        <is>
          <t>Long Term Advances To Employees (Interest Bearing)</t>
        </is>
      </c>
      <c r="C126" s="1073" t="n"/>
      <c r="D126" s="1074" t="n"/>
      <c r="E126" s="1129" t="n"/>
      <c r="F126" s="1129" t="n"/>
      <c r="G126" s="1129" t="n"/>
      <c r="H126" s="1146" t="n"/>
      <c r="I126" s="1129" t="n"/>
      <c r="J126" s="1146" t="n"/>
      <c r="K126" s="1129" t="n"/>
    </row>
    <row r="127" ht="13.5" customHeight="1">
      <c r="A127" s="1147" t="n">
        <v>1</v>
      </c>
      <c r="B127" s="1187" t="inlineStr">
        <is>
          <t>Conveyance/Vehicle Loan</t>
        </is>
      </c>
      <c r="C127" s="1073" t="n"/>
      <c r="D127" s="1074" t="n"/>
      <c r="E127" s="1134" t="n"/>
      <c r="F127" s="1134" t="n"/>
      <c r="G127" s="1134" t="n"/>
      <c r="H127" s="1149" t="n"/>
      <c r="I127" s="1134" t="n"/>
      <c r="J127" s="1137">
        <f>SUM(E127:I127)</f>
        <v/>
      </c>
      <c r="K127" s="1134" t="n"/>
    </row>
    <row r="128" ht="13.5" customHeight="1">
      <c r="A128" s="1147" t="n">
        <v>2</v>
      </c>
      <c r="B128" s="1187" t="inlineStr">
        <is>
          <t>Computer Advance</t>
        </is>
      </c>
      <c r="C128" s="1073" t="n"/>
      <c r="D128" s="1074" t="n"/>
      <c r="E128" s="1134" t="n"/>
      <c r="F128" s="1134" t="n"/>
      <c r="G128" s="1134" t="n"/>
      <c r="H128" s="1149" t="n"/>
      <c r="I128" s="1134" t="n"/>
      <c r="J128" s="1137">
        <f>SUM(E128:I128)</f>
        <v/>
      </c>
      <c r="K128" s="1134" t="n"/>
    </row>
    <row r="129" ht="13.5" customHeight="1">
      <c r="A129" s="1147" t="n">
        <v>3</v>
      </c>
      <c r="B129" s="1187" t="inlineStr">
        <is>
          <t>Other (to be specified)</t>
        </is>
      </c>
      <c r="C129" s="1073" t="n"/>
      <c r="D129" s="1074" t="n"/>
      <c r="E129" s="1134" t="n"/>
      <c r="F129" s="1134" t="n"/>
      <c r="G129" s="1134" t="n"/>
      <c r="H129" s="1149" t="n"/>
      <c r="I129" s="1134" t="n"/>
      <c r="J129" s="1137">
        <f>SUM(E129:I129)</f>
        <v/>
      </c>
      <c r="K129" s="1134" t="n"/>
    </row>
    <row r="130" ht="13.5" customHeight="1">
      <c r="A130" s="1140" t="n"/>
      <c r="B130" s="1153" t="inlineStr">
        <is>
          <t>Sub Total</t>
        </is>
      </c>
      <c r="C130" s="1073" t="n"/>
      <c r="D130" s="1074" t="n"/>
      <c r="E130" s="1154">
        <f>SUM(E127:E129)</f>
        <v/>
      </c>
      <c r="F130" s="1154">
        <f>SUM(F127:F129)</f>
        <v/>
      </c>
      <c r="G130" s="1154">
        <f>SUM(G127:G129)</f>
        <v/>
      </c>
      <c r="H130" s="1155">
        <f>SUM(H127:H129)</f>
        <v/>
      </c>
      <c r="I130" s="1154">
        <f>SUM(I127:I129)</f>
        <v/>
      </c>
      <c r="J130" s="1155">
        <f>SUM(J127:J129)</f>
        <v/>
      </c>
      <c r="K130" s="1154">
        <f>SUM(K127:K129)</f>
        <v/>
      </c>
    </row>
    <row r="131" ht="13.5" customHeight="1">
      <c r="A131" s="1144" t="inlineStr">
        <is>
          <t xml:space="preserve"> H</t>
        </is>
      </c>
      <c r="B131" s="1145" t="inlineStr">
        <is>
          <t>Advances</t>
        </is>
      </c>
      <c r="C131" s="1073" t="n"/>
      <c r="D131" s="1074" t="n"/>
      <c r="E131" s="1129" t="n"/>
      <c r="F131" s="1129" t="n"/>
      <c r="G131" s="1129" t="n"/>
      <c r="H131" s="1146" t="n"/>
      <c r="I131" s="1129" t="n"/>
      <c r="J131" s="1146" t="n"/>
      <c r="K131" s="1129" t="n"/>
    </row>
    <row r="132" ht="13.5" customHeight="1">
      <c r="A132" s="1147" t="n">
        <v>1</v>
      </c>
      <c r="B132" s="1187" t="inlineStr">
        <is>
          <t>On Capital  Account(for non recurring expenditure)</t>
        </is>
      </c>
      <c r="C132" s="1073" t="n"/>
      <c r="D132" s="1074" t="n"/>
      <c r="E132" s="1134" t="n"/>
      <c r="F132" s="1134" t="n"/>
      <c r="G132" s="1134" t="n"/>
      <c r="H132" s="1149" t="n"/>
      <c r="I132" s="1134" t="n"/>
      <c r="J132" s="1137">
        <f>SUM(E132:I132)</f>
        <v/>
      </c>
      <c r="K132" s="1134" t="n"/>
    </row>
    <row r="133" ht="13.5" customHeight="1">
      <c r="A133" s="1147" t="n">
        <v>2</v>
      </c>
      <c r="B133" s="1187" t="inlineStr">
        <is>
          <t>Deposit with Construction Agencies-For Construction work</t>
        </is>
      </c>
      <c r="C133" s="1073" t="n"/>
      <c r="D133" s="1074" t="n"/>
      <c r="E133" s="1134" t="n"/>
      <c r="F133" s="1134" t="n"/>
      <c r="G133" s="1135" t="n"/>
      <c r="H133" s="1136">
        <f>'R&amp;P Specific'!H70</f>
        <v/>
      </c>
      <c r="I133" s="1134" t="n"/>
      <c r="J133" s="1137">
        <f>SUM(E133:I133)</f>
        <v/>
      </c>
      <c r="K133" s="1134" t="n">
        <v>600000</v>
      </c>
    </row>
    <row r="134" ht="13.5" customHeight="1">
      <c r="A134" s="1147" t="n">
        <v>3</v>
      </c>
      <c r="B134" s="1187" t="inlineStr">
        <is>
          <t xml:space="preserve">Deposit with Construction Agencies-For Maintenance Work </t>
        </is>
      </c>
      <c r="C134" s="1073" t="n"/>
      <c r="D134" s="1074" t="n"/>
      <c r="E134" s="1134" t="n"/>
      <c r="F134" s="1134" t="n"/>
      <c r="G134" s="1134" t="n"/>
      <c r="H134" s="1149" t="n"/>
      <c r="I134" s="1134" t="n"/>
      <c r="J134" s="1137">
        <f>SUM(E134:I134)</f>
        <v/>
      </c>
      <c r="K134" s="1134" t="n">
        <v>0</v>
      </c>
    </row>
    <row r="135" ht="13.5" customHeight="1">
      <c r="A135" s="1147" t="n">
        <v>4</v>
      </c>
      <c r="B135" s="1187" t="inlineStr">
        <is>
          <t>To  Suppliers (for recurring expenditure)</t>
        </is>
      </c>
      <c r="C135" s="1073" t="n"/>
      <c r="D135" s="1074" t="n"/>
      <c r="E135" s="1134" t="n"/>
      <c r="F135" s="1134" t="n"/>
      <c r="G135" s="1135" t="n"/>
      <c r="H135" s="1136">
        <f>'R&amp;P Specific'!H71</f>
        <v/>
      </c>
      <c r="I135" s="1134" t="n"/>
      <c r="J135" s="1137">
        <f>SUM(E135:I135)</f>
        <v/>
      </c>
      <c r="K135" s="1134" t="n">
        <v>0</v>
      </c>
    </row>
    <row r="136" ht="13.5" customHeight="1">
      <c r="A136" s="1147" t="n">
        <v>5</v>
      </c>
      <c r="B136" s="1187" t="inlineStr">
        <is>
          <t>For Escorting Students/Participants from VVN</t>
        </is>
      </c>
      <c r="C136" s="1073" t="n"/>
      <c r="D136" s="1074" t="n"/>
      <c r="E136" s="1134" t="n"/>
      <c r="F136" s="1134">
        <f>87138+271452</f>
        <v/>
      </c>
      <c r="G136" s="1134" t="n"/>
      <c r="H136" s="1149" t="n"/>
      <c r="I136" s="1134" t="n"/>
      <c r="J136" s="1137">
        <f>SUM(E136:I136)</f>
        <v/>
      </c>
      <c r="K136" s="1134" t="n">
        <v>0</v>
      </c>
    </row>
    <row r="137" ht="13.5" customHeight="1">
      <c r="A137" s="1147" t="n">
        <v>6</v>
      </c>
      <c r="B137" s="685" t="inlineStr">
        <is>
          <t>For Regional /National Meet  from VVN</t>
        </is>
      </c>
      <c r="C137" s="1073" t="n"/>
      <c r="D137" s="1074" t="n"/>
      <c r="E137" s="1134" t="n"/>
      <c r="F137" s="1134" t="n"/>
      <c r="G137" s="1134" t="n"/>
      <c r="H137" s="1149" t="n"/>
      <c r="I137" s="1134" t="n"/>
      <c r="J137" s="1137">
        <f>SUM(E137:I137)</f>
        <v/>
      </c>
      <c r="K137" s="1134" t="n">
        <v>133500</v>
      </c>
    </row>
    <row r="138" ht="13.5" customHeight="1">
      <c r="A138" s="1147" t="n">
        <v>7</v>
      </c>
      <c r="B138" s="1152" t="inlineStr">
        <is>
          <t>Others (to be specified)</t>
        </is>
      </c>
      <c r="C138" s="1073" t="n"/>
      <c r="D138" s="1074" t="n"/>
      <c r="E138" s="1134" t="n"/>
      <c r="F138" s="1134" t="n"/>
      <c r="G138" s="1135" t="n"/>
      <c r="H138" s="1136">
        <f>'R&amp;P Specific'!H72</f>
        <v/>
      </c>
      <c r="I138" s="1134" t="n"/>
      <c r="J138" s="1137">
        <f>SUM(E138:I138)</f>
        <v/>
      </c>
      <c r="K138" s="1134" t="n"/>
    </row>
    <row r="139" ht="13.5" customHeight="1">
      <c r="A139" s="1140" t="n"/>
      <c r="B139" s="1153" t="inlineStr">
        <is>
          <t>Sub Total</t>
        </is>
      </c>
      <c r="C139" s="1073" t="n"/>
      <c r="D139" s="1074" t="n"/>
      <c r="E139" s="1154">
        <f>SUM(E132:E138)</f>
        <v/>
      </c>
      <c r="F139" s="1154">
        <f>SUM(F132:F138)</f>
        <v/>
      </c>
      <c r="G139" s="1154">
        <f>SUM(G132:G138)</f>
        <v/>
      </c>
      <c r="H139" s="1155">
        <f>SUM(H132:H138)</f>
        <v/>
      </c>
      <c r="I139" s="1154">
        <f>SUM(I132:I138)</f>
        <v/>
      </c>
      <c r="J139" s="1155">
        <f>SUM(J132:J138)</f>
        <v/>
      </c>
      <c r="K139" s="1154">
        <f>SUM(K132:K138)</f>
        <v/>
      </c>
    </row>
    <row r="140" ht="13.5" customHeight="1">
      <c r="A140" s="1144" t="inlineStr">
        <is>
          <t>I</t>
        </is>
      </c>
      <c r="B140" s="1145" t="inlineStr">
        <is>
          <t>Security Deposit</t>
        </is>
      </c>
      <c r="C140" s="1073" t="n"/>
      <c r="D140" s="1074" t="n"/>
      <c r="E140" s="1129" t="n"/>
      <c r="F140" s="1129" t="n"/>
      <c r="G140" s="1129" t="n"/>
      <c r="H140" s="1146" t="n"/>
      <c r="I140" s="1129" t="n"/>
      <c r="J140" s="1146" t="n"/>
      <c r="K140" s="1129" t="n"/>
    </row>
    <row r="141" ht="13.5" customHeight="1">
      <c r="A141" s="1147" t="n">
        <v>1</v>
      </c>
      <c r="B141" s="1187" t="inlineStr">
        <is>
          <t>Telephone/Electricity /water etc.</t>
        </is>
      </c>
      <c r="C141" s="1073" t="n"/>
      <c r="D141" s="1074" t="n"/>
      <c r="E141" s="1134" t="n"/>
      <c r="F141" s="1134" t="n"/>
      <c r="G141" s="1135" t="n"/>
      <c r="H141" s="1136">
        <f>'R&amp;P Specific'!H75</f>
        <v/>
      </c>
      <c r="I141" s="1134" t="n"/>
      <c r="J141" s="1137">
        <f>SUM(E141:I141)</f>
        <v/>
      </c>
      <c r="K141" s="1134" t="n"/>
    </row>
    <row r="142" ht="13.5" customHeight="1">
      <c r="A142" s="1147" t="n">
        <v>2</v>
      </c>
      <c r="B142" s="1187" t="inlineStr">
        <is>
          <t>Other (to be specified)</t>
        </is>
      </c>
      <c r="C142" s="1073" t="n"/>
      <c r="D142" s="1074" t="n"/>
      <c r="E142" s="1134" t="n"/>
      <c r="F142" s="1134" t="n"/>
      <c r="G142" s="1135" t="n"/>
      <c r="H142" s="1136">
        <f>'R&amp;P Specific'!H76</f>
        <v/>
      </c>
      <c r="I142" s="1134" t="n"/>
      <c r="J142" s="1137">
        <f>SUM(E142:I142)</f>
        <v/>
      </c>
      <c r="K142" s="1134" t="n"/>
    </row>
    <row r="143" ht="13.5" customHeight="1">
      <c r="A143" s="1140" t="n"/>
      <c r="B143" s="1153" t="inlineStr">
        <is>
          <t>Sub Total</t>
        </is>
      </c>
      <c r="C143" s="1073" t="n"/>
      <c r="D143" s="1074" t="n"/>
      <c r="E143" s="1154">
        <f>SUM(E141:E142)</f>
        <v/>
      </c>
      <c r="F143" s="1154">
        <f>SUM(F141:F142)</f>
        <v/>
      </c>
      <c r="G143" s="1154">
        <f>SUM(G141:G142)</f>
        <v/>
      </c>
      <c r="H143" s="1155">
        <f>SUM(H141:H142)</f>
        <v/>
      </c>
      <c r="I143" s="1154">
        <f>SUM(I141:I142)</f>
        <v/>
      </c>
      <c r="J143" s="1155">
        <f>SUM(J141:J142)</f>
        <v/>
      </c>
      <c r="K143" s="1154">
        <f>SUM(K141:K142)</f>
        <v/>
      </c>
    </row>
    <row r="144" ht="13.5" customHeight="1">
      <c r="A144" s="1144" t="inlineStr">
        <is>
          <t>K</t>
        </is>
      </c>
      <c r="B144" s="1145" t="inlineStr">
        <is>
          <t>Current Liabilities</t>
        </is>
      </c>
      <c r="C144" s="1073" t="n"/>
      <c r="D144" s="1074" t="n"/>
      <c r="E144" s="1129" t="n"/>
      <c r="F144" s="1129" t="n"/>
      <c r="G144" s="1129" t="n"/>
      <c r="H144" s="1146" t="n"/>
      <c r="I144" s="1129" t="n"/>
      <c r="J144" s="1146" t="n"/>
      <c r="K144" s="1129" t="n"/>
    </row>
    <row r="145" ht="13.5" customHeight="1">
      <c r="A145" s="1147" t="n">
        <v>1</v>
      </c>
      <c r="B145" s="1187" t="inlineStr">
        <is>
          <t>Deposits from staff</t>
        </is>
      </c>
      <c r="C145" s="1073" t="n"/>
      <c r="D145" s="1074" t="n"/>
      <c r="E145" s="1134" t="n"/>
      <c r="F145" s="1134" t="n"/>
      <c r="G145" s="1134" t="n"/>
      <c r="H145" s="1149" t="n"/>
      <c r="I145" s="1134" t="n"/>
      <c r="J145" s="1137">
        <f>SUM(E145:I145)</f>
        <v/>
      </c>
      <c r="K145" s="1134" t="n">
        <v>0</v>
      </c>
    </row>
    <row r="146" ht="13.5" customHeight="1">
      <c r="A146" s="1147" t="n">
        <v>2</v>
      </c>
      <c r="B146" s="1187" t="inlineStr">
        <is>
          <t>Deposits from students(Caution Deposit etc)</t>
        </is>
      </c>
      <c r="C146" s="1073" t="n"/>
      <c r="D146" s="1074" t="n"/>
      <c r="E146" s="1134" t="n"/>
      <c r="F146" s="1134" t="n"/>
      <c r="G146" s="1134" t="n"/>
      <c r="H146" s="1149" t="n"/>
      <c r="I146" s="1134" t="n"/>
      <c r="J146" s="1137">
        <f>SUM(E146:I146)</f>
        <v/>
      </c>
      <c r="K146" s="1134" t="n">
        <v>0</v>
      </c>
    </row>
    <row r="147" ht="13.5" customHeight="1">
      <c r="A147" s="1147" t="n">
        <v>3</v>
      </c>
      <c r="B147" s="1187" t="inlineStr">
        <is>
          <t>Deposit from supplier(EMD etc)</t>
        </is>
      </c>
      <c r="C147" s="1073" t="n"/>
      <c r="D147" s="1074" t="n"/>
      <c r="E147" s="1134" t="n"/>
      <c r="F147" s="1134" t="n">
        <v>85281</v>
      </c>
      <c r="G147" s="1135" t="n"/>
      <c r="H147" s="1136">
        <f>'R&amp;P Specific'!H79</f>
        <v/>
      </c>
      <c r="I147" s="1134" t="n"/>
      <c r="J147" s="1137">
        <f>SUM(E147:I147)</f>
        <v/>
      </c>
      <c r="K147" s="1134" t="n">
        <v>50000</v>
      </c>
    </row>
    <row r="148" ht="13.5" customHeight="1">
      <c r="A148" s="1147" t="n">
        <v>4</v>
      </c>
      <c r="B148" s="1187" t="inlineStr">
        <is>
          <t>Liability towards sundry creditors for goods &amp; Service</t>
        </is>
      </c>
      <c r="C148" s="1073" t="n"/>
      <c r="D148" s="1074" t="n"/>
      <c r="E148" s="1134" t="n"/>
      <c r="F148" s="1134" t="n"/>
      <c r="G148" s="1135" t="n"/>
      <c r="H148" s="1136">
        <f>'R&amp;P Specific'!H80</f>
        <v/>
      </c>
      <c r="I148" s="1134" t="n"/>
      <c r="J148" s="1137">
        <f>SUM(E148:I148)</f>
        <v/>
      </c>
      <c r="K148" s="1134" t="n">
        <v>0</v>
      </c>
    </row>
    <row r="149" ht="13.5" customHeight="1">
      <c r="A149" s="1147" t="n">
        <v>5</v>
      </c>
      <c r="B149" s="1187" t="inlineStr">
        <is>
          <t>Statutory Liabilities (Professional tax, TDS, WC TAX, etc. )</t>
        </is>
      </c>
      <c r="C149" s="1073" t="n"/>
      <c r="D149" s="1074" t="n"/>
      <c r="E149" s="1134" t="n">
        <v>1773790</v>
      </c>
      <c r="F149" s="1134" t="n">
        <v>40712</v>
      </c>
      <c r="G149" s="1135" t="n"/>
      <c r="H149" s="1136">
        <f>'R&amp;P Specific'!H81</f>
        <v/>
      </c>
      <c r="I149" s="1134" t="n"/>
      <c r="J149" s="1137">
        <f>SUM(E149:I149)</f>
        <v/>
      </c>
      <c r="K149" s="1134" t="n">
        <v>30849</v>
      </c>
    </row>
    <row r="150" ht="13.5" customHeight="1">
      <c r="A150" s="1147" t="n">
        <v>6</v>
      </c>
      <c r="B150" s="1187" t="inlineStr">
        <is>
          <t>CBSE Fees Payable</t>
        </is>
      </c>
      <c r="C150" s="1073" t="n"/>
      <c r="D150" s="1074" t="n"/>
      <c r="E150" s="1134" t="n"/>
      <c r="F150" s="1134" t="n"/>
      <c r="G150" s="1134" t="n"/>
      <c r="H150" s="1149" t="n"/>
      <c r="I150" s="1134" t="n"/>
      <c r="J150" s="1137">
        <f>SUM(E150:I150)</f>
        <v/>
      </c>
      <c r="K150" s="1134" t="n">
        <v>0</v>
      </c>
    </row>
    <row r="151" ht="13.5" customHeight="1">
      <c r="A151" s="1147" t="n">
        <v>7</v>
      </c>
      <c r="B151" s="1187" t="inlineStr">
        <is>
          <t>Scholarships/ Award Etc.</t>
        </is>
      </c>
      <c r="C151" s="1073" t="n"/>
      <c r="D151" s="1074" t="n"/>
      <c r="E151" s="1134" t="n"/>
      <c r="F151" s="1134" t="n">
        <v>20000</v>
      </c>
      <c r="G151" s="1134" t="n"/>
      <c r="H151" s="1149" t="n"/>
      <c r="I151" s="1134" t="n"/>
      <c r="J151" s="1137">
        <f>SUM(E151:I151)</f>
        <v/>
      </c>
      <c r="K151" s="1134" t="n">
        <v>0</v>
      </c>
    </row>
    <row r="152" ht="13.5" customHeight="1">
      <c r="A152" s="1147" t="n">
        <v>8</v>
      </c>
      <c r="B152" s="1187" t="inlineStr">
        <is>
          <t>GPF Remittance-Project KVs</t>
        </is>
      </c>
      <c r="C152" s="1073" t="n"/>
      <c r="D152" s="1074" t="n"/>
      <c r="E152" s="1134" t="n"/>
      <c r="F152" s="1134" t="n"/>
      <c r="G152" s="1134" t="n"/>
      <c r="H152" s="1149" t="n"/>
      <c r="I152" s="1134" t="n"/>
      <c r="J152" s="1137">
        <f>SUM(E152:I152)</f>
        <v/>
      </c>
      <c r="K152" s="1134" t="n">
        <v>0</v>
      </c>
    </row>
    <row r="153" ht="13.5" customFormat="1" customHeight="1" s="1131">
      <c r="A153" s="1147" t="n">
        <v>9</v>
      </c>
      <c r="B153" s="1152" t="inlineStr">
        <is>
          <t>CPF Remittance-Project KVs</t>
        </is>
      </c>
      <c r="C153" s="1073" t="n"/>
      <c r="D153" s="1074" t="n"/>
      <c r="E153" s="1134" t="n"/>
      <c r="F153" s="1134" t="n"/>
      <c r="G153" s="1134" t="n"/>
      <c r="H153" s="1149" t="n"/>
      <c r="I153" s="1134" t="n"/>
      <c r="J153" s="1137">
        <f>SUM(E153:I153)</f>
        <v/>
      </c>
      <c r="K153" s="1134" t="n">
        <v>0</v>
      </c>
      <c r="M153" s="1122" t="n"/>
    </row>
    <row r="154" ht="13.5" customFormat="1" customHeight="1" s="1131">
      <c r="A154" s="1147" t="n">
        <v>10</v>
      </c>
      <c r="B154" s="1152" t="inlineStr">
        <is>
          <t>EWS Remittance-Project KVs</t>
        </is>
      </c>
      <c r="C154" s="1073" t="n"/>
      <c r="D154" s="1074" t="n"/>
      <c r="E154" s="1134" t="n"/>
      <c r="F154" s="1134" t="n"/>
      <c r="G154" s="1134" t="n"/>
      <c r="H154" s="1149" t="n"/>
      <c r="I154" s="1134" t="n"/>
      <c r="J154" s="1137">
        <f>SUM(E154:I154)</f>
        <v/>
      </c>
      <c r="K154" s="1134" t="n">
        <v>0</v>
      </c>
      <c r="M154" s="1122" t="n"/>
    </row>
    <row r="155" ht="13.5" customFormat="1" customHeight="1" s="1131">
      <c r="A155" s="1147" t="n">
        <v>11</v>
      </c>
      <c r="B155" s="1152" t="inlineStr">
        <is>
          <t>LSPC Remittance-Project KVs</t>
        </is>
      </c>
      <c r="C155" s="1073" t="n"/>
      <c r="D155" s="1074" t="n"/>
      <c r="E155" s="1134" t="n"/>
      <c r="F155" s="1134" t="n"/>
      <c r="G155" s="1134" t="n"/>
      <c r="H155" s="1149" t="n"/>
      <c r="I155" s="1134" t="n"/>
      <c r="J155" s="1137">
        <f>SUM(E155:I155)</f>
        <v/>
      </c>
      <c r="K155" s="1134" t="n">
        <v>0</v>
      </c>
      <c r="M155" s="1122" t="n"/>
    </row>
    <row r="156" ht="13.5" customFormat="1" customHeight="1" s="462">
      <c r="A156" s="1147" t="n">
        <v>12</v>
      </c>
      <c r="B156" s="686" t="inlineStr">
        <is>
          <t>NPS Remittance</t>
        </is>
      </c>
      <c r="C156" s="1073" t="n"/>
      <c r="D156" s="1074" t="n"/>
      <c r="E156" s="1134" t="n"/>
      <c r="F156" s="1134" t="n"/>
      <c r="G156" s="1134" t="n"/>
      <c r="H156" s="1149" t="n"/>
      <c r="I156" s="1134" t="n"/>
      <c r="J156" s="1137">
        <f>SUM(E156:I156)</f>
        <v/>
      </c>
      <c r="K156" s="1134" t="n">
        <v>45858</v>
      </c>
      <c r="M156" s="1122" t="n"/>
    </row>
    <row r="157" ht="13.5" customFormat="1" customHeight="1" s="1131">
      <c r="A157" s="1147" t="n">
        <v>13</v>
      </c>
      <c r="B157" s="1152" t="inlineStr">
        <is>
          <t>Liability towards Retirement Benefits (DCRG,Commutation etc.)</t>
        </is>
      </c>
      <c r="C157" s="1073" t="n"/>
      <c r="D157" s="1074" t="n"/>
      <c r="E157" s="1134" t="n"/>
      <c r="F157" s="1134" t="n"/>
      <c r="G157" s="1134" t="n"/>
      <c r="H157" s="1149" t="n"/>
      <c r="I157" s="1134" t="n"/>
      <c r="J157" s="1137">
        <f>SUM(E157:I157)</f>
        <v/>
      </c>
      <c r="K157" s="1134" t="n">
        <v>0</v>
      </c>
      <c r="M157" s="1122" t="n"/>
    </row>
    <row r="158" ht="13.5" customFormat="1" customHeight="1" s="1131">
      <c r="A158" s="1147" t="n">
        <v>14</v>
      </c>
      <c r="B158" s="1152" t="inlineStr">
        <is>
          <t>Liability towards other remittances</t>
        </is>
      </c>
      <c r="C158" s="1073" t="n"/>
      <c r="D158" s="1074" t="n"/>
      <c r="E158" s="1134">
        <f>1248558+48980-341142-2009</f>
        <v/>
      </c>
      <c r="F158" s="1134" t="n">
        <v>204346</v>
      </c>
      <c r="G158" s="1135" t="n"/>
      <c r="H158" s="1136">
        <f>'R&amp;P Specific'!H82</f>
        <v/>
      </c>
      <c r="I158" s="1134" t="n"/>
      <c r="J158" s="1137">
        <f>SUM(E158:I158)</f>
        <v/>
      </c>
      <c r="K158" s="1134" t="n">
        <v>206341</v>
      </c>
      <c r="M158" s="1122" t="n"/>
    </row>
    <row r="159" ht="13.5" customFormat="1" customHeight="1" s="1131">
      <c r="A159" s="1140" t="n"/>
      <c r="B159" s="1153" t="inlineStr">
        <is>
          <t>Sub Total</t>
        </is>
      </c>
      <c r="C159" s="1073" t="n"/>
      <c r="D159" s="1074" t="n"/>
      <c r="E159" s="1154">
        <f>SUM(E145:E158)</f>
        <v/>
      </c>
      <c r="F159" s="1154">
        <f>SUM(F145:F158)</f>
        <v/>
      </c>
      <c r="G159" s="1154">
        <f>SUM(G145:G158)</f>
        <v/>
      </c>
      <c r="H159" s="1155">
        <f>SUM(H145:H158)</f>
        <v/>
      </c>
      <c r="I159" s="1154">
        <f>SUM(I145:I158)</f>
        <v/>
      </c>
      <c r="J159" s="1155">
        <f>SUM(J145:J158)</f>
        <v/>
      </c>
      <c r="K159" s="1154">
        <f>SUM(K145:K158)</f>
        <v/>
      </c>
      <c r="M159" s="1122" t="n"/>
    </row>
    <row r="160" ht="13.5" customHeight="1">
      <c r="A160" s="1144" t="inlineStr">
        <is>
          <t>L</t>
        </is>
      </c>
      <c r="B160" s="1145" t="inlineStr">
        <is>
          <t>Funds Remitted to RO</t>
        </is>
      </c>
      <c r="C160" s="1073" t="n"/>
      <c r="D160" s="1074" t="n"/>
      <c r="E160" s="1129" t="n"/>
      <c r="F160" s="1129" t="n"/>
      <c r="G160" s="1129" t="n"/>
      <c r="H160" s="1146" t="n"/>
      <c r="I160" s="1129" t="n"/>
      <c r="J160" s="1146" t="n"/>
      <c r="K160" s="1129" t="n"/>
    </row>
    <row r="161" ht="13.5" customHeight="1">
      <c r="A161" s="1149" t="n">
        <v>1</v>
      </c>
      <c r="B161" s="1187" t="inlineStr">
        <is>
          <t>Pay &amp; Allowances</t>
        </is>
      </c>
      <c r="C161" s="1073" t="n"/>
      <c r="D161" s="1074" t="n"/>
      <c r="E161" s="1134" t="n">
        <v>341142</v>
      </c>
      <c r="F161" s="1134" t="n"/>
      <c r="G161" s="1134" t="n"/>
      <c r="H161" s="1149" t="n"/>
      <c r="I161" s="1134" t="n"/>
      <c r="J161" s="1137">
        <f>SUM(E161:I161)</f>
        <v/>
      </c>
      <c r="K161" s="1134" t="n">
        <v>326425</v>
      </c>
    </row>
    <row r="162" ht="13.5" customHeight="1">
      <c r="A162" s="1149" t="n">
        <v>2</v>
      </c>
      <c r="B162" s="1187" t="inlineStr">
        <is>
          <t>M&amp;R work</t>
        </is>
      </c>
      <c r="C162" s="1073" t="n"/>
      <c r="D162" s="1074" t="n"/>
      <c r="E162" s="1134" t="n"/>
      <c r="F162" s="1134" t="n"/>
      <c r="G162" s="1134" t="n"/>
      <c r="H162" s="1149" t="n"/>
      <c r="I162" s="1134" t="n"/>
      <c r="J162" s="1137">
        <f>SUM(E162:I162)</f>
        <v/>
      </c>
      <c r="K162" s="1134" t="n">
        <v>2134</v>
      </c>
    </row>
    <row r="163" ht="13.5" customHeight="1">
      <c r="A163" s="1149" t="n">
        <v>3</v>
      </c>
      <c r="B163" s="1187" t="inlineStr">
        <is>
          <t>Construction work</t>
        </is>
      </c>
      <c r="C163" s="1073" t="n"/>
      <c r="D163" s="1074" t="n"/>
      <c r="E163" s="1134" t="n"/>
      <c r="F163" s="1134" t="n"/>
      <c r="G163" s="1135" t="n"/>
      <c r="H163" s="1149" t="n"/>
      <c r="I163" s="1134" t="n"/>
      <c r="J163" s="1137">
        <f>SUM(E163:I163)</f>
        <v/>
      </c>
      <c r="K163" s="1134" t="n">
        <v>0</v>
      </c>
    </row>
    <row r="164" ht="13.5" customHeight="1">
      <c r="A164" s="1149" t="n">
        <v>4</v>
      </c>
      <c r="B164" s="1187" t="inlineStr">
        <is>
          <t>Computerization of KVS</t>
        </is>
      </c>
      <c r="C164" s="1073" t="n"/>
      <c r="D164" s="1074" t="n"/>
      <c r="E164" s="1134" t="n"/>
      <c r="F164" s="1134" t="n"/>
      <c r="G164" s="1135" t="n"/>
      <c r="H164" s="1149" t="n"/>
      <c r="I164" s="1134" t="n"/>
      <c r="J164" s="1137">
        <f>SUM(E164:I164)</f>
        <v/>
      </c>
      <c r="K164" s="1134" t="n">
        <v>0</v>
      </c>
    </row>
    <row r="165" ht="13.5" customHeight="1">
      <c r="A165" s="1149" t="n">
        <v>5</v>
      </c>
      <c r="B165" s="1187" t="inlineStr">
        <is>
          <t>Other Specific Grant</t>
        </is>
      </c>
      <c r="C165" s="1073" t="n"/>
      <c r="D165" s="1074" t="n"/>
      <c r="E165" s="1134" t="n"/>
      <c r="F165" s="1134" t="n"/>
      <c r="G165" s="1134" t="n"/>
      <c r="H165" s="1136">
        <f>'R&amp;P Specific'!H85</f>
        <v/>
      </c>
      <c r="I165" s="1134" t="n"/>
      <c r="J165" s="1137">
        <f>SUM(E165:I165)</f>
        <v/>
      </c>
      <c r="K165" s="1134" t="n">
        <v>0</v>
      </c>
    </row>
    <row r="166" ht="13.5" customHeight="1">
      <c r="A166" s="1149" t="n">
        <v>6</v>
      </c>
      <c r="B166" s="1187" t="inlineStr">
        <is>
          <t>Contribution to KVS HQ -VVN (20%)</t>
        </is>
      </c>
      <c r="C166" s="1073" t="n"/>
      <c r="D166" s="1074" t="n"/>
      <c r="E166" s="1134" t="n"/>
      <c r="F166" s="1134" t="n">
        <v>535996</v>
      </c>
      <c r="G166" s="1134" t="n"/>
      <c r="H166" s="1149" t="n"/>
      <c r="I166" s="1134" t="n"/>
      <c r="J166" s="1137">
        <f>SUM(E166:I166)</f>
        <v/>
      </c>
      <c r="K166" s="1134" t="n">
        <v>567630</v>
      </c>
    </row>
    <row r="167" ht="13.5" customHeight="1">
      <c r="A167" s="1149" t="n">
        <v>7</v>
      </c>
      <c r="B167" s="1187" t="inlineStr">
        <is>
          <t>Contribution to RO VVN Deposit A/C (5%)</t>
        </is>
      </c>
      <c r="C167" s="1073" t="n"/>
      <c r="D167" s="1074" t="n"/>
      <c r="E167" s="1134" t="n"/>
      <c r="F167" s="1134" t="n">
        <v>133999</v>
      </c>
      <c r="G167" s="1134" t="n"/>
      <c r="H167" s="1149" t="n"/>
      <c r="I167" s="1134" t="n"/>
      <c r="J167" s="1137">
        <f>SUM(E167:I167)</f>
        <v/>
      </c>
      <c r="K167" s="1134" t="n">
        <v>141907</v>
      </c>
    </row>
    <row r="168" ht="13.5" customHeight="1">
      <c r="A168" s="1149" t="n">
        <v>8</v>
      </c>
      <c r="B168" s="1187" t="inlineStr">
        <is>
          <t>Towards Surplus Fund-VVN</t>
        </is>
      </c>
      <c r="C168" s="1073" t="n"/>
      <c r="D168" s="1074" t="n"/>
      <c r="E168" s="1134" t="n"/>
      <c r="F168" s="1134" t="n"/>
      <c r="G168" s="1134" t="n"/>
      <c r="H168" s="1149" t="n"/>
      <c r="I168" s="1134" t="n"/>
      <c r="J168" s="1137">
        <f>SUM(E168:I168)</f>
        <v/>
      </c>
      <c r="K168" s="1134" t="n">
        <v>0</v>
      </c>
    </row>
    <row r="169" ht="13.5" customHeight="1">
      <c r="A169" s="1155" t="n"/>
      <c r="B169" s="1153" t="inlineStr">
        <is>
          <t>Sub Total</t>
        </is>
      </c>
      <c r="C169" s="1073" t="n"/>
      <c r="D169" s="1074" t="n"/>
      <c r="E169" s="1154">
        <f>SUM(E161:E168)</f>
        <v/>
      </c>
      <c r="F169" s="1154">
        <f>SUM(F161:F168)</f>
        <v/>
      </c>
      <c r="G169" s="1154">
        <f>SUM(G161:G168)</f>
        <v/>
      </c>
      <c r="H169" s="1155">
        <f>SUM(H161:H168)</f>
        <v/>
      </c>
      <c r="I169" s="1154">
        <f>SUM(I161:I168)</f>
        <v/>
      </c>
      <c r="J169" s="1155">
        <f>SUM(J161:J168)</f>
        <v/>
      </c>
      <c r="K169" s="1154">
        <f>SUM(K161:K168)</f>
        <v/>
      </c>
    </row>
    <row r="170" ht="13.5" customHeight="1">
      <c r="A170" s="1144" t="inlineStr">
        <is>
          <t>M</t>
        </is>
      </c>
      <c r="B170" s="1145" t="inlineStr">
        <is>
          <t>Closing Balance</t>
        </is>
      </c>
      <c r="C170" s="1073" t="n"/>
      <c r="D170" s="1074" t="n"/>
      <c r="E170" s="1129" t="n"/>
      <c r="F170" s="1129" t="n"/>
      <c r="G170" s="1129" t="n"/>
      <c r="H170" s="1146" t="n"/>
      <c r="I170" s="1129" t="n"/>
      <c r="J170" s="1146" t="n"/>
      <c r="K170" s="1129" t="n"/>
    </row>
    <row r="171" ht="13.5" customHeight="1">
      <c r="A171" s="1149" t="n">
        <v>1</v>
      </c>
      <c r="B171" s="1187" t="inlineStr">
        <is>
          <t>Cash in Hand</t>
        </is>
      </c>
      <c r="C171" s="1073" t="n"/>
      <c r="D171" s="1074" t="n"/>
      <c r="E171" s="1134" t="n">
        <v>0</v>
      </c>
      <c r="F171" s="1134" t="n"/>
      <c r="G171" s="1135" t="n"/>
      <c r="H171" s="1136">
        <f>'R&amp;P Specific'!H88</f>
        <v/>
      </c>
      <c r="I171" s="1134" t="n"/>
      <c r="J171" s="1137">
        <f>SUM(E171:I171)</f>
        <v/>
      </c>
      <c r="K171" s="1134" t="n"/>
    </row>
    <row r="172" ht="13.5" customHeight="1">
      <c r="A172" s="1149" t="n">
        <v>2</v>
      </c>
      <c r="B172" s="1187" t="inlineStr">
        <is>
          <t>Cash at Bank</t>
        </is>
      </c>
      <c r="C172" s="1073" t="n"/>
      <c r="D172" s="1074" t="n"/>
      <c r="E172" s="1134" t="n">
        <v>37802</v>
      </c>
      <c r="F172" s="1134" t="n">
        <v>1505633</v>
      </c>
      <c r="G172" s="1135" t="n"/>
      <c r="H172" s="1136">
        <f>'R&amp;P Specific'!H89</f>
        <v/>
      </c>
      <c r="I172" s="1134" t="n"/>
      <c r="J172" s="1137">
        <f>SUM(E172:I172)</f>
        <v/>
      </c>
      <c r="K172" s="1134" t="n">
        <v>2929811</v>
      </c>
    </row>
    <row r="173" ht="13.5" customHeight="1">
      <c r="A173" s="1149" t="n">
        <v>3</v>
      </c>
      <c r="B173" s="1187" t="inlineStr">
        <is>
          <t>Term Deposits with  Banks</t>
        </is>
      </c>
      <c r="C173" s="1073" t="n"/>
      <c r="D173" s="1074" t="n"/>
      <c r="E173" s="1134" t="n"/>
      <c r="F173" s="1134" t="n"/>
      <c r="G173" s="1135" t="n"/>
      <c r="H173" s="1136">
        <f>'R&amp;P Specific'!H90</f>
        <v/>
      </c>
      <c r="I173" s="1134" t="n"/>
      <c r="J173" s="1137">
        <f>SUM(E173:I173)</f>
        <v/>
      </c>
      <c r="K173" s="1134" t="n">
        <v>0</v>
      </c>
    </row>
    <row r="174" ht="13.5" customHeight="1">
      <c r="A174" s="1149" t="n">
        <v>4</v>
      </c>
      <c r="B174" s="1187" t="inlineStr">
        <is>
          <t>Permanent Imprest</t>
        </is>
      </c>
      <c r="C174" s="1073" t="n"/>
      <c r="D174" s="1074" t="n"/>
      <c r="E174" s="1134" t="n"/>
      <c r="F174" s="1134" t="n">
        <v>5000</v>
      </c>
      <c r="G174" s="1135" t="n"/>
      <c r="H174" s="1136">
        <f>'R&amp;P Specific'!H91</f>
        <v/>
      </c>
      <c r="I174" s="1134" t="n"/>
      <c r="J174" s="1137">
        <f>SUM(E174:I174)</f>
        <v/>
      </c>
      <c r="K174" s="1134" t="n">
        <v>5000</v>
      </c>
    </row>
    <row r="175" ht="13.5" customHeight="1">
      <c r="A175" s="1155" t="n"/>
      <c r="B175" s="1153" t="inlineStr">
        <is>
          <t>Sub Total</t>
        </is>
      </c>
      <c r="C175" s="1073" t="n"/>
      <c r="D175" s="1074" t="n"/>
      <c r="E175" s="1154">
        <f>SUM(E171:E174)</f>
        <v/>
      </c>
      <c r="F175" s="1154">
        <f>SUM(F171:F174)</f>
        <v/>
      </c>
      <c r="G175" s="1154">
        <f>SUM(G171:G174)</f>
        <v/>
      </c>
      <c r="H175" s="1155">
        <f>SUM(H171:H174)</f>
        <v/>
      </c>
      <c r="I175" s="1154">
        <f>SUM(I171:I174)</f>
        <v/>
      </c>
      <c r="J175" s="1155">
        <f>SUM(J171:J174)</f>
        <v/>
      </c>
      <c r="K175" s="1154">
        <f>SUM(K171:K174)</f>
        <v/>
      </c>
    </row>
    <row r="176" ht="28.5" customHeight="1">
      <c r="A176" s="1191" t="n"/>
      <c r="B176" s="1192" t="inlineStr">
        <is>
          <t>GRAND TOTAL</t>
        </is>
      </c>
      <c r="C176" s="1073" t="n"/>
      <c r="D176" s="1074" t="n"/>
      <c r="E176" s="1168">
        <f>E175+E169+E159+E143+E139+E130+E125+E118+E103+E94+E77+E41</f>
        <v/>
      </c>
      <c r="F176" s="1168">
        <f>F175+F169+F159+F143+F139+F130+F125+F118+F103+F94+F77+F41</f>
        <v/>
      </c>
      <c r="G176" s="1168">
        <f>G175+G169+G159+G143+G139+G130+G125+G118+G103+G94+G77+G41</f>
        <v/>
      </c>
      <c r="H176" s="1168">
        <f>H175+H169+H159+H143+H139+H130+H125+H118+H103+H94+H77+H41</f>
        <v/>
      </c>
      <c r="I176" s="1168">
        <f>I175+I169+I159+I143+I139+I130+I125+I118+I103+I94+I77+I41</f>
        <v/>
      </c>
      <c r="J176" s="1168">
        <f>J175+J169+J159+J143+J139+J130+J125+J118+J103+J94+J77+J41</f>
        <v/>
      </c>
      <c r="K176" s="1168">
        <f>K175+K169+K159+K143+K139+K130+K125+K118+K103+K94+K77+K41</f>
        <v/>
      </c>
    </row>
    <row r="177" ht="27.75" customHeight="1">
      <c r="A177" s="1193" t="n"/>
      <c r="B177" s="1173" t="inlineStr">
        <is>
          <t>Difference</t>
        </is>
      </c>
      <c r="C177" s="1073" t="n"/>
      <c r="D177" s="1074" t="n"/>
      <c r="E177" s="1174">
        <f>RECEIPTS!C97-PAYMENTS!E176</f>
        <v/>
      </c>
      <c r="F177" s="1174">
        <f>RECEIPTS!D97-PAYMENTS!F176</f>
        <v/>
      </c>
      <c r="G177" s="1174">
        <f>RECEIPTS!E97-PAYMENTS!G176</f>
        <v/>
      </c>
      <c r="H177" s="1174">
        <f>RECEIPTS!F97-PAYMENTS!H176</f>
        <v/>
      </c>
      <c r="I177" s="1174">
        <f>RECEIPTS!G97-PAYMENTS!I176</f>
        <v/>
      </c>
      <c r="J177" s="1174">
        <f>RECEIPTS!H97-PAYMENTS!J176</f>
        <v/>
      </c>
      <c r="K177" s="1174">
        <f>RECEIPTS!I97-PAYMENTS!K176</f>
        <v/>
      </c>
    </row>
    <row r="178" ht="38.25" customFormat="1" customHeight="1" s="466">
      <c r="A178" s="758" t="inlineStr">
        <is>
          <t>FINANCE OFFICER/DIRECTOR/PRINCIPAL</t>
        </is>
      </c>
      <c r="B178" s="1175" t="n"/>
      <c r="C178" s="1175" t="n"/>
      <c r="D178" s="1175" t="n"/>
      <c r="E178" s="1175" t="n"/>
      <c r="F178" s="1175" t="n"/>
      <c r="G178" s="1175" t="n"/>
      <c r="H178" s="1175" t="n"/>
      <c r="I178" s="1175" t="n"/>
      <c r="J178" s="1175" t="n"/>
      <c r="K178" s="1176" t="n"/>
    </row>
  </sheetData>
  <mergeCells count="147">
    <mergeCell ref="B42:D42"/>
    <mergeCell ref="B60:D60"/>
    <mergeCell ref="B57:D57"/>
    <mergeCell ref="B170:D170"/>
    <mergeCell ref="B148:D148"/>
    <mergeCell ref="B157:D157"/>
    <mergeCell ref="A178:K178"/>
    <mergeCell ref="B166:D166"/>
    <mergeCell ref="B53:D53"/>
    <mergeCell ref="B44:D44"/>
    <mergeCell ref="B172:D172"/>
    <mergeCell ref="B108:D108"/>
    <mergeCell ref="B168:D168"/>
    <mergeCell ref="B84:D84"/>
    <mergeCell ref="G3:G4"/>
    <mergeCell ref="I3:I4"/>
    <mergeCell ref="B143:D143"/>
    <mergeCell ref="B92:D92"/>
    <mergeCell ref="B158:D158"/>
    <mergeCell ref="B133:D133"/>
    <mergeCell ref="B142:D142"/>
    <mergeCell ref="B80:D80"/>
    <mergeCell ref="B94:D94"/>
    <mergeCell ref="B160:D160"/>
    <mergeCell ref="A2:K2"/>
    <mergeCell ref="B135:D135"/>
    <mergeCell ref="B144:D144"/>
    <mergeCell ref="B62:D62"/>
    <mergeCell ref="B54:D54"/>
    <mergeCell ref="B125:D125"/>
    <mergeCell ref="B72:D72"/>
    <mergeCell ref="B159:D159"/>
    <mergeCell ref="B134:D134"/>
    <mergeCell ref="B96:D96"/>
    <mergeCell ref="B56:D56"/>
    <mergeCell ref="B167:D167"/>
    <mergeCell ref="B70:D70"/>
    <mergeCell ref="B105:D105"/>
    <mergeCell ref="B161:D161"/>
    <mergeCell ref="B43:D43"/>
    <mergeCell ref="B176:D176"/>
    <mergeCell ref="B111:D111"/>
    <mergeCell ref="B120:D120"/>
    <mergeCell ref="B98:D98"/>
    <mergeCell ref="B107:D107"/>
    <mergeCell ref="B175:D175"/>
    <mergeCell ref="B88:D88"/>
    <mergeCell ref="B73:D73"/>
    <mergeCell ref="B82:D82"/>
    <mergeCell ref="B147:D147"/>
    <mergeCell ref="B162:D162"/>
    <mergeCell ref="B171:D171"/>
    <mergeCell ref="B137:D137"/>
    <mergeCell ref="B146:D146"/>
    <mergeCell ref="B99:D99"/>
    <mergeCell ref="B74:D74"/>
    <mergeCell ref="B68:D68"/>
    <mergeCell ref="B83:D83"/>
    <mergeCell ref="B139:D139"/>
    <mergeCell ref="B124:D124"/>
    <mergeCell ref="B76:D76"/>
    <mergeCell ref="B45:D45"/>
    <mergeCell ref="B110:D110"/>
    <mergeCell ref="B85:D85"/>
    <mergeCell ref="B173:D173"/>
    <mergeCell ref="B126:D126"/>
    <mergeCell ref="B100:D100"/>
    <mergeCell ref="B75:D75"/>
    <mergeCell ref="B109:D109"/>
    <mergeCell ref="B47:D47"/>
    <mergeCell ref="B141:D141"/>
    <mergeCell ref="B59:D59"/>
    <mergeCell ref="B150:D150"/>
    <mergeCell ref="K3:K4"/>
    <mergeCell ref="B46:D46"/>
    <mergeCell ref="B102:D102"/>
    <mergeCell ref="A3:A5"/>
    <mergeCell ref="B152:D152"/>
    <mergeCell ref="B48:D48"/>
    <mergeCell ref="B136:D136"/>
    <mergeCell ref="B145:D145"/>
    <mergeCell ref="B78:D78"/>
    <mergeCell ref="B87:D87"/>
    <mergeCell ref="A1:K1"/>
    <mergeCell ref="B128:D128"/>
    <mergeCell ref="B49:D49"/>
    <mergeCell ref="B65:D65"/>
    <mergeCell ref="B177:D177"/>
    <mergeCell ref="B164:D164"/>
    <mergeCell ref="B51:D51"/>
    <mergeCell ref="B114:D114"/>
    <mergeCell ref="B63:D63"/>
    <mergeCell ref="B154:D154"/>
    <mergeCell ref="B123:D123"/>
    <mergeCell ref="B163:D163"/>
    <mergeCell ref="B50:D50"/>
    <mergeCell ref="H3:H4"/>
    <mergeCell ref="J3:J4"/>
    <mergeCell ref="B138:D138"/>
    <mergeCell ref="B113:D113"/>
    <mergeCell ref="B91:D91"/>
    <mergeCell ref="B156:D156"/>
    <mergeCell ref="B165:D165"/>
    <mergeCell ref="B66:D66"/>
    <mergeCell ref="B4:B5"/>
    <mergeCell ref="B140:D140"/>
    <mergeCell ref="B155:D155"/>
    <mergeCell ref="B115:D115"/>
    <mergeCell ref="B93:D93"/>
    <mergeCell ref="B149:D149"/>
    <mergeCell ref="B130:D130"/>
    <mergeCell ref="B77:D77"/>
    <mergeCell ref="B117:D117"/>
    <mergeCell ref="B86:D86"/>
    <mergeCell ref="B151:D151"/>
    <mergeCell ref="B67:D67"/>
    <mergeCell ref="B61:D61"/>
    <mergeCell ref="B132:D132"/>
    <mergeCell ref="B101:D101"/>
    <mergeCell ref="B119:D119"/>
    <mergeCell ref="B116:D116"/>
    <mergeCell ref="B69:D69"/>
    <mergeCell ref="B103:D103"/>
    <mergeCell ref="B174:D174"/>
    <mergeCell ref="B112:D112"/>
    <mergeCell ref="B118:D118"/>
    <mergeCell ref="B127:D127"/>
    <mergeCell ref="B55:D55"/>
    <mergeCell ref="B95:D95"/>
    <mergeCell ref="B64:D64"/>
    <mergeCell ref="B89:D89"/>
    <mergeCell ref="B104:D104"/>
    <mergeCell ref="B169:D169"/>
    <mergeCell ref="B79:D79"/>
    <mergeCell ref="B97:D97"/>
    <mergeCell ref="C3:E3"/>
    <mergeCell ref="B153:D153"/>
    <mergeCell ref="B106:D106"/>
    <mergeCell ref="B129:D129"/>
    <mergeCell ref="B81:D81"/>
    <mergeCell ref="B121:D121"/>
    <mergeCell ref="B90:D90"/>
    <mergeCell ref="B122:D122"/>
    <mergeCell ref="B71:D71"/>
    <mergeCell ref="B131:D131"/>
    <mergeCell ref="B58:D58"/>
    <mergeCell ref="B52:D52"/>
  </mergeCells>
  <dataValidations count="1">
    <dataValidation sqref="E7:E175 F7:J40 F41:K41 F42:J175" showDropDown="0" showInputMessage="1" showErrorMessage="1" allowBlank="1" type="whole" operator="greaterThanOrEqual">
      <formula1>0</formula1>
    </dataValidation>
  </dataValidations>
  <printOptions horizontalCentered="1"/>
  <pageMargins left="0.7086614173228347" right="0.3149606299212598" top="0.3937007874015748" bottom="0.2362204724409449" header="0.2362204724409449" footer="0.1574803149606299"/>
  <pageSetup orientation="landscape" paperSize="9" scale="85" blackAndWhite="1"/>
  <rowBreaks count="4" manualBreakCount="4">
    <brk id="41" min="0" max="16383" man="1"/>
    <brk id="77" min="0" max="16383" man="1"/>
    <brk id="118" min="0" max="8" man="1"/>
    <brk id="159" min="0" max="8" man="1"/>
  </rowBreaks>
  <legacyDrawing r:id="anysvml"/>
</worksheet>
</file>

<file path=xl/worksheets/sheet7.xml><?xml version="1.0" encoding="utf-8"?>
<worksheet xmlns="http://schemas.openxmlformats.org/spreadsheetml/2006/main">
  <sheetPr>
    <tabColor theme="7" tint="0.3999755851924192"/>
    <outlinePr summaryBelow="1" summaryRight="1"/>
    <pageSetUpPr/>
  </sheetPr>
  <dimension ref="A1:I99"/>
  <sheetViews>
    <sheetView view="pageBreakPreview" topLeftCell="A79" zoomScale="115" zoomScaleNormal="100" zoomScaleSheetLayoutView="115" workbookViewId="0">
      <selection activeCell="B90" sqref="B90:B94"/>
    </sheetView>
  </sheetViews>
  <sheetFormatPr baseColWidth="8" defaultRowHeight="11.25"/>
  <cols>
    <col width="7.42578125" customWidth="1" style="1120" min="1" max="1"/>
    <col width="51.140625" customWidth="1" style="1121" min="2" max="2"/>
    <col width="14.7109375" customWidth="1" style="1120" min="3" max="3"/>
    <col width="15.28515625" customWidth="1" style="1120" min="4" max="4"/>
    <col width="14.5703125" customWidth="1" style="1120" min="5" max="5"/>
    <col width="15" customWidth="1" style="1120" min="6" max="6"/>
    <col width="13.42578125" customWidth="1" style="1120" min="7" max="7"/>
    <col width="13.7109375" customWidth="1" style="1120" min="8" max="9"/>
    <col width="9.140625" customWidth="1" style="1122" min="10" max="16384"/>
  </cols>
  <sheetData>
    <row r="1" ht="18.75" customFormat="1" customHeight="1" s="124">
      <c r="A1" s="1194">
        <f>COVER!A1</f>
        <v/>
      </c>
      <c r="B1" s="1058" t="n"/>
      <c r="C1" s="1058" t="n"/>
      <c r="D1" s="1058" t="n"/>
      <c r="E1" s="1058" t="n"/>
      <c r="F1" s="1058" t="n"/>
      <c r="G1" s="1058" t="n"/>
      <c r="H1" s="1058" t="n"/>
      <c r="I1" s="1059" t="n"/>
    </row>
    <row r="2" ht="20.25" customFormat="1" customHeight="1" s="99">
      <c r="A2" s="1195" t="inlineStr">
        <is>
          <t>RECEIPT AND PAYMENT ACCOUNT OF SPECIFIC PLAN FUND FOR THE YEAR 2023-24</t>
        </is>
      </c>
      <c r="B2" s="1068" t="n"/>
      <c r="C2" s="1068" t="n"/>
      <c r="D2" s="1068" t="n"/>
      <c r="E2" s="1068" t="n"/>
      <c r="F2" s="1068" t="n"/>
      <c r="G2" s="1068" t="n"/>
      <c r="H2" s="1068" t="n"/>
      <c r="I2" s="1069" t="n"/>
    </row>
    <row r="3" ht="27" customFormat="1" customHeight="1" s="99">
      <c r="A3" s="765" t="inlineStr">
        <is>
          <t>Serial no. referrenced to R&amp;P account</t>
        </is>
      </c>
      <c r="B3" s="468" t="inlineStr">
        <is>
          <t>RECEIPTS DURING THE YEAR</t>
        </is>
      </c>
      <c r="C3" s="661" t="inlineStr">
        <is>
          <t>NAEP</t>
        </is>
      </c>
      <c r="D3" s="662" t="inlineStr">
        <is>
          <t>ATL</t>
        </is>
      </c>
      <c r="E3" s="756" t="inlineStr">
        <is>
          <t>Skill Hub</t>
        </is>
      </c>
      <c r="F3" s="756" t="inlineStr">
        <is>
          <t>PM SHRI</t>
        </is>
      </c>
      <c r="G3" s="756" t="n"/>
      <c r="H3" s="767" t="inlineStr">
        <is>
          <t>TOTAL-CURRENT YEAR</t>
        </is>
      </c>
      <c r="I3" s="767" t="inlineStr">
        <is>
          <t>TOTAL-PREVIOUS YEAR</t>
        </is>
      </c>
    </row>
    <row r="4" ht="15" customFormat="1" customHeight="1" s="99">
      <c r="A4" s="1125" t="n"/>
      <c r="B4" s="757" t="inlineStr">
        <is>
          <t>HEADS OF ACCOUNTS</t>
        </is>
      </c>
      <c r="C4" s="1126" t="n"/>
      <c r="D4" s="1126" t="n"/>
      <c r="E4" s="1126" t="n"/>
      <c r="F4" s="1126" t="n"/>
      <c r="G4" s="1126" t="n"/>
      <c r="H4" s="1126" t="n"/>
      <c r="I4" s="1126" t="n"/>
    </row>
    <row r="5" customFormat="1" s="99">
      <c r="A5" s="1126" t="n"/>
      <c r="B5" s="1125" t="n"/>
      <c r="C5" s="469" t="n">
        <v>1</v>
      </c>
      <c r="D5" s="469" t="n">
        <v>2</v>
      </c>
      <c r="E5" s="469" t="n">
        <v>3</v>
      </c>
      <c r="F5" s="469" t="n">
        <v>4</v>
      </c>
      <c r="G5" s="469" t="n">
        <v>5</v>
      </c>
      <c r="H5" s="469" t="n">
        <v>6</v>
      </c>
      <c r="I5" s="469" t="n">
        <v>7</v>
      </c>
    </row>
    <row r="6" ht="15" customHeight="1">
      <c r="A6" s="1196" t="inlineStr">
        <is>
          <t>A</t>
        </is>
      </c>
      <c r="B6" s="1197" t="inlineStr">
        <is>
          <t>Opening Balance</t>
        </is>
      </c>
      <c r="C6" s="1198" t="n"/>
      <c r="D6" s="1198" t="n"/>
      <c r="E6" s="1198" t="n"/>
      <c r="F6" s="1198" t="n"/>
      <c r="G6" s="1198" t="n"/>
      <c r="H6" s="1198" t="n"/>
      <c r="I6" s="1198" t="n"/>
    </row>
    <row r="7" ht="15" customFormat="1" customHeight="1" s="1131">
      <c r="A7" s="1199" t="n">
        <v>1</v>
      </c>
      <c r="B7" s="1200" t="inlineStr">
        <is>
          <t>Cash in Hand</t>
        </is>
      </c>
      <c r="C7" s="1134" t="n"/>
      <c r="D7" s="1134" t="n"/>
      <c r="E7" s="1134" t="n"/>
      <c r="F7" s="1134" t="n"/>
      <c r="G7" s="1134" t="n"/>
      <c r="H7" s="1201">
        <f>SUM(C7:G7)</f>
        <v/>
      </c>
      <c r="I7" s="1134" t="n"/>
    </row>
    <row r="8" ht="15" customFormat="1" customHeight="1" s="1131">
      <c r="A8" s="1199" t="n">
        <v>2</v>
      </c>
      <c r="B8" s="1200" t="inlineStr">
        <is>
          <t>Cash at Bank</t>
        </is>
      </c>
      <c r="C8" s="1134" t="n"/>
      <c r="D8" s="1134" t="n"/>
      <c r="E8" s="1134" t="n"/>
      <c r="F8" s="1134" t="n"/>
      <c r="G8" s="1134" t="n"/>
      <c r="H8" s="1201">
        <f>SUM(C8:G8)</f>
        <v/>
      </c>
      <c r="I8" s="1134" t="n"/>
    </row>
    <row r="9" ht="15" customFormat="1" customHeight="1" s="1131">
      <c r="A9" s="1199" t="n">
        <v>3</v>
      </c>
      <c r="B9" s="1200" t="inlineStr">
        <is>
          <t>Term Deposits with Banks</t>
        </is>
      </c>
      <c r="C9" s="1134" t="n"/>
      <c r="D9" s="1134" t="n"/>
      <c r="E9" s="1134" t="n"/>
      <c r="F9" s="1134" t="n"/>
      <c r="G9" s="1134" t="n"/>
      <c r="H9" s="1201">
        <f>SUM(C9:G9)</f>
        <v/>
      </c>
      <c r="I9" s="1134" t="n"/>
    </row>
    <row r="10" ht="15" customFormat="1" customHeight="1" s="1131">
      <c r="A10" s="1199" t="n">
        <v>4</v>
      </c>
      <c r="B10" s="1200" t="inlineStr">
        <is>
          <t>Permanent Imprest</t>
        </is>
      </c>
      <c r="C10" s="1134" t="n"/>
      <c r="D10" s="1134" t="n"/>
      <c r="E10" s="1134" t="n"/>
      <c r="F10" s="1134" t="n"/>
      <c r="G10" s="1134" t="n"/>
      <c r="H10" s="1201">
        <f>SUM(C10:G10)</f>
        <v/>
      </c>
      <c r="I10" s="1134" t="n"/>
    </row>
    <row r="11" ht="15" customFormat="1" customHeight="1" s="1131">
      <c r="A11" s="1202" t="n"/>
      <c r="B11" s="1203" t="inlineStr">
        <is>
          <t>Sub Total</t>
        </is>
      </c>
      <c r="C11" s="1142">
        <f>SUM(C7:C10)</f>
        <v/>
      </c>
      <c r="D11" s="1142">
        <f>SUM(D7:D10)</f>
        <v/>
      </c>
      <c r="E11" s="1142">
        <f>SUM(E7:E10)</f>
        <v/>
      </c>
      <c r="F11" s="1142">
        <f>SUM(F7:F10)</f>
        <v/>
      </c>
      <c r="G11" s="1142">
        <f>SUM(G7:G10)</f>
        <v/>
      </c>
      <c r="H11" s="1204">
        <f>SUM(H7:H10)</f>
        <v/>
      </c>
      <c r="I11" s="1142">
        <f>SUM(I7:I10)</f>
        <v/>
      </c>
    </row>
    <row r="12" ht="15" customFormat="1" customHeight="1" s="1131">
      <c r="A12" s="1162" t="inlineStr">
        <is>
          <t>B (i)</t>
        </is>
      </c>
      <c r="B12" s="1178" t="inlineStr">
        <is>
          <t>Funds Received from RO</t>
        </is>
      </c>
      <c r="C12" s="1129" t="n"/>
      <c r="D12" s="1129" t="n"/>
      <c r="E12" s="1129" t="n"/>
      <c r="F12" s="1129" t="n"/>
      <c r="G12" s="1129" t="n"/>
      <c r="H12" s="1205" t="n"/>
      <c r="I12" s="1129" t="n"/>
    </row>
    <row r="13" ht="15" customFormat="1" customHeight="1" s="1131">
      <c r="A13" s="1206" t="n">
        <v>9</v>
      </c>
      <c r="B13" s="1207" t="inlineStr">
        <is>
          <t xml:space="preserve">Other specific Grant(viz NAEP, ATL etc.) </t>
        </is>
      </c>
      <c r="C13" s="1134" t="n"/>
      <c r="D13" s="1134" t="n"/>
      <c r="E13" s="1134" t="n"/>
      <c r="F13" s="1134" t="n"/>
      <c r="G13" s="1134" t="n"/>
      <c r="H13" s="1201">
        <f>SUM(C13:G13)</f>
        <v/>
      </c>
      <c r="I13" s="1134" t="n"/>
    </row>
    <row r="14" ht="15" customFormat="1" customHeight="1" s="1131">
      <c r="A14" s="1185" t="n"/>
      <c r="B14" s="1203" t="inlineStr">
        <is>
          <t>Sub Total</t>
        </is>
      </c>
      <c r="C14" s="1154">
        <f>SUM(C13:C13)</f>
        <v/>
      </c>
      <c r="D14" s="1154">
        <f>SUM(D13:D13)</f>
        <v/>
      </c>
      <c r="E14" s="1154">
        <f>SUM(E13:E13)</f>
        <v/>
      </c>
      <c r="F14" s="1154">
        <f>SUM(F13:F13)</f>
        <v/>
      </c>
      <c r="G14" s="1154">
        <f>SUM(G13:G13)</f>
        <v/>
      </c>
      <c r="H14" s="1208">
        <f>SUM(H13:H13)</f>
        <v/>
      </c>
      <c r="I14" s="1154">
        <f>SUM(I13:I13)</f>
        <v/>
      </c>
    </row>
    <row r="15" ht="15" customFormat="1" customHeight="1" s="1131">
      <c r="A15" s="1162" t="inlineStr">
        <is>
          <t>E</t>
        </is>
      </c>
      <c r="B15" s="1178" t="inlineStr">
        <is>
          <t>Other Income</t>
        </is>
      </c>
      <c r="C15" s="1129" t="n"/>
      <c r="D15" s="1129" t="n"/>
      <c r="E15" s="1129" t="n"/>
      <c r="F15" s="1129" t="n"/>
      <c r="G15" s="1129" t="n"/>
      <c r="H15" s="1205" t="n"/>
      <c r="I15" s="1129" t="n"/>
    </row>
    <row r="16" ht="22.5" customFormat="1" customHeight="1" s="1131">
      <c r="A16" s="1206" t="n">
        <v>3</v>
      </c>
      <c r="B16" s="1207" t="inlineStr">
        <is>
          <t>Misc. receipts of Revenue nature(sale of tender form waste paper, misc. income etc.)</t>
        </is>
      </c>
      <c r="C16" s="1134" t="n"/>
      <c r="D16" s="1134" t="n"/>
      <c r="E16" s="1134" t="n"/>
      <c r="F16" s="1134" t="n"/>
      <c r="G16" s="1134" t="n"/>
      <c r="H16" s="1201">
        <f>SUM(C16:G16)</f>
        <v/>
      </c>
      <c r="I16" s="1134" t="n"/>
    </row>
    <row r="17" ht="15" customFormat="1" customHeight="1" s="1131">
      <c r="A17" s="1206" t="n">
        <v>4</v>
      </c>
      <c r="B17" s="1207" t="inlineStr">
        <is>
          <t>Recoveries of Capital Nature(lost article /damaged article, condemned articles)</t>
        </is>
      </c>
      <c r="C17" s="1134" t="n"/>
      <c r="D17" s="1134" t="n"/>
      <c r="E17" s="1134" t="n"/>
      <c r="F17" s="1134" t="n"/>
      <c r="G17" s="1134" t="n"/>
      <c r="H17" s="1201">
        <f>SUM(C17:G17)</f>
        <v/>
      </c>
      <c r="I17" s="1134" t="n"/>
    </row>
    <row r="18" ht="15" customFormat="1" customHeight="1" s="1131">
      <c r="A18" s="1202" t="n"/>
      <c r="B18" s="1203" t="inlineStr">
        <is>
          <t>Sub Total</t>
        </is>
      </c>
      <c r="C18" s="1154">
        <f>SUM(C16:C17)</f>
        <v/>
      </c>
      <c r="D18" s="1154">
        <f>SUM(D16:D17)</f>
        <v/>
      </c>
      <c r="E18" s="1154">
        <f>SUM(E16:E17)</f>
        <v/>
      </c>
      <c r="F18" s="1154">
        <f>SUM(F16:F17)</f>
        <v/>
      </c>
      <c r="G18" s="1154">
        <f>SUM(G16:G17)</f>
        <v/>
      </c>
      <c r="H18" s="1208">
        <f>SUM(H16:H17)</f>
        <v/>
      </c>
      <c r="I18" s="1154">
        <f>SUM(I16:I17)</f>
        <v/>
      </c>
    </row>
    <row r="19" ht="15" customFormat="1" customHeight="1" s="1131">
      <c r="A19" s="1162" t="inlineStr">
        <is>
          <t>G</t>
        </is>
      </c>
      <c r="B19" s="1178" t="inlineStr">
        <is>
          <t>Interest Received on</t>
        </is>
      </c>
      <c r="C19" s="1129" t="n"/>
      <c r="D19" s="1129" t="n"/>
      <c r="E19" s="1129" t="n"/>
      <c r="F19" s="1129" t="n"/>
      <c r="G19" s="1129" t="n"/>
      <c r="H19" s="1205" t="n"/>
      <c r="I19" s="1129" t="n"/>
    </row>
    <row r="20" ht="15" customFormat="1" customHeight="1" s="1131">
      <c r="A20" s="1206" t="n">
        <v>1</v>
      </c>
      <c r="B20" s="1207" t="inlineStr">
        <is>
          <t>Savings Bank Accounts/Flexi Deposit Account</t>
        </is>
      </c>
      <c r="C20" s="1134" t="n"/>
      <c r="D20" s="1134" t="n"/>
      <c r="E20" s="1134" t="n"/>
      <c r="F20" s="1134" t="n"/>
      <c r="G20" s="1134" t="n"/>
      <c r="H20" s="1201">
        <f>SUM(C20:G20)</f>
        <v/>
      </c>
      <c r="I20" s="1134" t="n"/>
    </row>
    <row r="21" ht="15" customFormat="1" customHeight="1" s="1131">
      <c r="A21" s="1206" t="n">
        <v>2</v>
      </c>
      <c r="B21" s="1207" t="inlineStr">
        <is>
          <t>Term Deposits with scheduled Banks</t>
        </is>
      </c>
      <c r="C21" s="1134" t="n"/>
      <c r="D21" s="1134" t="n"/>
      <c r="E21" s="1134" t="n"/>
      <c r="F21" s="1134" t="n"/>
      <c r="G21" s="1134" t="n"/>
      <c r="H21" s="1201">
        <f>SUM(C21:G21)</f>
        <v/>
      </c>
      <c r="I21" s="1134" t="n"/>
    </row>
    <row r="22" ht="15" customFormat="1" customHeight="1" s="1131">
      <c r="A22" s="1202" t="n"/>
      <c r="B22" s="1203" t="inlineStr">
        <is>
          <t>Sub Total</t>
        </is>
      </c>
      <c r="C22" s="1154">
        <f>SUM(C20:C21)</f>
        <v/>
      </c>
      <c r="D22" s="1154">
        <f>SUM(D20:D21)</f>
        <v/>
      </c>
      <c r="E22" s="1154">
        <f>SUM(E20:E21)</f>
        <v/>
      </c>
      <c r="F22" s="1154">
        <f>SUM(F20:F21)</f>
        <v/>
      </c>
      <c r="G22" s="1154">
        <f>SUM(G20:G21)</f>
        <v/>
      </c>
      <c r="H22" s="1208">
        <f>SUM(H20:H21)</f>
        <v/>
      </c>
      <c r="I22" s="1154">
        <f>SUM(I20:I21)</f>
        <v/>
      </c>
    </row>
    <row r="23" ht="15" customFormat="1" customHeight="1" s="1131">
      <c r="A23" s="1162" t="inlineStr">
        <is>
          <t>J</t>
        </is>
      </c>
      <c r="B23" s="1178" t="inlineStr">
        <is>
          <t>Advances</t>
        </is>
      </c>
      <c r="C23" s="1129" t="n"/>
      <c r="D23" s="1129" t="n"/>
      <c r="E23" s="1129" t="n"/>
      <c r="F23" s="1129" t="n"/>
      <c r="G23" s="1129" t="n"/>
      <c r="H23" s="1205" t="n"/>
      <c r="I23" s="1129" t="n"/>
    </row>
    <row r="24" ht="15" customFormat="1" customHeight="1" s="1131">
      <c r="A24" s="1206" t="n">
        <v>2</v>
      </c>
      <c r="B24" s="1207" t="inlineStr">
        <is>
          <t>Deposit with Construction Agencies-For Construction work</t>
        </is>
      </c>
      <c r="C24" s="1134" t="n"/>
      <c r="D24" s="1134" t="n"/>
      <c r="E24" s="1134" t="n"/>
      <c r="F24" s="1134" t="n"/>
      <c r="G24" s="1134" t="n"/>
      <c r="H24" s="1201">
        <f>SUM(C24:G24)</f>
        <v/>
      </c>
      <c r="I24" s="1163" t="n"/>
    </row>
    <row r="25" ht="15" customFormat="1" customHeight="1" s="1131">
      <c r="A25" s="1206" t="n">
        <v>5</v>
      </c>
      <c r="B25" s="1207" t="inlineStr">
        <is>
          <t>To  Suppliers (for recurring expenditure)</t>
        </is>
      </c>
      <c r="C25" s="1134" t="n"/>
      <c r="D25" s="1134" t="n"/>
      <c r="E25" s="1134" t="n"/>
      <c r="F25" s="1134" t="n"/>
      <c r="G25" s="1134" t="n"/>
      <c r="H25" s="1201">
        <f>SUM(C25:G25)</f>
        <v/>
      </c>
      <c r="I25" s="1163" t="n"/>
    </row>
    <row r="26" ht="15" customFormat="1" customHeight="1" s="1131">
      <c r="A26" s="1206" t="n">
        <v>8</v>
      </c>
      <c r="B26" s="1207" t="inlineStr">
        <is>
          <t>Others (to be specified)</t>
        </is>
      </c>
      <c r="C26" s="1134" t="n"/>
      <c r="D26" s="1134" t="n"/>
      <c r="E26" s="1134" t="n"/>
      <c r="F26" s="1134" t="n"/>
      <c r="G26" s="1134" t="n"/>
      <c r="H26" s="1201">
        <f>SUM(C26:G26)</f>
        <v/>
      </c>
      <c r="I26" s="1163" t="n"/>
    </row>
    <row r="27" ht="15" customFormat="1" customHeight="1" s="1131">
      <c r="A27" s="1202" t="n"/>
      <c r="B27" s="1203" t="inlineStr">
        <is>
          <t>Sub Total</t>
        </is>
      </c>
      <c r="C27" s="1154">
        <f>SUM(C24:C26)</f>
        <v/>
      </c>
      <c r="D27" s="1154">
        <f>SUM(D24:D26)</f>
        <v/>
      </c>
      <c r="E27" s="1154">
        <f>SUM(E24:E26)</f>
        <v/>
      </c>
      <c r="F27" s="1154">
        <f>SUM(F24:F26)</f>
        <v/>
      </c>
      <c r="G27" s="1154">
        <f>SUM(G24:G26)</f>
        <v/>
      </c>
      <c r="H27" s="1208">
        <f>SUM(H24:H26)</f>
        <v/>
      </c>
      <c r="I27" s="1154">
        <f>SUM(I24:I26)</f>
        <v/>
      </c>
    </row>
    <row r="28" ht="15" customFormat="1" customHeight="1" s="1131">
      <c r="A28" s="1162" t="inlineStr">
        <is>
          <t>K</t>
        </is>
      </c>
      <c r="B28" s="1178" t="inlineStr">
        <is>
          <t>Security Deposit</t>
        </is>
      </c>
      <c r="C28" s="1129" t="n"/>
      <c r="D28" s="1129" t="n"/>
      <c r="E28" s="1129" t="n"/>
      <c r="F28" s="1129" t="n"/>
      <c r="G28" s="1129" t="n"/>
      <c r="H28" s="1205" t="n"/>
      <c r="I28" s="1129" t="n"/>
    </row>
    <row r="29" ht="15" customFormat="1" customHeight="1" s="1131">
      <c r="A29" s="1206" t="n">
        <v>1</v>
      </c>
      <c r="B29" s="1207" t="inlineStr">
        <is>
          <t>Telephone/Electricity /water etc.</t>
        </is>
      </c>
      <c r="C29" s="1134" t="n"/>
      <c r="D29" s="1134" t="n"/>
      <c r="E29" s="1134" t="n"/>
      <c r="F29" s="1134" t="n"/>
      <c r="G29" s="1134" t="n"/>
      <c r="H29" s="1201">
        <f>SUM(C29:G29)</f>
        <v/>
      </c>
      <c r="I29" s="1163" t="n"/>
    </row>
    <row r="30" ht="15" customFormat="1" customHeight="1" s="1131">
      <c r="A30" s="1206" t="n">
        <v>2</v>
      </c>
      <c r="B30" s="1207" t="inlineStr">
        <is>
          <t>Other (to be specified)</t>
        </is>
      </c>
      <c r="C30" s="1134" t="n"/>
      <c r="D30" s="1134" t="n"/>
      <c r="E30" s="1134" t="n"/>
      <c r="F30" s="1134" t="n"/>
      <c r="G30" s="1134" t="n"/>
      <c r="H30" s="1201">
        <f>SUM(C30:G30)</f>
        <v/>
      </c>
      <c r="I30" s="1163" t="n"/>
    </row>
    <row r="31" ht="15" customFormat="1" customHeight="1" s="1131">
      <c r="A31" s="1202" t="n"/>
      <c r="B31" s="1203" t="inlineStr">
        <is>
          <t>Sub Total</t>
        </is>
      </c>
      <c r="C31" s="1154">
        <f>SUM(C29:C30)</f>
        <v/>
      </c>
      <c r="D31" s="1154">
        <f>SUM(D29:D30)</f>
        <v/>
      </c>
      <c r="E31" s="1154">
        <f>SUM(E29:E30)</f>
        <v/>
      </c>
      <c r="F31" s="1154">
        <f>SUM(F29:F30)</f>
        <v/>
      </c>
      <c r="G31" s="1154">
        <f>SUM(G29:G30)</f>
        <v/>
      </c>
      <c r="H31" s="1208">
        <f>SUM(H29:H30)</f>
        <v/>
      </c>
      <c r="I31" s="1154">
        <f>SUM(I29:I30)</f>
        <v/>
      </c>
    </row>
    <row r="32" ht="15" customFormat="1" customHeight="1" s="1131">
      <c r="A32" s="1162" t="inlineStr">
        <is>
          <t>M</t>
        </is>
      </c>
      <c r="B32" s="1178" t="inlineStr">
        <is>
          <t>Current Liabilities</t>
        </is>
      </c>
      <c r="C32" s="1129" t="n"/>
      <c r="D32" s="1129" t="n"/>
      <c r="E32" s="1129" t="n"/>
      <c r="F32" s="1129" t="n"/>
      <c r="G32" s="1129" t="n"/>
      <c r="H32" s="1205" t="n"/>
      <c r="I32" s="1129" t="n"/>
    </row>
    <row r="33" ht="15" customFormat="1" customHeight="1" s="1131">
      <c r="A33" s="1206" t="n">
        <v>3</v>
      </c>
      <c r="B33" s="1207" t="inlineStr">
        <is>
          <t>Deposit from supplier(EMD etc)</t>
        </is>
      </c>
      <c r="C33" s="1163" t="n"/>
      <c r="D33" s="1163" t="n"/>
      <c r="E33" s="1163" t="n"/>
      <c r="F33" s="1163" t="n"/>
      <c r="G33" s="1163" t="n"/>
      <c r="H33" s="1201">
        <f>SUM(C33:G33)</f>
        <v/>
      </c>
      <c r="I33" s="1163" t="n"/>
    </row>
    <row r="34" ht="15" customFormat="1" customHeight="1" s="1131">
      <c r="A34" s="1206" t="n">
        <v>4</v>
      </c>
      <c r="B34" s="1207" t="inlineStr">
        <is>
          <t>Liability towards sundry creditors for goods &amp; Service</t>
        </is>
      </c>
      <c r="C34" s="1163" t="n"/>
      <c r="D34" s="1163" t="n"/>
      <c r="E34" s="1163" t="n"/>
      <c r="F34" s="1163" t="n"/>
      <c r="G34" s="1163" t="n"/>
      <c r="H34" s="1201">
        <f>SUM(C34:G34)</f>
        <v/>
      </c>
      <c r="I34" s="1163" t="n"/>
    </row>
    <row r="35" ht="15" customFormat="1" customHeight="1" s="1131">
      <c r="A35" s="1206" t="n">
        <v>5</v>
      </c>
      <c r="B35" s="1207" t="inlineStr">
        <is>
          <t>Statutory Liabilities (Professional tax, TDS, WC TAX, etc. )</t>
        </is>
      </c>
      <c r="C35" s="1163" t="n"/>
      <c r="D35" s="1163" t="n"/>
      <c r="E35" s="1163" t="n"/>
      <c r="F35" s="1163" t="n"/>
      <c r="G35" s="1163" t="n"/>
      <c r="H35" s="1201">
        <f>SUM(C35:G35)</f>
        <v/>
      </c>
      <c r="I35" s="1163" t="n"/>
    </row>
    <row r="36" ht="15" customFormat="1" customHeight="1" s="1131">
      <c r="A36" s="1206" t="n">
        <v>14</v>
      </c>
      <c r="B36" s="1207" t="inlineStr">
        <is>
          <t>Liability towards other remittances</t>
        </is>
      </c>
      <c r="C36" s="1163" t="n"/>
      <c r="D36" s="1163" t="n"/>
      <c r="E36" s="1163" t="n"/>
      <c r="F36" s="1163" t="n"/>
      <c r="G36" s="1163" t="n"/>
      <c r="H36" s="1201">
        <f>SUM(C36:G36)</f>
        <v/>
      </c>
      <c r="I36" s="1163" t="n"/>
    </row>
    <row r="37" ht="15" customFormat="1" customHeight="1" s="1131">
      <c r="A37" s="1202" t="n"/>
      <c r="B37" s="1203" t="inlineStr">
        <is>
          <t>Sub Total</t>
        </is>
      </c>
      <c r="C37" s="1154">
        <f>SUM(C33:C36)</f>
        <v/>
      </c>
      <c r="D37" s="1154">
        <f>SUM(D33:D36)</f>
        <v/>
      </c>
      <c r="E37" s="1154">
        <f>SUM(E33:E36)</f>
        <v/>
      </c>
      <c r="F37" s="1154">
        <f>SUM(F33:F36)</f>
        <v/>
      </c>
      <c r="G37" s="1154">
        <f>SUM(G33:G36)</f>
        <v/>
      </c>
      <c r="H37" s="1208">
        <f>SUM(H33:H36)</f>
        <v/>
      </c>
      <c r="I37" s="1154">
        <f>SUM(I33:I36)</f>
        <v/>
      </c>
    </row>
    <row r="38" ht="24" customFormat="1" customHeight="1" s="1131">
      <c r="A38" s="1209" t="n"/>
      <c r="B38" s="1210" t="inlineStr">
        <is>
          <t>GRAND TOTAL</t>
        </is>
      </c>
      <c r="C38" s="1211">
        <f>C37+C31+C27+C22+C18+C14+C11</f>
        <v/>
      </c>
      <c r="D38" s="1211">
        <f>D37+D31+D27+D22+D18+D14+D11</f>
        <v/>
      </c>
      <c r="E38" s="1211">
        <f>E37+E31+E27+E22+E18+E14+E11</f>
        <v/>
      </c>
      <c r="F38" s="1211">
        <f>F37+F31+F27+F22+F18+F14+F11</f>
        <v/>
      </c>
      <c r="G38" s="1211">
        <f>G37+G31+G27+G22+G18+G14+G11</f>
        <v/>
      </c>
      <c r="H38" s="1212">
        <f>H37+H31+H27+H22+H18+H14+H11</f>
        <v/>
      </c>
      <c r="I38" s="1211">
        <f>I37+I31+I27+I22+I18+I14+I11</f>
        <v/>
      </c>
    </row>
    <row r="39" ht="15.75" customHeight="1">
      <c r="A39" s="827" t="inlineStr">
        <is>
          <t>SN</t>
        </is>
      </c>
      <c r="B39" s="827" t="inlineStr">
        <is>
          <t>PAYMENTS DURING THE YEAR</t>
        </is>
      </c>
      <c r="C39" s="827" t="inlineStr">
        <is>
          <t>NAEP</t>
        </is>
      </c>
      <c r="D39" s="827" t="inlineStr">
        <is>
          <t>ATL</t>
        </is>
      </c>
      <c r="E39" s="828" t="inlineStr">
        <is>
          <t>Skill Hub</t>
        </is>
      </c>
      <c r="F39" s="828" t="n"/>
      <c r="G39" s="828" t="n"/>
      <c r="H39" s="829" t="inlineStr">
        <is>
          <t>TOTAL-CURRENT YEAR</t>
        </is>
      </c>
      <c r="I39" s="813" t="inlineStr">
        <is>
          <t>TOTAL-PREVIOUS YEAR</t>
        </is>
      </c>
    </row>
    <row r="40">
      <c r="A40" s="1125" t="n"/>
      <c r="B40" s="827" t="inlineStr">
        <is>
          <t>HEADS OF ACCOUNTS</t>
        </is>
      </c>
      <c r="C40" s="1126" t="n"/>
      <c r="D40" s="1126" t="n"/>
      <c r="E40" s="1126" t="n"/>
      <c r="F40" s="1126" t="n"/>
      <c r="G40" s="1126" t="n"/>
      <c r="H40" s="1213" t="n"/>
      <c r="I40" s="1126" t="n"/>
    </row>
    <row r="41">
      <c r="A41" s="1126" t="n"/>
      <c r="B41" s="1126" t="n"/>
      <c r="C41" s="827" t="n">
        <v>1</v>
      </c>
      <c r="D41" s="827" t="n">
        <v>2</v>
      </c>
      <c r="E41" s="827" t="n">
        <v>3</v>
      </c>
      <c r="F41" s="827" t="n">
        <v>4</v>
      </c>
      <c r="G41" s="827" t="n">
        <v>5</v>
      </c>
      <c r="H41" s="519" t="n">
        <v>6</v>
      </c>
      <c r="I41" s="827" t="n">
        <v>7</v>
      </c>
    </row>
    <row r="42" ht="13.5" customHeight="1">
      <c r="A42" s="1162" t="inlineStr">
        <is>
          <t>C</t>
        </is>
      </c>
      <c r="B42" s="1178" t="inlineStr">
        <is>
          <t>Administrative and General Expenses</t>
        </is>
      </c>
      <c r="C42" s="1129" t="n"/>
      <c r="D42" s="1129" t="n"/>
      <c r="E42" s="1129" t="n"/>
      <c r="F42" s="1129" t="n"/>
      <c r="G42" s="1129" t="n"/>
      <c r="H42" s="1205" t="n"/>
      <c r="I42" s="1129" t="n"/>
    </row>
    <row r="43" ht="18" customHeight="1">
      <c r="A43" s="1134" t="n">
        <v>15</v>
      </c>
      <c r="B43" s="1214" t="inlineStr">
        <is>
          <t>Expenditure  from CCA Grants / Specific Grants (NAEP, ATL etc)</t>
        </is>
      </c>
      <c r="C43" s="1163" t="n"/>
      <c r="D43" s="1163" t="n"/>
      <c r="E43" s="1163" t="n"/>
      <c r="F43" s="1163" t="n"/>
      <c r="G43" s="1163" t="n"/>
      <c r="H43" s="1201">
        <f>SUM(C43:G43)</f>
        <v/>
      </c>
      <c r="I43" s="1163" t="n"/>
    </row>
    <row r="44" ht="12" customHeight="1">
      <c r="A44" s="1154" t="n"/>
      <c r="B44" s="1185" t="inlineStr">
        <is>
          <t>Sub Total</t>
        </is>
      </c>
      <c r="C44" s="1154">
        <f>SUM(C43:C43)</f>
        <v/>
      </c>
      <c r="D44" s="1154">
        <f>SUM(D43:D43)</f>
        <v/>
      </c>
      <c r="E44" s="1154">
        <f>SUM(E43:E43)</f>
        <v/>
      </c>
      <c r="F44" s="1154">
        <f>SUM(F43:F43)</f>
        <v/>
      </c>
      <c r="G44" s="1154">
        <f>SUM(G43:G43)</f>
        <v/>
      </c>
      <c r="H44" s="1208">
        <f>SUM(H43:H43)</f>
        <v/>
      </c>
      <c r="I44" s="1154">
        <f>SUM(I43:I43)</f>
        <v/>
      </c>
    </row>
    <row r="45">
      <c r="A45" s="1162" t="inlineStr">
        <is>
          <t>D</t>
        </is>
      </c>
      <c r="B45" s="1178" t="inlineStr">
        <is>
          <t>Repairs &amp; Maintenance</t>
        </is>
      </c>
      <c r="C45" s="1129" t="n"/>
      <c r="D45" s="1129" t="n"/>
      <c r="E45" s="1129" t="n"/>
      <c r="F45" s="1129" t="n"/>
      <c r="G45" s="1129" t="n"/>
      <c r="H45" s="1205" t="n"/>
      <c r="I45" s="1129" t="n"/>
    </row>
    <row r="46" ht="12.75" customHeight="1">
      <c r="A46" s="1134" t="n">
        <v>1</v>
      </c>
      <c r="B46" s="1215" t="inlineStr">
        <is>
          <t>School Building</t>
        </is>
      </c>
      <c r="C46" s="1163" t="n"/>
      <c r="D46" s="1163" t="n"/>
      <c r="E46" s="1163" t="n"/>
      <c r="F46" s="1163" t="n"/>
      <c r="G46" s="1163" t="n"/>
      <c r="H46" s="1201">
        <f>SUM(C46:G46)</f>
        <v/>
      </c>
      <c r="I46" s="1163" t="n"/>
    </row>
    <row r="47" ht="12.75" customHeight="1">
      <c r="A47" s="1134" t="n">
        <v>2</v>
      </c>
      <c r="B47" s="1215" t="inlineStr">
        <is>
          <t>Staff quarters</t>
        </is>
      </c>
      <c r="C47" s="1163" t="n"/>
      <c r="D47" s="1163" t="n"/>
      <c r="E47" s="1163" t="n"/>
      <c r="F47" s="1163" t="n"/>
      <c r="G47" s="1163" t="n"/>
      <c r="H47" s="1201">
        <f>SUM(C47:G47)</f>
        <v/>
      </c>
      <c r="I47" s="1163" t="n"/>
    </row>
    <row r="48" ht="12.75" customHeight="1">
      <c r="A48" s="1134" t="n">
        <v>3</v>
      </c>
      <c r="B48" s="1215" t="inlineStr">
        <is>
          <t>House keeping/ Conversancy Services</t>
        </is>
      </c>
      <c r="C48" s="1163" t="n"/>
      <c r="D48" s="1163" t="n"/>
      <c r="E48" s="1163" t="n"/>
      <c r="F48" s="1163" t="n"/>
      <c r="G48" s="1163" t="n"/>
      <c r="H48" s="1201">
        <f>SUM(C48:G48)</f>
        <v/>
      </c>
      <c r="I48" s="1163" t="n"/>
    </row>
    <row r="49" ht="12.75" customHeight="1">
      <c r="A49" s="1134" t="n">
        <v>4</v>
      </c>
      <c r="B49" s="1215" t="inlineStr">
        <is>
          <t>Furniture &amp; Fixtures</t>
        </is>
      </c>
      <c r="C49" s="1163" t="n"/>
      <c r="D49" s="1163" t="n"/>
      <c r="E49" s="1163" t="n"/>
      <c r="F49" s="1163" t="n"/>
      <c r="G49" s="1163" t="n"/>
      <c r="H49" s="1201">
        <f>SUM(C49:G49)</f>
        <v/>
      </c>
      <c r="I49" s="1163" t="n"/>
    </row>
    <row r="50" ht="12.75" customHeight="1">
      <c r="A50" s="1134" t="n">
        <v>5</v>
      </c>
      <c r="B50" s="1215" t="inlineStr">
        <is>
          <t>Lab Equipments</t>
        </is>
      </c>
      <c r="C50" s="1163" t="n"/>
      <c r="D50" s="1163" t="n"/>
      <c r="E50" s="1163" t="n"/>
      <c r="F50" s="1163" t="n"/>
      <c r="G50" s="1163" t="n"/>
      <c r="H50" s="1201">
        <f>SUM(C50:G50)</f>
        <v/>
      </c>
      <c r="I50" s="1163" t="n"/>
    </row>
    <row r="51" ht="12.75" customHeight="1">
      <c r="A51" s="1134" t="n">
        <v>6</v>
      </c>
      <c r="B51" s="1215" t="inlineStr">
        <is>
          <t>Audio Visual &amp; Musical Instruments</t>
        </is>
      </c>
      <c r="C51" s="1163" t="n"/>
      <c r="D51" s="1163" t="n"/>
      <c r="E51" s="1163" t="n"/>
      <c r="F51" s="1163" t="n"/>
      <c r="G51" s="1163" t="n"/>
      <c r="H51" s="1201">
        <f>SUM(C51:G51)</f>
        <v/>
      </c>
      <c r="I51" s="1163" t="n"/>
    </row>
    <row r="52" ht="12.75" customHeight="1">
      <c r="A52" s="1134" t="n">
        <v>7</v>
      </c>
      <c r="B52" s="1216" t="inlineStr">
        <is>
          <t xml:space="preserve">Other Repair &amp; Maintenance Exp._x000D_
</t>
        </is>
      </c>
      <c r="C52" s="1163" t="n"/>
      <c r="D52" s="1163" t="n"/>
      <c r="E52" s="1163" t="n"/>
      <c r="F52" s="1163" t="n"/>
      <c r="G52" s="1163" t="n"/>
      <c r="H52" s="1201">
        <f>SUM(C52:G52)</f>
        <v/>
      </c>
      <c r="I52" s="1163" t="n"/>
    </row>
    <row r="53" ht="12" customHeight="1">
      <c r="A53" s="1154" t="n"/>
      <c r="B53" s="1185" t="inlineStr">
        <is>
          <t>Sub Total</t>
        </is>
      </c>
      <c r="C53" s="1154">
        <f>SUM(C46:C52)</f>
        <v/>
      </c>
      <c r="D53" s="1154">
        <f>SUM(D46:D52)</f>
        <v/>
      </c>
      <c r="E53" s="1154">
        <f>SUM(E46:E52)</f>
        <v/>
      </c>
      <c r="F53" s="1154">
        <f>SUM(F46:F52)</f>
        <v/>
      </c>
      <c r="G53" s="1154">
        <f>SUM(G46:G52)</f>
        <v/>
      </c>
      <c r="H53" s="1208">
        <f>SUM(H46:H52)</f>
        <v/>
      </c>
      <c r="I53" s="1154">
        <f>SUM(I46:I52)</f>
        <v/>
      </c>
    </row>
    <row r="54">
      <c r="A54" s="1162" t="inlineStr">
        <is>
          <t>E</t>
        </is>
      </c>
      <c r="B54" s="1178" t="inlineStr">
        <is>
          <t>Fixed Assets</t>
        </is>
      </c>
      <c r="C54" s="1129" t="n"/>
      <c r="D54" s="1129" t="n"/>
      <c r="E54" s="1129" t="n"/>
      <c r="F54" s="1129" t="n"/>
      <c r="G54" s="1129" t="n"/>
      <c r="H54" s="1205" t="n"/>
      <c r="I54" s="1129" t="n"/>
    </row>
    <row r="55" ht="12.75" customHeight="1">
      <c r="A55" s="1134" t="n">
        <v>1</v>
      </c>
      <c r="B55" s="1215" t="inlineStr">
        <is>
          <t xml:space="preserve">Land </t>
        </is>
      </c>
      <c r="C55" s="1163" t="n"/>
      <c r="D55" s="1163" t="n"/>
      <c r="E55" s="1163" t="n"/>
      <c r="F55" s="1163" t="n"/>
      <c r="G55" s="1163" t="n"/>
      <c r="H55" s="1201">
        <f>SUM(C55:G55)</f>
        <v/>
      </c>
      <c r="I55" s="1163" t="n"/>
    </row>
    <row r="56" ht="12.75" customHeight="1">
      <c r="A56" s="1134" t="n">
        <v>2</v>
      </c>
      <c r="B56" s="1215" t="inlineStr">
        <is>
          <t>Building</t>
        </is>
      </c>
      <c r="C56" s="1163" t="n"/>
      <c r="D56" s="1163" t="n"/>
      <c r="E56" s="1163" t="n"/>
      <c r="F56" s="1163" t="n"/>
      <c r="G56" s="1163" t="n"/>
      <c r="H56" s="1201">
        <f>SUM(C56:G56)</f>
        <v/>
      </c>
      <c r="I56" s="1163" t="n"/>
    </row>
    <row r="57" ht="12.75" customHeight="1">
      <c r="A57" s="1134" t="n">
        <v>3</v>
      </c>
      <c r="B57" s="1215" t="inlineStr">
        <is>
          <t>Furniture,Fixtures</t>
        </is>
      </c>
      <c r="C57" s="1163" t="n"/>
      <c r="D57" s="1163" t="n"/>
      <c r="E57" s="1163" t="n"/>
      <c r="F57" s="1163" t="n"/>
      <c r="G57" s="1163" t="n"/>
      <c r="H57" s="1201">
        <f>SUM(C57:G57)</f>
        <v/>
      </c>
      <c r="I57" s="1163" t="n"/>
    </row>
    <row r="58" ht="12.75" customHeight="1">
      <c r="A58" s="1134" t="n">
        <v>4</v>
      </c>
      <c r="B58" s="1215" t="inlineStr">
        <is>
          <t>Library Books</t>
        </is>
      </c>
      <c r="C58" s="1163" t="n"/>
      <c r="D58" s="1163" t="n"/>
      <c r="E58" s="1163" t="n"/>
      <c r="F58" s="1163" t="n"/>
      <c r="G58" s="1163" t="n"/>
      <c r="H58" s="1201">
        <f>SUM(C58:G58)</f>
        <v/>
      </c>
      <c r="I58" s="1163" t="n"/>
    </row>
    <row r="59" ht="12.75" customHeight="1">
      <c r="A59" s="1134" t="n">
        <v>5</v>
      </c>
      <c r="B59" s="1215" t="inlineStr">
        <is>
          <t>Office Equipments</t>
        </is>
      </c>
      <c r="C59" s="1163" t="n"/>
      <c r="D59" s="1163" t="n"/>
      <c r="E59" s="1163" t="n"/>
      <c r="F59" s="1163" t="n"/>
      <c r="G59" s="1163" t="n"/>
      <c r="H59" s="1201">
        <f>SUM(C59:G59)</f>
        <v/>
      </c>
      <c r="I59" s="1163" t="n"/>
    </row>
    <row r="60" ht="12.75" customHeight="1">
      <c r="A60" s="1134" t="n">
        <v>6</v>
      </c>
      <c r="B60" s="1215" t="inlineStr">
        <is>
          <t>Vehicles</t>
        </is>
      </c>
      <c r="C60" s="1163" t="n"/>
      <c r="D60" s="1163" t="n"/>
      <c r="E60" s="1163" t="n"/>
      <c r="F60" s="1163" t="n"/>
      <c r="G60" s="1163" t="n"/>
      <c r="H60" s="1201">
        <f>SUM(C60:G60)</f>
        <v/>
      </c>
      <c r="I60" s="1163" t="n"/>
    </row>
    <row r="61" ht="12.75" customHeight="1">
      <c r="A61" s="1134" t="n">
        <v>7</v>
      </c>
      <c r="B61" s="1215" t="inlineStr">
        <is>
          <t>Computer/Peripherals</t>
        </is>
      </c>
      <c r="C61" s="1163" t="n"/>
      <c r="D61" s="1163" t="n"/>
      <c r="E61" s="1163" t="n"/>
      <c r="F61" s="1163" t="n"/>
      <c r="G61" s="1163" t="n"/>
      <c r="H61" s="1201">
        <f>SUM(C61:G61)</f>
        <v/>
      </c>
      <c r="I61" s="1163" t="n"/>
    </row>
    <row r="62" ht="12.75" customHeight="1">
      <c r="A62" s="1134" t="n">
        <v>8</v>
      </c>
      <c r="B62" s="1215" t="inlineStr">
        <is>
          <t>Computer Software</t>
        </is>
      </c>
      <c r="C62" s="1163" t="n"/>
      <c r="D62" s="1163" t="n"/>
      <c r="E62" s="1163" t="n"/>
      <c r="F62" s="1163" t="n"/>
      <c r="G62" s="1163" t="n"/>
      <c r="H62" s="1201">
        <f>SUM(C62:G62)</f>
        <v/>
      </c>
      <c r="I62" s="1163" t="n"/>
    </row>
    <row r="63" ht="12.75" customHeight="1">
      <c r="A63" s="1134" t="n">
        <v>9</v>
      </c>
      <c r="B63" s="1215" t="inlineStr">
        <is>
          <t>Hostel Equipments</t>
        </is>
      </c>
      <c r="C63" s="1163" t="n"/>
      <c r="D63" s="1163" t="n"/>
      <c r="E63" s="1163" t="n"/>
      <c r="F63" s="1163" t="n"/>
      <c r="G63" s="1163" t="n"/>
      <c r="H63" s="1201">
        <f>SUM(C63:G63)</f>
        <v/>
      </c>
      <c r="I63" s="1163" t="n"/>
    </row>
    <row r="64" ht="12.75" customHeight="1">
      <c r="A64" s="1134" t="n">
        <v>10</v>
      </c>
      <c r="B64" s="1215" t="inlineStr">
        <is>
          <t>Lab Equipments</t>
        </is>
      </c>
      <c r="C64" s="1163" t="n"/>
      <c r="D64" s="1163" t="n"/>
      <c r="E64" s="1163" t="n"/>
      <c r="F64" s="1163" t="n"/>
      <c r="G64" s="1163" t="n"/>
      <c r="H64" s="1201">
        <f>SUM(C64:G64)</f>
        <v/>
      </c>
      <c r="I64" s="1163" t="n"/>
    </row>
    <row r="65" ht="12.75" customHeight="1">
      <c r="A65" s="1134" t="n">
        <v>11</v>
      </c>
      <c r="B65" s="1215" t="inlineStr">
        <is>
          <t>Audio Visual &amp; Musical Instruments</t>
        </is>
      </c>
      <c r="C65" s="1163" t="n"/>
      <c r="D65" s="1163" t="n"/>
      <c r="E65" s="1163" t="n"/>
      <c r="F65" s="1163" t="n"/>
      <c r="G65" s="1163" t="n"/>
      <c r="H65" s="1201">
        <f>SUM(C65:G65)</f>
        <v/>
      </c>
      <c r="I65" s="1163" t="n"/>
    </row>
    <row r="66" ht="12.75" customHeight="1">
      <c r="A66" s="1134" t="n">
        <v>12</v>
      </c>
      <c r="B66" s="1215" t="inlineStr">
        <is>
          <t>Sports Equipment</t>
        </is>
      </c>
      <c r="C66" s="1163" t="n"/>
      <c r="D66" s="1163" t="n"/>
      <c r="E66" s="1163" t="n"/>
      <c r="F66" s="1163" t="n"/>
      <c r="G66" s="1163" t="n"/>
      <c r="H66" s="1201">
        <f>SUM(C66:G66)</f>
        <v/>
      </c>
      <c r="I66" s="1163" t="n"/>
    </row>
    <row r="67" ht="12.75" customHeight="1">
      <c r="A67" s="1134" t="n">
        <v>13</v>
      </c>
      <c r="B67" s="1215" t="inlineStr">
        <is>
          <t>Other Fixed Assets</t>
        </is>
      </c>
      <c r="C67" s="1163" t="n"/>
      <c r="D67" s="1163" t="n"/>
      <c r="E67" s="1163" t="n"/>
      <c r="F67" s="1163" t="n"/>
      <c r="G67" s="1163" t="n"/>
      <c r="H67" s="1201">
        <f>SUM(C67:G67)</f>
        <v/>
      </c>
      <c r="I67" s="1163" t="n"/>
    </row>
    <row r="68" ht="12" customHeight="1">
      <c r="A68" s="1154" t="n"/>
      <c r="B68" s="1185" t="inlineStr">
        <is>
          <t>Sub Total</t>
        </is>
      </c>
      <c r="C68" s="1154">
        <f>SUM(C55:C67)</f>
        <v/>
      </c>
      <c r="D68" s="1154">
        <f>SUM(D55:D67)</f>
        <v/>
      </c>
      <c r="E68" s="1154">
        <f>SUM(E55:E67)</f>
        <v/>
      </c>
      <c r="F68" s="1154">
        <f>SUM(F55:F67)</f>
        <v/>
      </c>
      <c r="G68" s="1154">
        <f>SUM(G55:G67)</f>
        <v/>
      </c>
      <c r="H68" s="1208">
        <f>SUM(H55:H67)</f>
        <v/>
      </c>
      <c r="I68" s="1154">
        <f>SUM(I55:I67)</f>
        <v/>
      </c>
    </row>
    <row r="69">
      <c r="A69" s="1162" t="inlineStr">
        <is>
          <t xml:space="preserve"> H</t>
        </is>
      </c>
      <c r="B69" s="1178" t="inlineStr">
        <is>
          <t>Advances</t>
        </is>
      </c>
      <c r="C69" s="1129" t="n"/>
      <c r="D69" s="1129" t="n"/>
      <c r="E69" s="1129" t="n"/>
      <c r="F69" s="1129" t="n"/>
      <c r="G69" s="1129" t="n"/>
      <c r="H69" s="1205" t="n"/>
      <c r="I69" s="1129" t="n"/>
    </row>
    <row r="70" ht="12.75" customHeight="1">
      <c r="A70" s="1206" t="n">
        <v>2</v>
      </c>
      <c r="B70" s="1215" t="inlineStr">
        <is>
          <t>Deposit with Construction Agencies-For Construction work</t>
        </is>
      </c>
      <c r="C70" s="1163" t="n"/>
      <c r="D70" s="1163" t="n"/>
      <c r="E70" s="1163" t="n"/>
      <c r="F70" s="1163" t="n"/>
      <c r="G70" s="1163" t="n"/>
      <c r="H70" s="1201">
        <f>SUM(C70:G70)</f>
        <v/>
      </c>
      <c r="I70" s="1163" t="n"/>
    </row>
    <row r="71" ht="12.75" customHeight="1">
      <c r="A71" s="1206" t="n">
        <v>5</v>
      </c>
      <c r="B71" s="1215" t="inlineStr">
        <is>
          <t>To  Suppliers (for recurring expenditure)</t>
        </is>
      </c>
      <c r="C71" s="1163" t="n"/>
      <c r="D71" s="1163" t="n"/>
      <c r="E71" s="1163" t="n"/>
      <c r="F71" s="1163" t="n"/>
      <c r="G71" s="1163" t="n"/>
      <c r="H71" s="1201">
        <f>SUM(C71:G71)</f>
        <v/>
      </c>
      <c r="I71" s="1163" t="n"/>
    </row>
    <row r="72" ht="12.75" customHeight="1">
      <c r="A72" s="1206" t="n">
        <v>8</v>
      </c>
      <c r="B72" s="1207" t="inlineStr">
        <is>
          <t>Others (to be specified)</t>
        </is>
      </c>
      <c r="C72" s="1163" t="n"/>
      <c r="D72" s="1163" t="n"/>
      <c r="E72" s="1163" t="n"/>
      <c r="F72" s="1163" t="n"/>
      <c r="G72" s="1163" t="n"/>
      <c r="H72" s="1201">
        <f>SUM(C72:G72)</f>
        <v/>
      </c>
      <c r="I72" s="1163" t="n"/>
    </row>
    <row r="73" ht="12" customFormat="1" customHeight="1" s="1120">
      <c r="A73" s="1202" t="n"/>
      <c r="B73" s="1185" t="inlineStr">
        <is>
          <t>Sub Total</t>
        </is>
      </c>
      <c r="C73" s="1154">
        <f>SUM(C70:C72)</f>
        <v/>
      </c>
      <c r="D73" s="1154">
        <f>SUM(D70:D72)</f>
        <v/>
      </c>
      <c r="E73" s="1154">
        <f>SUM(E70:E72)</f>
        <v/>
      </c>
      <c r="F73" s="1154">
        <f>SUM(F70:F72)</f>
        <v/>
      </c>
      <c r="G73" s="1154">
        <f>SUM(G70:G72)</f>
        <v/>
      </c>
      <c r="H73" s="1208">
        <f>SUM(H70:H72)</f>
        <v/>
      </c>
      <c r="I73" s="1154">
        <f>SUM(I70:I72)</f>
        <v/>
      </c>
    </row>
    <row r="74" customFormat="1" s="1120">
      <c r="A74" s="1162" t="inlineStr">
        <is>
          <t>I</t>
        </is>
      </c>
      <c r="B74" s="1178" t="inlineStr">
        <is>
          <t>Security Deposit</t>
        </is>
      </c>
      <c r="C74" s="1129" t="n"/>
      <c r="D74" s="1129" t="n"/>
      <c r="E74" s="1129" t="n"/>
      <c r="F74" s="1129" t="n"/>
      <c r="G74" s="1129" t="n"/>
      <c r="H74" s="1205" t="n"/>
      <c r="I74" s="1129" t="n"/>
    </row>
    <row r="75" ht="12.75" customFormat="1" customHeight="1" s="1120">
      <c r="A75" s="1206" t="n">
        <v>1</v>
      </c>
      <c r="B75" s="1215" t="inlineStr">
        <is>
          <t>Telephone/Electricity /water etc.</t>
        </is>
      </c>
      <c r="C75" s="1163" t="n"/>
      <c r="D75" s="1163" t="n"/>
      <c r="E75" s="1163" t="n"/>
      <c r="F75" s="1163" t="n"/>
      <c r="G75" s="1163" t="n"/>
      <c r="H75" s="1201">
        <f>SUM(C75:G75)</f>
        <v/>
      </c>
      <c r="I75" s="1163" t="n"/>
    </row>
    <row r="76" ht="12.75" customFormat="1" customHeight="1" s="1120">
      <c r="A76" s="1206" t="n">
        <v>2</v>
      </c>
      <c r="B76" s="1215" t="inlineStr">
        <is>
          <t>Other (to be specified)</t>
        </is>
      </c>
      <c r="C76" s="1163" t="n"/>
      <c r="D76" s="1163" t="n"/>
      <c r="E76" s="1163" t="n"/>
      <c r="F76" s="1163" t="n"/>
      <c r="G76" s="1163" t="n"/>
      <c r="H76" s="1201">
        <f>SUM(C76:G76)</f>
        <v/>
      </c>
      <c r="I76" s="1163" t="n"/>
    </row>
    <row r="77" ht="12" customFormat="1" customHeight="1" s="1120">
      <c r="A77" s="1202" t="n"/>
      <c r="B77" s="1185" t="inlineStr">
        <is>
          <t>Sub Total</t>
        </is>
      </c>
      <c r="C77" s="1154">
        <f>SUM(C75:C76)</f>
        <v/>
      </c>
      <c r="D77" s="1154">
        <f>SUM(D75:D76)</f>
        <v/>
      </c>
      <c r="E77" s="1154">
        <f>SUM(E75:E76)</f>
        <v/>
      </c>
      <c r="F77" s="1154">
        <f>SUM(F75:F76)</f>
        <v/>
      </c>
      <c r="G77" s="1154">
        <f>SUM(G75:G76)</f>
        <v/>
      </c>
      <c r="H77" s="1208">
        <f>SUM(H75:H76)</f>
        <v/>
      </c>
      <c r="I77" s="1154">
        <f>SUM(I75:I76)</f>
        <v/>
      </c>
    </row>
    <row r="78" customFormat="1" s="1120">
      <c r="A78" s="1162" t="inlineStr">
        <is>
          <t>K</t>
        </is>
      </c>
      <c r="B78" s="1178" t="inlineStr">
        <is>
          <t>Current Liabilities</t>
        </is>
      </c>
      <c r="C78" s="1129" t="n"/>
      <c r="D78" s="1129" t="n"/>
      <c r="E78" s="1129" t="n"/>
      <c r="F78" s="1129" t="n"/>
      <c r="G78" s="1129" t="n"/>
      <c r="H78" s="1205" t="n"/>
      <c r="I78" s="1129" t="n"/>
    </row>
    <row r="79" ht="12.75" customHeight="1">
      <c r="A79" s="1206" t="n">
        <v>3</v>
      </c>
      <c r="B79" s="1215" t="inlineStr">
        <is>
          <t>Deposit from supplier(EMD etc)</t>
        </is>
      </c>
      <c r="C79" s="1163" t="n"/>
      <c r="D79" s="1163" t="n"/>
      <c r="E79" s="1163" t="n"/>
      <c r="F79" s="1163" t="n"/>
      <c r="G79" s="1163" t="n"/>
      <c r="H79" s="1201">
        <f>SUM(C79:G79)</f>
        <v/>
      </c>
      <c r="I79" s="1163" t="n"/>
    </row>
    <row r="80" ht="12.75" customHeight="1">
      <c r="A80" s="1206" t="n">
        <v>4</v>
      </c>
      <c r="B80" s="1215" t="inlineStr">
        <is>
          <t>Liability towards sundry creditors for goods &amp; Service</t>
        </is>
      </c>
      <c r="C80" s="1163" t="n"/>
      <c r="D80" s="1163" t="n"/>
      <c r="E80" s="1163" t="n"/>
      <c r="F80" s="1163" t="n"/>
      <c r="G80" s="1163" t="n"/>
      <c r="H80" s="1201">
        <f>SUM(C80:G80)</f>
        <v/>
      </c>
      <c r="I80" s="1163" t="n"/>
    </row>
    <row r="81" ht="12.75" customFormat="1" customHeight="1" s="1120">
      <c r="A81" s="1206" t="n">
        <v>5</v>
      </c>
      <c r="B81" s="1215" t="inlineStr">
        <is>
          <t>Statutory Liabilities (Professional tax, TDS, WC TAX, etc. )</t>
        </is>
      </c>
      <c r="C81" s="1163" t="n"/>
      <c r="D81" s="1163" t="n"/>
      <c r="E81" s="1163" t="n"/>
      <c r="F81" s="1163" t="n"/>
      <c r="G81" s="1163" t="n"/>
      <c r="H81" s="1201">
        <f>SUM(C81:G81)</f>
        <v/>
      </c>
      <c r="I81" s="1163" t="n"/>
    </row>
    <row r="82" ht="12.75" customFormat="1" customHeight="1" s="1120">
      <c r="A82" s="1206" t="n">
        <v>14</v>
      </c>
      <c r="B82" s="1207" t="inlineStr">
        <is>
          <t>Liability towards other remittances</t>
        </is>
      </c>
      <c r="C82" s="1163" t="n"/>
      <c r="D82" s="1163" t="n"/>
      <c r="E82" s="1163" t="n"/>
      <c r="F82" s="1163" t="n"/>
      <c r="G82" s="1163" t="n"/>
      <c r="H82" s="1201">
        <f>SUM(C82:G82)</f>
        <v/>
      </c>
      <c r="I82" s="1163" t="n"/>
    </row>
    <row r="83" ht="12" customFormat="1" customHeight="1" s="1120">
      <c r="A83" s="1202" t="n"/>
      <c r="B83" s="1185" t="inlineStr">
        <is>
          <t>Sub Total</t>
        </is>
      </c>
      <c r="C83" s="1154">
        <f>SUM(C79:C82)</f>
        <v/>
      </c>
      <c r="D83" s="1154">
        <f>SUM(D79:D82)</f>
        <v/>
      </c>
      <c r="E83" s="1154">
        <f>SUM(E79:E82)</f>
        <v/>
      </c>
      <c r="F83" s="1154">
        <f>SUM(F79:F82)</f>
        <v/>
      </c>
      <c r="G83" s="1154">
        <f>SUM(G79:G82)</f>
        <v/>
      </c>
      <c r="H83" s="1208">
        <f>SUM(H79:H82)</f>
        <v/>
      </c>
      <c r="I83" s="1154">
        <f>SUM(I79:I82)</f>
        <v/>
      </c>
    </row>
    <row r="84" ht="12.75" customFormat="1" customHeight="1" s="1120">
      <c r="A84" s="1162" t="inlineStr">
        <is>
          <t>L</t>
        </is>
      </c>
      <c r="B84" s="1178" t="inlineStr">
        <is>
          <t>Funds Remitted to RO</t>
        </is>
      </c>
      <c r="C84" s="1129" t="n"/>
      <c r="D84" s="1129" t="n"/>
      <c r="E84" s="1129" t="n"/>
      <c r="F84" s="1129" t="n"/>
      <c r="G84" s="1129" t="n"/>
      <c r="H84" s="1205" t="n"/>
      <c r="I84" s="1129" t="n"/>
    </row>
    <row r="85" ht="12.75" customFormat="1" customHeight="1" s="1120">
      <c r="A85" s="1134" t="n">
        <v>5</v>
      </c>
      <c r="B85" s="1215" t="inlineStr">
        <is>
          <t>Other Specific Grant</t>
        </is>
      </c>
      <c r="C85" s="1163" t="n"/>
      <c r="D85" s="1163" t="n"/>
      <c r="E85" s="1163" t="n"/>
      <c r="F85" s="1163" t="n"/>
      <c r="G85" s="1163" t="n"/>
      <c r="H85" s="1201">
        <f>SUM(C85:G85)</f>
        <v/>
      </c>
      <c r="I85" s="1163" t="n"/>
    </row>
    <row r="86" ht="12" customFormat="1" customHeight="1" s="1120">
      <c r="A86" s="1154" t="n"/>
      <c r="B86" s="1185" t="inlineStr">
        <is>
          <t>Sub Total</t>
        </is>
      </c>
      <c r="C86" s="1154">
        <f>SUM(C85:C85)</f>
        <v/>
      </c>
      <c r="D86" s="1154">
        <f>SUM(D85:D85)</f>
        <v/>
      </c>
      <c r="E86" s="1154">
        <f>SUM(E85:E85)</f>
        <v/>
      </c>
      <c r="F86" s="1154">
        <f>SUM(F85:F85)</f>
        <v/>
      </c>
      <c r="G86" s="1154">
        <f>SUM(G85:G85)</f>
        <v/>
      </c>
      <c r="H86" s="1208">
        <f>SUM(H85:H85)</f>
        <v/>
      </c>
      <c r="I86" s="1154">
        <f>SUM(I85:I85)</f>
        <v/>
      </c>
    </row>
    <row r="87" customFormat="1" s="1120">
      <c r="A87" s="1162" t="inlineStr">
        <is>
          <t>M</t>
        </is>
      </c>
      <c r="B87" s="1178" t="inlineStr">
        <is>
          <t>Closing Balance</t>
        </is>
      </c>
      <c r="C87" s="1129" t="n"/>
      <c r="D87" s="1129" t="n"/>
      <c r="E87" s="1129" t="n"/>
      <c r="F87" s="1129" t="n"/>
      <c r="G87" s="1129" t="n"/>
      <c r="H87" s="1205" t="n"/>
      <c r="I87" s="1129" t="n"/>
    </row>
    <row r="88" ht="12.75" customHeight="1">
      <c r="A88" s="1134" t="n">
        <v>1</v>
      </c>
      <c r="B88" s="1215" t="inlineStr">
        <is>
          <t>Cash in Hand</t>
        </is>
      </c>
      <c r="C88" s="1163" t="n"/>
      <c r="D88" s="1163" t="n"/>
      <c r="E88" s="1163" t="n"/>
      <c r="F88" s="1163" t="n"/>
      <c r="G88" s="1163" t="n"/>
      <c r="H88" s="1201">
        <f>SUM(C88:G88)</f>
        <v/>
      </c>
      <c r="I88" s="1163" t="n"/>
    </row>
    <row r="89" ht="12.75" customHeight="1">
      <c r="A89" s="1134" t="n">
        <v>2</v>
      </c>
      <c r="B89" s="1215" t="inlineStr">
        <is>
          <t>Cash at Bank</t>
        </is>
      </c>
      <c r="C89" s="1163" t="n"/>
      <c r="D89" s="1163" t="n"/>
      <c r="E89" s="1163" t="n"/>
      <c r="F89" s="1163" t="n"/>
      <c r="G89" s="1163" t="n"/>
      <c r="H89" s="1201">
        <f>SUM(C89:G89)</f>
        <v/>
      </c>
      <c r="I89" s="1163" t="n"/>
    </row>
    <row r="90" ht="12.75" customHeight="1">
      <c r="A90" s="1134" t="n">
        <v>3</v>
      </c>
      <c r="B90" s="1215" t="inlineStr">
        <is>
          <t>Term Deposits with  Banks</t>
        </is>
      </c>
      <c r="C90" s="1163" t="n"/>
      <c r="D90" s="1163" t="n"/>
      <c r="E90" s="1163" t="n"/>
      <c r="F90" s="1163" t="n"/>
      <c r="G90" s="1163" t="n"/>
      <c r="H90" s="1201">
        <f>SUM(C90:G90)</f>
        <v/>
      </c>
      <c r="I90" s="1163" t="n"/>
    </row>
    <row r="91" ht="12.75" customHeight="1">
      <c r="A91" s="1134" t="n">
        <v>4</v>
      </c>
      <c r="B91" s="1215" t="inlineStr">
        <is>
          <t>Permanent Imprest</t>
        </is>
      </c>
      <c r="C91" s="1163" t="n"/>
      <c r="D91" s="1163" t="n"/>
      <c r="E91" s="1163" t="n"/>
      <c r="F91" s="1163" t="n"/>
      <c r="G91" s="1163" t="n"/>
      <c r="H91" s="1201">
        <f>SUM(C91:G91)</f>
        <v/>
      </c>
      <c r="I91" s="1163" t="n"/>
    </row>
    <row r="92" ht="12" customHeight="1">
      <c r="A92" s="1154" t="n"/>
      <c r="B92" s="1185" t="inlineStr">
        <is>
          <t>Sub Total</t>
        </is>
      </c>
      <c r="C92" s="1154">
        <f>SUM(C88:C91)</f>
        <v/>
      </c>
      <c r="D92" s="1154">
        <f>SUM(D88:D91)</f>
        <v/>
      </c>
      <c r="E92" s="1154">
        <f>SUM(E88:E91)</f>
        <v/>
      </c>
      <c r="F92" s="1154">
        <f>SUM(F88:F91)</f>
        <v/>
      </c>
      <c r="G92" s="1154">
        <f>SUM(G88:G91)</f>
        <v/>
      </c>
      <c r="H92" s="1208">
        <f>SUM(H88:H91)</f>
        <v/>
      </c>
      <c r="I92" s="1154">
        <f>SUM(I88:I91)</f>
        <v/>
      </c>
    </row>
    <row r="93" ht="26.25" customHeight="1">
      <c r="A93" s="1217" t="n"/>
      <c r="B93" s="1218" t="inlineStr">
        <is>
          <t>GRAND TOTAL</t>
        </is>
      </c>
      <c r="C93" s="1219">
        <f>C92+C86+C83+C77+C73+C68+C53+C44</f>
        <v/>
      </c>
      <c r="D93" s="1219">
        <f>D92+D86+D83+D77+D73+D68+D53+D44</f>
        <v/>
      </c>
      <c r="E93" s="1219">
        <f>E92+E86+E83+E77+E73+E68+E53+E44</f>
        <v/>
      </c>
      <c r="F93" s="1219">
        <f>F92+F86+F83+F77+F73+F68+F53+F44</f>
        <v/>
      </c>
      <c r="G93" s="1219">
        <f>G92+G86+G83+G77+G73+G68+G53+G44</f>
        <v/>
      </c>
      <c r="H93" s="1219">
        <f>H92+H86+H83+H77+H73+H68+H53+H44</f>
        <v/>
      </c>
      <c r="I93" s="1219">
        <f>I92+I86+I83+I77+I73+I68+I53+I44</f>
        <v/>
      </c>
    </row>
    <row r="94" ht="12.75" customHeight="1">
      <c r="A94" s="1220" t="n"/>
      <c r="B94" s="1218" t="n"/>
      <c r="C94" s="1219" t="n"/>
      <c r="D94" s="1219" t="n"/>
      <c r="E94" s="1219" t="n"/>
      <c r="F94" s="1219" t="n"/>
      <c r="G94" s="1219" t="n"/>
      <c r="H94" s="1219" t="n"/>
      <c r="I94" s="1221" t="n"/>
    </row>
    <row r="95" ht="25.5" customHeight="1">
      <c r="A95" s="1220" t="n"/>
      <c r="B95" s="1222" t="inlineStr">
        <is>
          <t>Difference</t>
        </is>
      </c>
      <c r="C95" s="1223">
        <f>C38-C93</f>
        <v/>
      </c>
      <c r="D95" s="1223">
        <f>D38-D93</f>
        <v/>
      </c>
      <c r="E95" s="1223">
        <f>E38-E93</f>
        <v/>
      </c>
      <c r="F95" s="1223">
        <f>F38-F93</f>
        <v/>
      </c>
      <c r="G95" s="1223">
        <f>G38-G93</f>
        <v/>
      </c>
      <c r="H95" s="1223">
        <f>H38-H93</f>
        <v/>
      </c>
      <c r="I95" s="1223">
        <f>I38-I93</f>
        <v/>
      </c>
    </row>
    <row r="99" ht="15.75" customHeight="1">
      <c r="A99" s="818" t="inlineStr">
        <is>
          <t>FINANCE OFFICER/DIRECTOR/PRINCIPAL</t>
        </is>
      </c>
      <c r="B99" s="1063" t="n"/>
      <c r="C99" s="1063" t="n"/>
      <c r="D99" s="1063" t="n"/>
      <c r="E99" s="1063" t="n"/>
      <c r="F99" s="1063" t="n"/>
      <c r="G99" s="1063" t="n"/>
      <c r="H99" s="1063" t="n"/>
      <c r="I99" s="1063" t="n"/>
    </row>
  </sheetData>
  <mergeCells count="21">
    <mergeCell ref="E39:E40"/>
    <mergeCell ref="A99:I99"/>
    <mergeCell ref="F3:F4"/>
    <mergeCell ref="G39:G40"/>
    <mergeCell ref="H39:H40"/>
    <mergeCell ref="A2:I2"/>
    <mergeCell ref="G3:G4"/>
    <mergeCell ref="I3:I4"/>
    <mergeCell ref="D3:D4"/>
    <mergeCell ref="A39:A41"/>
    <mergeCell ref="I39:I40"/>
    <mergeCell ref="H3:H4"/>
    <mergeCell ref="F39:F40"/>
    <mergeCell ref="C39:C40"/>
    <mergeCell ref="B40:B41"/>
    <mergeCell ref="D39:D40"/>
    <mergeCell ref="B4:B5"/>
    <mergeCell ref="C3:C4"/>
    <mergeCell ref="E3:E4"/>
    <mergeCell ref="A3:A5"/>
    <mergeCell ref="A1:I1"/>
  </mergeCells>
  <dataValidations count="1">
    <dataValidation sqref="C7:G38 C43:H92" showDropDown="0" showInputMessage="1" showErrorMessage="1" allowBlank="1" type="whole" operator="greaterThanOrEqual">
      <formula1>0</formula1>
    </dataValidation>
  </dataValidations>
  <printOptions horizontalCentered="1"/>
  <pageMargins left="0.4330708661417323" right="0.2362204724409449" top="0.3149606299212598" bottom="0.1574803149606299" header="0.1574803149606299" footer="0.1574803149606299"/>
  <pageSetup orientation="landscape" paperSize="9" scale="72" blackAndWhite="1"/>
  <rowBreaks count="1" manualBreakCount="1">
    <brk id="53" min="0" max="8" man="1"/>
  </rowBreaks>
</worksheet>
</file>

<file path=xl/worksheets/sheet8.xml><?xml version="1.0" encoding="utf-8"?>
<worksheet xmlns="http://schemas.openxmlformats.org/spreadsheetml/2006/main">
  <sheetPr>
    <tabColor rgb="FF00B050"/>
    <outlinePr summaryBelow="1" summaryRight="1"/>
    <pageSetUpPr fitToPage="1"/>
  </sheetPr>
  <dimension ref="A1:J340"/>
  <sheetViews>
    <sheetView view="pageBreakPreview" zoomScale="85" zoomScaleNormal="100" zoomScaleSheetLayoutView="85" workbookViewId="0">
      <selection activeCell="D12" sqref="D12"/>
    </sheetView>
  </sheetViews>
  <sheetFormatPr baseColWidth="8" defaultColWidth="4.28515625" defaultRowHeight="12.75"/>
  <cols>
    <col width="4.28515625" customWidth="1" style="73" min="1" max="1"/>
    <col width="61.5703125" customWidth="1" style="75" min="2" max="2"/>
    <col width="16.7109375" customWidth="1" style="74" min="3" max="3"/>
    <col width="16.5703125" customWidth="1" style="74" min="4" max="4"/>
    <col width="16.7109375" customWidth="1" style="74" min="5" max="8"/>
    <col width="17.140625" customWidth="1" style="66" min="9" max="9"/>
    <col width="15.140625" customWidth="1" style="66" min="10" max="10"/>
    <col width="10.7109375" bestFit="1" customWidth="1" style="66" min="11" max="11"/>
    <col width="9.140625" customWidth="1" style="66" min="12" max="255"/>
    <col width="4.28515625" customWidth="1" style="66" min="256" max="16384"/>
  </cols>
  <sheetData>
    <row r="1" ht="14.25" customFormat="1" customHeight="1" s="63">
      <c r="A1" s="830">
        <f>COVER!A1</f>
        <v/>
      </c>
    </row>
    <row r="2" ht="14.25" customFormat="1" customHeight="1" s="63">
      <c r="A2" s="830" t="n"/>
      <c r="C2" s="830" t="n"/>
      <c r="D2" s="848" t="inlineStr">
        <is>
          <t>ANNEXURE-R-SF-Civil KV-Provision</t>
        </is>
      </c>
    </row>
    <row r="3" ht="14.25" customFormat="1" customHeight="1" s="63">
      <c r="A3" s="830" t="n"/>
      <c r="C3" s="830" t="n"/>
      <c r="D3" s="830" t="n"/>
      <c r="E3" s="830" t="n"/>
      <c r="F3" s="830" t="n"/>
      <c r="G3" s="65" t="n"/>
      <c r="H3" s="65" t="n"/>
    </row>
    <row r="4" ht="60.75" customFormat="1" customHeight="1" s="63">
      <c r="A4" s="831" t="inlineStr">
        <is>
          <t>STATEMENT SHOWING PROVISION FOR INCOME WHICH HAS BECOME DUE BUT NOT RECEIVED DURING THE FINANCIAL YEAR  (ACCRUED INCOME ),PROVISION FOR INCOME WHICH HAS BEEN RECEIVED DURING THE FINANCIAL YEAR BUT WHICH  PERTAINS TO THE NEXT FINANCIAL YEAR (INCOME RECEIVED IN ADVANCE OR UNEXPIRED INCOME) AND FINAL CLOSING BALANCE OF THE RESPECTIVE INCOME ACCOUNTS  IN RESPECT OF SCHOOL FUND ACCOUNT OF GOVERNMENT KV</t>
        </is>
      </c>
    </row>
    <row r="5" ht="14.25" customFormat="1" customHeight="1" s="63" thickBot="1">
      <c r="A5" s="830" t="n"/>
      <c r="B5" s="830" t="n"/>
      <c r="C5" s="830" t="n"/>
      <c r="D5" s="830" t="n"/>
      <c r="E5" s="830" t="n"/>
      <c r="F5" s="830" t="n"/>
      <c r="G5" s="830" t="n"/>
      <c r="H5" s="830" t="n"/>
    </row>
    <row r="6" ht="29.25" customHeight="1">
      <c r="A6" s="238" t="inlineStr">
        <is>
          <t>SN</t>
        </is>
      </c>
      <c r="B6" s="1224" t="inlineStr">
        <is>
          <t>HEADS OF ACCOUNTS</t>
        </is>
      </c>
      <c r="C6" s="839" t="inlineStr">
        <is>
          <t>Amount as per Receipt side</t>
        </is>
      </c>
      <c r="D6" s="842" t="inlineStr">
        <is>
          <t>Provision for the amount due but not received during the year  (ACCRUED INCOME)</t>
        </is>
      </c>
      <c r="E6" s="1225" t="n"/>
      <c r="F6" s="842" t="inlineStr">
        <is>
          <t>Provision for  the amount received during the year but pertaining to future period (INCOME RECEIVED IN ADVANCE OR UNEXPIRED INCOME)</t>
        </is>
      </c>
      <c r="G6" s="1225" t="n"/>
      <c r="H6" s="846" t="inlineStr">
        <is>
          <t xml:space="preserve"> Total Current Year</t>
        </is>
      </c>
    </row>
    <row r="7" ht="24" customHeight="1" thickBot="1">
      <c r="A7" s="1226" t="n"/>
      <c r="B7" s="1227" t="n"/>
      <c r="C7" s="1228" t="n"/>
      <c r="D7" s="1229" t="n"/>
      <c r="E7" s="1230" t="n"/>
      <c r="F7" s="1229" t="n"/>
      <c r="G7" s="1230" t="n"/>
      <c r="H7" s="1228" t="n"/>
    </row>
    <row r="8" ht="35.25" customHeight="1" thickBot="1">
      <c r="A8" s="1226" t="n"/>
      <c r="B8" s="1227" t="n"/>
      <c r="C8" s="1231" t="n"/>
      <c r="D8" s="234" t="inlineStr">
        <is>
          <t>Less:- PreviousYear's  Provision</t>
        </is>
      </c>
      <c r="E8" s="235" t="inlineStr">
        <is>
          <t>Add:- Current Year's Provision</t>
        </is>
      </c>
      <c r="F8" s="236" t="inlineStr">
        <is>
          <t>Add:-  Previous Year Provision</t>
        </is>
      </c>
      <c r="G8" s="237" t="inlineStr">
        <is>
          <t>Less:- Current Year Provision</t>
        </is>
      </c>
      <c r="H8" s="1231" t="n"/>
    </row>
    <row r="9" ht="22.5" customHeight="1" thickBot="1">
      <c r="A9" s="1232" t="n"/>
      <c r="B9" s="1233" t="n"/>
      <c r="C9" s="235" t="n">
        <v>1</v>
      </c>
      <c r="D9" s="238" t="n">
        <v>2</v>
      </c>
      <c r="E9" s="239" t="n">
        <v>3</v>
      </c>
      <c r="F9" s="238" t="n">
        <v>4</v>
      </c>
      <c r="G9" s="239" t="n">
        <v>5</v>
      </c>
      <c r="H9" s="240" t="inlineStr">
        <is>
          <t>6=1-2+3+4-5</t>
        </is>
      </c>
    </row>
    <row r="10" ht="15" customFormat="1" customHeight="1" s="1114">
      <c r="A10" s="1234" t="inlineStr">
        <is>
          <t>D</t>
        </is>
      </c>
      <c r="B10" s="1235" t="inlineStr">
        <is>
          <t>Fees &amp; Fines from Student</t>
        </is>
      </c>
      <c r="C10" s="1236" t="n"/>
      <c r="D10" s="1236" t="n"/>
      <c r="E10" s="1236" t="n"/>
      <c r="F10" s="1236" t="n"/>
      <c r="G10" s="1236" t="n"/>
      <c r="H10" s="1236" t="n"/>
    </row>
    <row r="11" ht="15" customFormat="1" customHeight="1" s="1114">
      <c r="A11" s="1237" t="n">
        <v>1</v>
      </c>
      <c r="B11" s="1237" t="inlineStr">
        <is>
          <t>Admission Fees</t>
        </is>
      </c>
      <c r="C11" s="1238">
        <f>RECEIPTS!C34</f>
        <v/>
      </c>
      <c r="D11" s="1239" t="n"/>
      <c r="E11" s="1239" t="n"/>
      <c r="F11" s="1239" t="n"/>
      <c r="G11" s="1239" t="n"/>
      <c r="H11" s="1238">
        <f>C11-D11+E11+F11-G11</f>
        <v/>
      </c>
      <c r="I11" s="225" t="inlineStr">
        <is>
          <t>Balance Sheet</t>
        </is>
      </c>
      <c r="J11" s="225" t="inlineStr">
        <is>
          <t>Schedule-4 (All)</t>
        </is>
      </c>
    </row>
    <row r="12" ht="15" customFormat="1" customHeight="1" s="1114">
      <c r="A12" s="1237" t="n">
        <v>2</v>
      </c>
      <c r="B12" s="1237" t="inlineStr">
        <is>
          <t>Tuition Fees</t>
        </is>
      </c>
      <c r="C12" s="1238">
        <f>RECEIPTS!C35</f>
        <v/>
      </c>
      <c r="D12" s="1239" t="n"/>
      <c r="E12" s="1239" t="n"/>
      <c r="F12" s="1239" t="n"/>
      <c r="G12" s="1239" t="n"/>
      <c r="H12" s="1238">
        <f>C12-D12+E12+F12-G12</f>
        <v/>
      </c>
      <c r="I12" s="225" t="inlineStr">
        <is>
          <t>Receipt</t>
        </is>
      </c>
      <c r="J12" s="225" t="inlineStr">
        <is>
          <t>Sch-4A (SF)</t>
        </is>
      </c>
    </row>
    <row r="13" ht="15" customFormat="1" customHeight="1" s="1114">
      <c r="A13" s="1237" t="n">
        <v>3</v>
      </c>
      <c r="B13" s="1237" t="inlineStr">
        <is>
          <t>Vidyalaya Vikas Nidhi</t>
        </is>
      </c>
      <c r="C13" s="1238">
        <f>RECEIPTS!C36</f>
        <v/>
      </c>
      <c r="D13" s="1239" t="n"/>
      <c r="E13" s="1239" t="n"/>
      <c r="F13" s="1239" t="n"/>
      <c r="G13" s="1239" t="n"/>
      <c r="H13" s="1238">
        <f>C13-D13+E13+F13-G13</f>
        <v/>
      </c>
      <c r="I13" s="225" t="inlineStr">
        <is>
          <t>Payment</t>
        </is>
      </c>
      <c r="J13" s="225" t="inlineStr">
        <is>
          <t>Sch-4B (Plan)</t>
        </is>
      </c>
    </row>
    <row r="14" ht="15" customFormat="1" customHeight="1" s="1114">
      <c r="A14" s="1237" t="n">
        <v>4</v>
      </c>
      <c r="B14" s="1237" t="inlineStr">
        <is>
          <t>Computer Fees</t>
        </is>
      </c>
      <c r="C14" s="1238">
        <f>RECEIPTS!C37</f>
        <v/>
      </c>
      <c r="D14" s="1239" t="n"/>
      <c r="E14" s="1239" t="n"/>
      <c r="F14" s="1239" t="n"/>
      <c r="G14" s="1239" t="n"/>
      <c r="H14" s="1238">
        <f>C14-D14+E14+F14-G14</f>
        <v/>
      </c>
      <c r="I14" s="225" t="inlineStr">
        <is>
          <t>SF-Rec-Prov-Annex</t>
        </is>
      </c>
      <c r="J14" s="225" t="inlineStr">
        <is>
          <t>Sch-4C (Specific Plan)</t>
        </is>
      </c>
    </row>
    <row r="15" ht="15" customFormat="1" customHeight="1" s="1114">
      <c r="A15" s="1237" t="n">
        <v>5</v>
      </c>
      <c r="B15" s="1237" t="inlineStr">
        <is>
          <t>Pre-Primary fees</t>
        </is>
      </c>
      <c r="C15" s="1238">
        <f>RECEIPTS!C38</f>
        <v/>
      </c>
      <c r="D15" s="1239" t="n"/>
      <c r="E15" s="1239" t="n"/>
      <c r="F15" s="1239" t="n"/>
      <c r="G15" s="1239" t="n"/>
      <c r="H15" s="1238">
        <f>C15-D15+E15+F15-G15</f>
        <v/>
      </c>
      <c r="I15" s="225" t="inlineStr">
        <is>
          <t>VVN-Rec-Prov-Annex</t>
        </is>
      </c>
      <c r="J15" s="225" t="inlineStr">
        <is>
          <t>Sch-4D (VVN)</t>
        </is>
      </c>
    </row>
    <row r="16" ht="15" customFormat="1" customHeight="1" s="1114">
      <c r="A16" s="1240" t="n"/>
      <c r="B16" s="1240" t="inlineStr">
        <is>
          <t>TOTAL</t>
        </is>
      </c>
      <c r="C16" s="1238">
        <f>SUM(C11:C15)</f>
        <v/>
      </c>
      <c r="D16" s="1238">
        <f>SUM(D11:D15)</f>
        <v/>
      </c>
      <c r="E16" s="1238">
        <f>SUM(E11:E15)</f>
        <v/>
      </c>
      <c r="F16" s="1238">
        <f>SUM(F11:F15)</f>
        <v/>
      </c>
      <c r="G16" s="1238">
        <f>SUM(G11:G15)</f>
        <v/>
      </c>
      <c r="H16" s="1238">
        <f>SUM(H11:H15)</f>
        <v/>
      </c>
      <c r="I16" s="225" t="inlineStr">
        <is>
          <t>Project-Rec-Prov-Annex</t>
        </is>
      </c>
      <c r="J16" s="225" t="inlineStr">
        <is>
          <t>Sch-4E (Project)</t>
        </is>
      </c>
    </row>
    <row r="17" ht="15" customFormat="1" customHeight="1" s="1114">
      <c r="A17" s="1234" t="inlineStr">
        <is>
          <t>F</t>
        </is>
      </c>
      <c r="B17" s="1235" t="inlineStr">
        <is>
          <t>Other Income</t>
        </is>
      </c>
      <c r="C17" s="1236" t="n"/>
      <c r="D17" s="1236" t="n"/>
      <c r="E17" s="1236" t="n"/>
      <c r="F17" s="1236" t="n"/>
      <c r="G17" s="1236" t="n"/>
      <c r="H17" s="1236" t="n"/>
      <c r="I17" s="1114" t="inlineStr">
        <is>
          <t>SF-Paym-Prov-Annex</t>
        </is>
      </c>
      <c r="J17" s="1114" t="inlineStr">
        <is>
          <t>Schedule-7</t>
        </is>
      </c>
    </row>
    <row r="18" ht="15" customFormat="1" customHeight="1" s="1114">
      <c r="A18" s="1237" t="n">
        <v>1</v>
      </c>
      <c r="B18" s="1237" t="inlineStr">
        <is>
          <t>RTI fees</t>
        </is>
      </c>
      <c r="C18" s="1238">
        <f>RECEIPTS!C41</f>
        <v/>
      </c>
      <c r="D18" s="1239" t="n"/>
      <c r="E18" s="1239" t="n"/>
      <c r="F18" s="1239" t="n"/>
      <c r="G18" s="1239" t="n"/>
      <c r="H18" s="1238">
        <f>C18-D18+E18+F18-G18</f>
        <v/>
      </c>
      <c r="I18" s="225" t="inlineStr">
        <is>
          <t>VVN-Paym-Prov-Annex</t>
        </is>
      </c>
      <c r="J18" s="225" t="inlineStr">
        <is>
          <t>Schedule-8</t>
        </is>
      </c>
    </row>
    <row r="19" ht="15" customFormat="1" customHeight="1" s="1114">
      <c r="A19" s="1237" t="n">
        <v>2</v>
      </c>
      <c r="B19" s="1237" t="inlineStr">
        <is>
          <t>Contribution towards CGHS recovery from staff.</t>
        </is>
      </c>
      <c r="C19" s="1238">
        <f>RECEIPTS!C42</f>
        <v/>
      </c>
      <c r="D19" s="1239" t="n"/>
      <c r="E19" s="1239" t="n"/>
      <c r="F19" s="1239" t="n"/>
      <c r="G19" s="1239" t="n"/>
      <c r="H19" s="1238">
        <f>C19-D19+E19+F19-G19</f>
        <v/>
      </c>
      <c r="I19" s="225" t="inlineStr">
        <is>
          <t>Plan-Paym-Prov-Annex</t>
        </is>
      </c>
      <c r="J19" s="225" t="inlineStr">
        <is>
          <t>S8-Annex-SF</t>
        </is>
      </c>
    </row>
    <row r="20" ht="15" customFormat="1" customHeight="1" s="1114">
      <c r="A20" s="1237" t="n">
        <v>3</v>
      </c>
      <c r="B20" s="1237" t="inlineStr">
        <is>
          <t>Misc. receipts of Revenue nature(sale of tender form waste paper, misc. income etc.)</t>
        </is>
      </c>
      <c r="C20" s="1238">
        <f>RECEIPTS!C43</f>
        <v/>
      </c>
      <c r="D20" s="1239" t="n"/>
      <c r="E20" s="1239" t="n"/>
      <c r="F20" s="1239" t="n"/>
      <c r="G20" s="1239" t="n"/>
      <c r="H20" s="1238">
        <f>C20-D20+E20+F20-G20</f>
        <v/>
      </c>
      <c r="I20" s="225" t="inlineStr">
        <is>
          <t>Income &amp; Expenditure</t>
        </is>
      </c>
      <c r="J20" s="225" t="inlineStr">
        <is>
          <t>S8-Annex-VVN</t>
        </is>
      </c>
    </row>
    <row r="21" ht="15" customFormat="1" customHeight="1" s="1114">
      <c r="A21" s="1237" t="n">
        <v>4</v>
      </c>
      <c r="B21" s="1237" t="inlineStr">
        <is>
          <t>Recoveries of Capital Nature(lost article /damaged article, condemned articles)</t>
        </is>
      </c>
      <c r="C21" s="1238">
        <f>RECEIPTS!C44</f>
        <v/>
      </c>
      <c r="D21" s="1239" t="n"/>
      <c r="E21" s="1239" t="n"/>
      <c r="F21" s="1239" t="n"/>
      <c r="G21" s="1239" t="n"/>
      <c r="H21" s="1238">
        <f>C21-D21+E21+F21-G21</f>
        <v/>
      </c>
      <c r="I21" s="225" t="inlineStr">
        <is>
          <t>Schedule-1</t>
        </is>
      </c>
      <c r="J21" s="225" t="inlineStr">
        <is>
          <t>S8-Annex-Project</t>
        </is>
      </c>
    </row>
    <row r="22" ht="15" customFormat="1" customHeight="1" s="1114">
      <c r="A22" s="1237" t="n">
        <v>5</v>
      </c>
      <c r="B22" s="1237" t="inlineStr">
        <is>
          <t>Leave Salary &amp; Pension Contribution</t>
        </is>
      </c>
      <c r="C22" s="1238">
        <f>RECEIPTS!C45</f>
        <v/>
      </c>
      <c r="D22" s="1239" t="n"/>
      <c r="E22" s="1239" t="n"/>
      <c r="F22" s="1239" t="n"/>
      <c r="G22" s="1239" t="n"/>
      <c r="H22" s="1238">
        <f>C22-D22+E22+F22-G22</f>
        <v/>
      </c>
      <c r="I22" s="225" t="inlineStr">
        <is>
          <t>Schedule-2</t>
        </is>
      </c>
      <c r="J22" s="225" t="inlineStr">
        <is>
          <t>S8-Annex-Plan</t>
        </is>
      </c>
    </row>
    <row r="23" ht="15" customFormat="1" customHeight="1" s="1114">
      <c r="A23" s="1240" t="n"/>
      <c r="B23" s="1240" t="inlineStr">
        <is>
          <t>TOTAL</t>
        </is>
      </c>
      <c r="C23" s="1238">
        <f>SUM(C18:C22)</f>
        <v/>
      </c>
      <c r="D23" s="1238">
        <f>SUM(D18:D22)</f>
        <v/>
      </c>
      <c r="E23" s="1238">
        <f>SUM(E18:E22)</f>
        <v/>
      </c>
      <c r="F23" s="1238">
        <f>SUM(F18:F22)</f>
        <v/>
      </c>
      <c r="G23" s="1238">
        <f>SUM(G18:G22)</f>
        <v/>
      </c>
      <c r="H23" s="1238">
        <f>SUM(H18:H22)</f>
        <v/>
      </c>
      <c r="I23" s="225" t="inlineStr">
        <is>
          <t>Schedule-2A</t>
        </is>
      </c>
      <c r="J23" s="225" t="inlineStr">
        <is>
          <t>S8-Annex-Sp. Plan</t>
        </is>
      </c>
    </row>
    <row r="24" ht="15" customFormat="1" customHeight="1" s="1114">
      <c r="A24" s="1234" t="inlineStr">
        <is>
          <t>G</t>
        </is>
      </c>
      <c r="B24" s="1235" t="inlineStr">
        <is>
          <t>Income from Land &amp; Building</t>
        </is>
      </c>
      <c r="C24" s="1236" t="n"/>
      <c r="D24" s="1236" t="n"/>
      <c r="E24" s="1236" t="n"/>
      <c r="F24" s="1236" t="n"/>
      <c r="G24" s="1236" t="n"/>
      <c r="H24" s="1236" t="n"/>
      <c r="I24" s="1114" t="inlineStr">
        <is>
          <t>Schedule-3</t>
        </is>
      </c>
      <c r="J24" s="1114" t="inlineStr">
        <is>
          <t>Schedule-9</t>
        </is>
      </c>
    </row>
    <row r="25" ht="15" customFormat="1" customHeight="1" s="1114">
      <c r="A25" s="1237" t="n">
        <v>1</v>
      </c>
      <c r="B25" s="1237" t="inlineStr">
        <is>
          <t>License fee /House rent recovery from staff.</t>
        </is>
      </c>
      <c r="C25" s="1238">
        <f>RECEIPTS!C48</f>
        <v/>
      </c>
      <c r="D25" s="1239" t="n"/>
      <c r="E25" s="1239" t="n"/>
      <c r="F25" s="1239" t="n"/>
      <c r="G25" s="1239" t="n"/>
      <c r="H25" s="1238">
        <f>C25-D25+E25+F25-G25</f>
        <v/>
      </c>
      <c r="I25" s="225" t="inlineStr">
        <is>
          <t>Schedule-3A</t>
        </is>
      </c>
      <c r="J25" s="225" t="inlineStr">
        <is>
          <t>Schedule-10</t>
        </is>
      </c>
    </row>
    <row r="26" ht="15" customFormat="1" customHeight="1" s="1114">
      <c r="A26" s="1237" t="n">
        <v>2</v>
      </c>
      <c r="B26" s="1237" t="inlineStr">
        <is>
          <t>Hire Charges of Building(Room Rent etc.)</t>
        </is>
      </c>
      <c r="C26" s="1238">
        <f>RECEIPTS!C49</f>
        <v/>
      </c>
      <c r="D26" s="1239" t="n"/>
      <c r="E26" s="1239" t="n"/>
      <c r="F26" s="1239" t="n"/>
      <c r="G26" s="1239" t="n"/>
      <c r="H26" s="1238">
        <f>C26-D26+E26+F26-G26</f>
        <v/>
      </c>
      <c r="I26" s="225" t="inlineStr">
        <is>
          <t>Schedule-3B</t>
        </is>
      </c>
      <c r="J26" s="225" t="inlineStr">
        <is>
          <t>Schedule-12</t>
        </is>
      </c>
    </row>
    <row r="27" ht="15" customFormat="1" customHeight="1" s="1114">
      <c r="A27" s="1240" t="n"/>
      <c r="B27" s="1240" t="inlineStr">
        <is>
          <t>TOTAL</t>
        </is>
      </c>
      <c r="C27" s="1238">
        <f>SUM(C25:C26)</f>
        <v/>
      </c>
      <c r="D27" s="1238">
        <f>SUM(D25:D26)</f>
        <v/>
      </c>
      <c r="E27" s="1238">
        <f>SUM(E25:E26)</f>
        <v/>
      </c>
      <c r="F27" s="1238">
        <f>SUM(F25:F26)</f>
        <v/>
      </c>
      <c r="G27" s="1238">
        <f>SUM(G25:G26)</f>
        <v/>
      </c>
      <c r="H27" s="1238">
        <f>SUM(H25:H26)</f>
        <v/>
      </c>
      <c r="I27" s="225" t="inlineStr">
        <is>
          <t>S3-Annex-SF</t>
        </is>
      </c>
      <c r="J27" s="225" t="inlineStr">
        <is>
          <t>Schedule-13</t>
        </is>
      </c>
    </row>
    <row r="28" ht="15" customFormat="1" customHeight="1" s="1114">
      <c r="A28" s="1234" t="inlineStr">
        <is>
          <t>H</t>
        </is>
      </c>
      <c r="B28" s="1235" t="inlineStr">
        <is>
          <t>Interest Received on</t>
        </is>
      </c>
      <c r="C28" s="1236" t="n"/>
      <c r="D28" s="1236" t="n"/>
      <c r="E28" s="1236" t="n"/>
      <c r="F28" s="1236" t="n"/>
      <c r="G28" s="1236" t="n"/>
      <c r="H28" s="1236" t="n"/>
      <c r="I28" s="1114" t="inlineStr">
        <is>
          <t>S3-Annex-VVN</t>
        </is>
      </c>
      <c r="J28" s="1114" t="inlineStr">
        <is>
          <t>Schedule-14</t>
        </is>
      </c>
    </row>
    <row r="29" ht="15" customFormat="1" customHeight="1" s="1114">
      <c r="A29" s="1237" t="n">
        <v>1</v>
      </c>
      <c r="B29" s="1237" t="inlineStr">
        <is>
          <t>Savings Bank Accounts/Flexi Deposit Account</t>
        </is>
      </c>
      <c r="C29" s="1238">
        <f>RECEIPTS!C52</f>
        <v/>
      </c>
      <c r="D29" s="1239" t="n"/>
      <c r="E29" s="1239" t="n"/>
      <c r="F29" s="1239" t="n"/>
      <c r="G29" s="1239" t="n"/>
      <c r="H29" s="1238">
        <f>C29-D29+E29+F29-G29</f>
        <v/>
      </c>
      <c r="I29" s="225" t="inlineStr">
        <is>
          <t>S3-Annex-Project</t>
        </is>
      </c>
      <c r="J29" s="225" t="inlineStr">
        <is>
          <t>Schedule-15</t>
        </is>
      </c>
    </row>
    <row r="30" ht="15" customFormat="1" customHeight="1" s="1114">
      <c r="A30" s="1237" t="n">
        <v>2</v>
      </c>
      <c r="B30" s="1237" t="inlineStr">
        <is>
          <t>Term Deposits with scheduled Banks</t>
        </is>
      </c>
      <c r="C30" s="1238">
        <f>RECEIPTS!C53</f>
        <v/>
      </c>
      <c r="D30" s="1239" t="n"/>
      <c r="E30" s="1239" t="n"/>
      <c r="F30" s="1239" t="n"/>
      <c r="G30" s="1239" t="n"/>
      <c r="H30" s="1238">
        <f>C30-D30+E30+F30-G30</f>
        <v/>
      </c>
      <c r="I30" s="225" t="inlineStr">
        <is>
          <t>S3-Annex-Plan</t>
        </is>
      </c>
      <c r="J30" s="225" t="inlineStr">
        <is>
          <t>Schedule-16</t>
        </is>
      </c>
    </row>
    <row r="31" ht="15" customFormat="1" customHeight="1" s="1114">
      <c r="A31" s="1237" t="n">
        <v>3</v>
      </c>
      <c r="B31" s="1237" t="inlineStr">
        <is>
          <t>Loan &amp; Advances to employees</t>
        </is>
      </c>
      <c r="C31" s="1238">
        <f>RECEIPTS!C54</f>
        <v/>
      </c>
      <c r="D31" s="1239" t="n"/>
      <c r="E31" s="1239" t="n"/>
      <c r="F31" s="1239" t="n"/>
      <c r="G31" s="1239" t="n"/>
      <c r="H31" s="1238">
        <f>C31-D31+E31+F31-G31</f>
        <v/>
      </c>
      <c r="I31" s="225" t="inlineStr">
        <is>
          <t>S3-Annex-Specific Plan</t>
        </is>
      </c>
      <c r="J31" s="225" t="inlineStr">
        <is>
          <t>Schedule-17</t>
        </is>
      </c>
    </row>
    <row r="32" customFormat="1" s="67">
      <c r="A32" s="1240" t="n"/>
      <c r="B32" s="1240" t="inlineStr">
        <is>
          <t>TOTAL</t>
        </is>
      </c>
      <c r="C32" s="1238">
        <f>SUM(C29:C31)</f>
        <v/>
      </c>
      <c r="D32" s="1238">
        <f>SUM(D29:D31)</f>
        <v/>
      </c>
      <c r="E32" s="1238">
        <f>SUM(E29:E31)</f>
        <v/>
      </c>
      <c r="F32" s="1238">
        <f>SUM(F29:F31)</f>
        <v/>
      </c>
      <c r="G32" s="1238">
        <f>SUM(G29:G31)</f>
        <v/>
      </c>
      <c r="H32" s="1238">
        <f>SUM(H29:H31)</f>
        <v/>
      </c>
      <c r="I32" s="109" t="n"/>
      <c r="J32" s="225" t="inlineStr">
        <is>
          <t>Schedule-18</t>
        </is>
      </c>
    </row>
    <row r="33" ht="24" customFormat="1" customHeight="1" s="67">
      <c r="A33" s="1240" t="n"/>
      <c r="B33" s="1241" t="inlineStr">
        <is>
          <t>GRAND TOTAL</t>
        </is>
      </c>
      <c r="C33" s="1242">
        <f>C16+C23+C27+C32</f>
        <v/>
      </c>
      <c r="D33" s="1242">
        <f>D16+D23+D27+D32</f>
        <v/>
      </c>
      <c r="E33" s="1242">
        <f>E16+E23+E27+E32</f>
        <v/>
      </c>
      <c r="F33" s="1242">
        <f>F16+F23+F27+F32</f>
        <v/>
      </c>
      <c r="G33" s="1242">
        <f>G16+G23+G27+G32</f>
        <v/>
      </c>
      <c r="H33" s="1242">
        <f>H16+H23+H27+H32</f>
        <v/>
      </c>
      <c r="I33" s="109" t="n"/>
      <c r="J33" s="225" t="inlineStr">
        <is>
          <t>Schedule-19</t>
        </is>
      </c>
    </row>
    <row r="34" customFormat="1" s="67">
      <c r="A34" s="68" t="n"/>
      <c r="I34" s="5" t="n"/>
      <c r="J34" s="225" t="inlineStr">
        <is>
          <t>Schedule-4</t>
        </is>
      </c>
    </row>
    <row r="35" customFormat="1" s="67">
      <c r="A35" s="68" t="n"/>
      <c r="I35" s="5" t="n"/>
      <c r="J35" s="225" t="inlineStr">
        <is>
          <t>Schedule-22</t>
        </is>
      </c>
    </row>
    <row r="36" customFormat="1" s="67">
      <c r="A36" s="68" t="n"/>
    </row>
    <row r="37" customFormat="1" s="67">
      <c r="A37" s="68" t="n"/>
    </row>
    <row r="38" customFormat="1" s="67">
      <c r="A38" s="68" t="n"/>
    </row>
    <row r="39" customFormat="1" s="67">
      <c r="A39" s="68" t="n"/>
    </row>
    <row r="40" customFormat="1" s="67">
      <c r="A40" s="68" t="n"/>
    </row>
    <row r="41" customFormat="1" s="67">
      <c r="A41" s="68" t="n"/>
    </row>
    <row r="42" customFormat="1" s="67">
      <c r="A42" s="68" t="n"/>
    </row>
    <row r="43" customFormat="1" s="67">
      <c r="A43" s="68" t="n"/>
    </row>
    <row r="44" customFormat="1" s="67">
      <c r="A44" s="68" t="n"/>
    </row>
    <row r="45" customFormat="1" s="67">
      <c r="A45" s="68" t="n"/>
    </row>
    <row r="46" customFormat="1" s="67">
      <c r="A46" s="68" t="n"/>
    </row>
    <row r="47" customFormat="1" s="67">
      <c r="A47" s="68" t="n"/>
    </row>
    <row r="48" customFormat="1" s="67">
      <c r="A48" s="68" t="n"/>
    </row>
    <row r="49" customFormat="1" s="67">
      <c r="A49" s="68" t="n"/>
    </row>
    <row r="50" customFormat="1" s="67">
      <c r="A50" s="68" t="n"/>
    </row>
    <row r="51" customFormat="1" s="67">
      <c r="A51" s="68" t="n"/>
    </row>
    <row r="52" customFormat="1" s="67">
      <c r="A52" s="68" t="n"/>
      <c r="B52" s="69" t="n"/>
      <c r="C52" s="70" t="n"/>
      <c r="D52" s="70" t="n"/>
      <c r="E52" s="70" t="n"/>
      <c r="F52" s="70" t="n"/>
      <c r="G52" s="70" t="n"/>
      <c r="H52" s="70" t="n"/>
    </row>
    <row r="53" customFormat="1" s="67">
      <c r="A53" s="68" t="n"/>
      <c r="B53" s="69" t="n"/>
      <c r="C53" s="70" t="n"/>
      <c r="D53" s="70" t="n"/>
      <c r="E53" s="70" t="n"/>
      <c r="F53" s="70" t="n"/>
      <c r="G53" s="70" t="n"/>
      <c r="H53" s="70" t="n"/>
    </row>
    <row r="54" customFormat="1" s="67">
      <c r="A54" s="68" t="n"/>
      <c r="B54" s="69" t="n"/>
      <c r="C54" s="70" t="n"/>
      <c r="D54" s="70" t="n"/>
      <c r="E54" s="70" t="n"/>
      <c r="F54" s="70" t="n"/>
      <c r="G54" s="70" t="n"/>
      <c r="H54" s="70" t="n"/>
    </row>
    <row r="222">
      <c r="B222" s="71" t="n"/>
      <c r="C222" s="72" t="n"/>
      <c r="D222" s="72" t="n"/>
      <c r="E222" s="72" t="n"/>
      <c r="F222" s="72" t="n"/>
      <c r="G222" s="72" t="n"/>
      <c r="H222" s="72" t="n"/>
    </row>
    <row r="309" customFormat="1" s="74">
      <c r="A309" s="73" t="n"/>
    </row>
    <row r="310" customFormat="1" s="74">
      <c r="A310" s="73" t="n"/>
    </row>
    <row r="311" customFormat="1" s="74">
      <c r="A311" s="73" t="n"/>
    </row>
    <row r="312" customFormat="1" s="74">
      <c r="A312" s="73" t="n"/>
    </row>
    <row r="313" customFormat="1" s="74">
      <c r="A313" s="73" t="n"/>
    </row>
    <row r="314" customFormat="1" s="74">
      <c r="A314" s="73" t="n"/>
    </row>
    <row r="315" customFormat="1" s="74">
      <c r="A315" s="73" t="n"/>
    </row>
    <row r="316" customFormat="1" s="74">
      <c r="A316" s="73" t="n"/>
    </row>
    <row r="319" customFormat="1" s="74">
      <c r="A319" s="73" t="n"/>
    </row>
    <row r="320" customFormat="1" s="74">
      <c r="A320" s="73" t="n"/>
    </row>
    <row r="321" customFormat="1" s="74">
      <c r="A321" s="73" t="n"/>
    </row>
    <row r="322" customFormat="1" s="74">
      <c r="A322" s="73" t="n"/>
    </row>
    <row r="323" customFormat="1" s="74">
      <c r="A323" s="73" t="n"/>
    </row>
    <row r="324" customFormat="1" s="74">
      <c r="A324" s="73" t="n"/>
    </row>
    <row r="325" customFormat="1" s="74">
      <c r="A325" s="73" t="n"/>
    </row>
    <row r="326" customFormat="1" s="74">
      <c r="A326" s="73" t="n"/>
    </row>
    <row r="327" customFormat="1" s="74">
      <c r="A327" s="73" t="n"/>
    </row>
    <row r="328" customFormat="1" s="74">
      <c r="A328" s="73" t="n"/>
    </row>
    <row r="329" customFormat="1" s="74">
      <c r="A329" s="73" t="n"/>
    </row>
    <row r="330" customFormat="1" s="74">
      <c r="A330" s="73" t="n"/>
    </row>
    <row r="331" customFormat="1" s="74">
      <c r="A331" s="73" t="n"/>
    </row>
    <row r="332" customFormat="1" s="74">
      <c r="A332" s="73" t="n"/>
    </row>
    <row r="333" customFormat="1" s="74">
      <c r="A333" s="73" t="n"/>
    </row>
    <row r="334" customFormat="1" s="74">
      <c r="A334" s="73" t="n"/>
    </row>
    <row r="335" customFormat="1" s="74">
      <c r="A335" s="73" t="n"/>
    </row>
    <row r="336" customFormat="1" s="74">
      <c r="A336" s="73" t="n"/>
    </row>
    <row r="337" customFormat="1" s="74">
      <c r="A337" s="73" t="n"/>
    </row>
    <row r="338" customFormat="1" s="74">
      <c r="A338" s="73" t="n"/>
    </row>
    <row r="339" customFormat="1" s="74">
      <c r="A339" s="73" t="n"/>
    </row>
    <row r="340" customFormat="1" s="74">
      <c r="A340" s="73" t="n"/>
    </row>
  </sheetData>
  <mergeCells count="9">
    <mergeCell ref="A4:H4"/>
    <mergeCell ref="H6:H8"/>
    <mergeCell ref="C6:C8"/>
    <mergeCell ref="A6:A9"/>
    <mergeCell ref="B6:B9"/>
    <mergeCell ref="D6:E7"/>
    <mergeCell ref="F6:G7"/>
    <mergeCell ref="A1:H1"/>
    <mergeCell ref="D2:G2"/>
  </mergeCells>
  <hyperlinks>
    <hyperlink ref="I11" location="BS!Print_Area" display="Balance Sheet"/>
    <hyperlink ref="J11" location="'S-4'!Print_Area" display="Schedule-4 (All)"/>
    <hyperlink ref="I12" location="RECEIPTS!Print_Titles" display="Receipt"/>
    <hyperlink ref="J12" location="'S-4 A'!A1" display="Sch-4A (SF)"/>
    <hyperlink ref="I13" location="PAYMENTS!Print_Titles" display="Payment"/>
    <hyperlink ref="J13" location="'s4-B'!A1" display="Sch-4B (Plan)"/>
    <hyperlink ref="I14" location="'ANNE-REC-SF-PROV '!Print_Area" display="SF-Rec-Prov-Annex"/>
    <hyperlink ref="J14" location="'s 4 c '!A1" display="Sch-4C (Specific Plan)"/>
    <hyperlink ref="I15" location="'ANNE-REC-VVN-PROV'!Print_Area" display="VVN-Rec-Prov-Annex"/>
    <hyperlink ref="J15" location="'s 4 D'!A1" display="Sch-4D (VVN)"/>
    <hyperlink ref="I16" location="'ANNE-PAYM-PROJCTSF-PROV'!Print_Area" display="Project-Rec-Prov-Annex"/>
    <hyperlink ref="J16" location="'s 4 E'!A1" display="Sch-4E (Project)"/>
    <hyperlink ref="I17" location="'ANNE-PAYM-SF-PROV'!Print_Area" display="SF-Paym-Prov-Annex"/>
    <hyperlink ref="J17" location="'S- 7'!A1" display="Schedule-7"/>
    <hyperlink ref="I18" location="'ANNE-PAYM-VVN-PROV'!Print_Area" display="VVN-Paym-Prov-Annex"/>
    <hyperlink ref="J18" location="'S  8'!Print_Area" display="Schedule-8"/>
    <hyperlink ref="I19" location="'ANNE-PAYM-PLAN-PROV'!Print_Area" display="Plan-Paym-Prov-Annex"/>
    <hyperlink ref="J19" location="'ANNE-S8-SF Civil'!A1" display="S8-Annex-SF"/>
    <hyperlink ref="I20" location="'I&amp;E'!Print_Area" display="Income &amp; Expenditure"/>
    <hyperlink ref="J20" location="'ANNE-S8-VVN All'!A1" display="S8-Annex-VVN"/>
    <hyperlink ref="I21" location="'S-1'!Print_Area" display="Schedule-1"/>
    <hyperlink ref="J21" location="'ANNE-S8-ProjectSF'!A1" display="S8-Annex-Project"/>
    <hyperlink ref="I22" location="'S-2'!Print_Area" display="Schedule-2"/>
    <hyperlink ref="J22" location="'ANNE-S8-PLAN'!A1" display="S8-Annex-Plan"/>
    <hyperlink ref="I23" location="'2A'!Print_Area" display="Schedule-2A"/>
    <hyperlink ref="J23" location="'ANNE-S8-SP.PLAN'!A1" display="S8-Annex-Sp. Plan"/>
    <hyperlink ref="I24" location="'S-3'!Print_Area" display="Schedule-3"/>
    <hyperlink ref="J24" location="'SCH-9 &amp; 10 '!Print_Area" display="S-9"/>
    <hyperlink ref="I25" location="'S- 3 A'!A1" display="Schedule-3A"/>
    <hyperlink ref="J25" location="'SCH-9 &amp; 10 '!Print_Area" display="S-10"/>
    <hyperlink ref="I26" location="'S-3B'!A1" display="Schedule-3B"/>
    <hyperlink ref="J26" location="'SCH 12 &amp;13 &amp; 14'!Print_Area" display="S-12"/>
    <hyperlink ref="I27" location="'ANN-S3-SF Civil'!Print_Area" display="S3-Annex-SF"/>
    <hyperlink ref="J27" location="'SCH 12 &amp;13 &amp; 14'!Print_Area" display="S-13"/>
    <hyperlink ref="I28" location="'ANN-S3-VVN-ALL'!Print_Area" display="S3-Annex-VVN"/>
    <hyperlink ref="J28" location="'SCH 12 &amp;13 &amp; 14'!Print_Area" display="S-14"/>
    <hyperlink ref="I29" location="'ANN-S3-PROJCT-SF'!Print_Area" display="S3-Annex-Project"/>
    <hyperlink ref="J29" location="'SC-15'!Print_Area" display="S-15"/>
    <hyperlink ref="I30" location="'ANN-S3-PLAN'!Print_Area" display="S3-Annex-Plan"/>
    <hyperlink ref="J30" location="'SCH- 16 &amp; 17'!Print_Area" display="S-16"/>
    <hyperlink ref="I31" location="'ANN-S3-SP.PLAN'!Print_Area" display="S3-Annex-Specific Plan"/>
    <hyperlink ref="J31" location="'SCH- 16 &amp; 17'!Print_Area" display="S-17"/>
    <hyperlink ref="J32" location="'sch - 18 &amp;19 &amp; 22'!Print_Area" display="S-18"/>
    <hyperlink ref="J33" location="'sch - 18 &amp;19 &amp; 22'!Print_Area" display="S-19"/>
    <hyperlink ref="J34" location="'S-4'!Print_Area" display="S-4"/>
    <hyperlink ref="J35" location="'sch - 18 &amp;19 &amp; 22'!Print_Area" display="S-22"/>
  </hyperlinks>
  <printOptions horizontalCentered="1" verticalCentered="1" gridLines="1"/>
  <pageMargins left="0.7086614173228347" right="0.2362204724409449" top="0.3149606299212598" bottom="0.4724409448818898" header="0.1574803149606299" footer="0.3149606299212598"/>
  <pageSetup orientation="landscape" paperSize="9" scale="82" firstPageNumber="3" useFirstPageNumber="1" blackAndWhite="1"/>
</worksheet>
</file>

<file path=xl/worksheets/sheet9.xml><?xml version="1.0" encoding="utf-8"?>
<worksheet xmlns="http://schemas.openxmlformats.org/spreadsheetml/2006/main">
  <sheetPr>
    <tabColor rgb="FF00B050"/>
    <outlinePr summaryBelow="1" summaryRight="1"/>
    <pageSetUpPr fitToPage="1"/>
  </sheetPr>
  <dimension ref="A1:H341"/>
  <sheetViews>
    <sheetView view="pageBreakPreview" topLeftCell="A10" zoomScaleNormal="85" zoomScaleSheetLayoutView="100" workbookViewId="0">
      <selection activeCell="D20" sqref="D20"/>
    </sheetView>
  </sheetViews>
  <sheetFormatPr baseColWidth="8" defaultColWidth="4.28515625" defaultRowHeight="12.75"/>
  <cols>
    <col width="4.28515625" customWidth="1" style="73" min="1" max="1"/>
    <col width="63.5703125" customWidth="1" style="75" min="2" max="2"/>
    <col width="16.7109375" customWidth="1" style="74" min="3" max="8"/>
    <col width="9.140625" customWidth="1" style="66" min="9" max="10"/>
    <col width="10.7109375" bestFit="1" customWidth="1" style="66" min="11" max="11"/>
    <col width="9.140625" customWidth="1" style="66" min="12" max="255"/>
    <col width="4.28515625" customWidth="1" style="66" min="256" max="16384"/>
  </cols>
  <sheetData>
    <row r="1" ht="18" customFormat="1" customHeight="1" s="63">
      <c r="A1" s="830">
        <f>COVER!A1</f>
        <v/>
      </c>
    </row>
    <row r="2" ht="14.25" customFormat="1" customHeight="1" s="63">
      <c r="A2" s="830" t="n"/>
      <c r="C2" s="830" t="n"/>
      <c r="D2" s="848" t="inlineStr">
        <is>
          <t>ANNEXURE-R-VVN-Civil &amp; Project KV-Provision</t>
        </is>
      </c>
    </row>
    <row r="3" ht="14.25" customFormat="1" customHeight="1" s="63">
      <c r="A3" s="830" t="n"/>
      <c r="C3" s="830" t="n"/>
      <c r="D3" s="830" t="n"/>
      <c r="E3" s="830" t="n"/>
      <c r="F3" s="830" t="n"/>
      <c r="G3" s="65" t="n"/>
      <c r="H3" s="65" t="n"/>
    </row>
    <row r="4" ht="60.75" customFormat="1" customHeight="1" s="63">
      <c r="A4" s="831" t="inlineStr">
        <is>
          <t>STATEMENT SHOWING PROVISION FOR INCOME WHICH HAS BECOME DUE BUT NOT RECEIVED DURING THE FINANCIAL YEAR  (ACCRUED INCOME ),PROVISION FOR INCOME WHICH HAS BEEN RECEIVED DURING THE FINANCIAL YEAR BUT WHICH  PERTAINS TO THE NEXT FINANCIAL YEAR (INCOME RECEIVED IN ADVANCE OR UNEXPIRED INCOME) AND FINAL CLOSING BALANCE OF THE RESPECTIVE INCOME ACCOUNTS  IN RESPECT OF VVN ACCOUNT OF GOVERNMENT KV</t>
        </is>
      </c>
    </row>
    <row r="5" ht="14.25" customFormat="1" customHeight="1" s="63" thickBot="1">
      <c r="A5" s="830" t="n"/>
      <c r="B5" s="830" t="n"/>
      <c r="C5" s="830" t="n"/>
      <c r="D5" s="830" t="n"/>
      <c r="E5" s="830" t="n"/>
      <c r="F5" s="830" t="n"/>
      <c r="G5" s="830" t="n"/>
      <c r="H5" s="830" t="n"/>
    </row>
    <row r="6" ht="29.25" customHeight="1">
      <c r="A6" s="238" t="inlineStr">
        <is>
          <t>SN</t>
        </is>
      </c>
      <c r="B6" s="1224" t="inlineStr">
        <is>
          <t>HEADS OF ACCOUNTS</t>
        </is>
      </c>
      <c r="C6" s="839" t="inlineStr">
        <is>
          <t>Amount as per Receipt side</t>
        </is>
      </c>
      <c r="D6" s="842" t="inlineStr">
        <is>
          <t>Provision for the amount due but not received during the year  (ACCRUED INCOME)</t>
        </is>
      </c>
      <c r="E6" s="1225" t="n"/>
      <c r="F6" s="842" t="inlineStr">
        <is>
          <t>Provision for  the amount received during the year but pertaining to future period (INCOME RECEIVED IN ADVANCE OR UNEXPIRED INCOME)</t>
        </is>
      </c>
      <c r="G6" s="1225" t="n"/>
      <c r="H6" s="846" t="inlineStr">
        <is>
          <t xml:space="preserve"> Total Current Year</t>
        </is>
      </c>
    </row>
    <row r="7" ht="24" customHeight="1" thickBot="1">
      <c r="A7" s="1226" t="n"/>
      <c r="B7" s="1227" t="n"/>
      <c r="C7" s="1228" t="n"/>
      <c r="D7" s="1229" t="n"/>
      <c r="E7" s="1230" t="n"/>
      <c r="F7" s="1229" t="n"/>
      <c r="G7" s="1230" t="n"/>
      <c r="H7" s="1228" t="n"/>
    </row>
    <row r="8" ht="35.25" customHeight="1" thickBot="1">
      <c r="A8" s="1226" t="n"/>
      <c r="B8" s="1227" t="n"/>
      <c r="C8" s="1231" t="n"/>
      <c r="D8" s="234" t="inlineStr">
        <is>
          <t>Less:- PreviousYear's  Provision</t>
        </is>
      </c>
      <c r="E8" s="235" t="inlineStr">
        <is>
          <t>Add:- Current Year's Provision</t>
        </is>
      </c>
      <c r="F8" s="236" t="inlineStr">
        <is>
          <t>Add:-  Previous Year Provision</t>
        </is>
      </c>
      <c r="G8" s="237" t="inlineStr">
        <is>
          <t>Less:- Current Year Provision</t>
        </is>
      </c>
      <c r="H8" s="1231" t="n"/>
    </row>
    <row r="9" ht="22.5" customHeight="1" thickBot="1">
      <c r="A9" s="1232" t="n"/>
      <c r="B9" s="1233" t="n"/>
      <c r="C9" s="235" t="n">
        <v>1</v>
      </c>
      <c r="D9" s="238" t="n">
        <v>2</v>
      </c>
      <c r="E9" s="239" t="n">
        <v>3</v>
      </c>
      <c r="F9" s="238" t="n">
        <v>4</v>
      </c>
      <c r="G9" s="239" t="n">
        <v>5</v>
      </c>
      <c r="H9" s="240" t="inlineStr">
        <is>
          <t>6=1-2+3+4-5</t>
        </is>
      </c>
    </row>
    <row r="10" ht="15" customFormat="1" customHeight="1" s="1114">
      <c r="A10" s="1234" t="inlineStr">
        <is>
          <t>D</t>
        </is>
      </c>
      <c r="B10" s="1235" t="inlineStr">
        <is>
          <t>Fees &amp; Fines from Student</t>
        </is>
      </c>
      <c r="C10" s="1236" t="n"/>
      <c r="D10" s="1236" t="n"/>
      <c r="E10" s="1236" t="n"/>
      <c r="F10" s="1236" t="n"/>
      <c r="G10" s="1236" t="n"/>
      <c r="H10" s="1236" t="n"/>
    </row>
    <row r="11" ht="15" customFormat="1" customHeight="1" s="1114">
      <c r="A11" s="1237" t="n">
        <v>1</v>
      </c>
      <c r="B11" s="1237" t="inlineStr">
        <is>
          <t>Admission Fees</t>
        </is>
      </c>
      <c r="C11" s="1238">
        <f>RECEIPTS!D34</f>
        <v/>
      </c>
      <c r="D11" s="1239" t="n"/>
      <c r="E11" s="1239" t="n"/>
      <c r="F11" s="1239" t="n"/>
      <c r="G11" s="1239" t="n"/>
      <c r="H11" s="1238">
        <f>C11-D11+E11+F11-G11</f>
        <v/>
      </c>
    </row>
    <row r="12" ht="15" customFormat="1" customHeight="1" s="1114">
      <c r="A12" s="1237" t="n">
        <v>2</v>
      </c>
      <c r="B12" s="1237" t="inlineStr">
        <is>
          <t>Tuition Fees</t>
        </is>
      </c>
      <c r="C12" s="1238">
        <f>RECEIPTS!D35</f>
        <v/>
      </c>
      <c r="D12" s="1239" t="n"/>
      <c r="E12" s="1239" t="n"/>
      <c r="F12" s="1239" t="n"/>
      <c r="G12" s="1239" t="n"/>
      <c r="H12" s="1238">
        <f>C12-D12+E12+F12-G12</f>
        <v/>
      </c>
    </row>
    <row r="13" ht="15" customFormat="1" customHeight="1" s="1114">
      <c r="A13" s="1237" t="n">
        <v>3</v>
      </c>
      <c r="B13" s="1237" t="inlineStr">
        <is>
          <t>Vidyalaya Vikas Nidhi</t>
        </is>
      </c>
      <c r="C13" s="1238">
        <f>RECEIPTS!D36</f>
        <v/>
      </c>
      <c r="D13" s="1239" t="n"/>
      <c r="E13" s="1239" t="n"/>
      <c r="F13" s="1239" t="n"/>
      <c r="G13" s="1239" t="n"/>
      <c r="H13" s="1238">
        <f>C13-D13+E13+F13-G13</f>
        <v/>
      </c>
    </row>
    <row r="14" ht="15" customFormat="1" customHeight="1" s="1114">
      <c r="A14" s="1237" t="n">
        <v>4</v>
      </c>
      <c r="B14" s="1237" t="inlineStr">
        <is>
          <t>Computer Fees</t>
        </is>
      </c>
      <c r="C14" s="1238">
        <f>RECEIPTS!D37</f>
        <v/>
      </c>
      <c r="D14" s="1239" t="n"/>
      <c r="E14" s="1239" t="n"/>
      <c r="F14" s="1239" t="n"/>
      <c r="G14" s="1239" t="n"/>
      <c r="H14" s="1238">
        <f>C14-D14+E14+F14-G14</f>
        <v/>
      </c>
    </row>
    <row r="15" ht="15" customFormat="1" customHeight="1" s="1114">
      <c r="A15" s="1237" t="n">
        <v>5</v>
      </c>
      <c r="B15" s="1237" t="inlineStr">
        <is>
          <t>Pre-Primary fees</t>
        </is>
      </c>
      <c r="C15" s="1238">
        <f>RECEIPTS!D38</f>
        <v/>
      </c>
      <c r="D15" s="1239" t="n"/>
      <c r="E15" s="1239" t="n"/>
      <c r="F15" s="1239" t="n"/>
      <c r="G15" s="1239" t="n"/>
      <c r="H15" s="1238">
        <f>C15-D15+E15+F15-G15</f>
        <v/>
      </c>
    </row>
    <row r="16" ht="15" customFormat="1" customHeight="1" s="1114">
      <c r="A16" s="1240" t="n"/>
      <c r="B16" s="1240" t="inlineStr">
        <is>
          <t>TOTAL</t>
        </is>
      </c>
      <c r="C16" s="1238">
        <f>SUM(C11:C15)</f>
        <v/>
      </c>
      <c r="D16" s="1238">
        <f>SUM(D11:D15)</f>
        <v/>
      </c>
      <c r="E16" s="1238">
        <f>SUM(E11:E15)</f>
        <v/>
      </c>
      <c r="F16" s="1238">
        <f>SUM(F11:F15)</f>
        <v/>
      </c>
      <c r="G16" s="1238">
        <f>SUM(G11:G15)</f>
        <v/>
      </c>
      <c r="H16" s="1238">
        <f>SUM(H11:H15)</f>
        <v/>
      </c>
    </row>
    <row r="17" ht="15" customFormat="1" customHeight="1" s="1114">
      <c r="A17" s="1234" t="inlineStr">
        <is>
          <t>F</t>
        </is>
      </c>
      <c r="B17" s="1235" t="inlineStr">
        <is>
          <t>Other Income</t>
        </is>
      </c>
      <c r="C17" s="1236" t="n"/>
      <c r="D17" s="1236" t="n"/>
      <c r="E17" s="1236" t="n"/>
      <c r="F17" s="1236" t="n"/>
      <c r="G17" s="1236" t="n"/>
      <c r="H17" s="1236" t="n"/>
    </row>
    <row r="18" ht="15" customFormat="1" customHeight="1" s="1114">
      <c r="A18" s="1237" t="n">
        <v>1</v>
      </c>
      <c r="B18" s="1237" t="inlineStr">
        <is>
          <t>RTI fees</t>
        </is>
      </c>
      <c r="C18" s="1238">
        <f>RECEIPTS!D41</f>
        <v/>
      </c>
      <c r="D18" s="1239" t="n"/>
      <c r="E18" s="1239" t="n"/>
      <c r="F18" s="1239" t="n"/>
      <c r="G18" s="1239" t="n"/>
      <c r="H18" s="1238">
        <f>C18-D18+E18+F18-G18</f>
        <v/>
      </c>
    </row>
    <row r="19" ht="15" customFormat="1" customHeight="1" s="1114">
      <c r="A19" s="1237" t="n">
        <v>2</v>
      </c>
      <c r="B19" s="1237" t="inlineStr">
        <is>
          <t>Contribution towards CGHS recovery from staff.</t>
        </is>
      </c>
      <c r="C19" s="1238">
        <f>RECEIPTS!D42</f>
        <v/>
      </c>
      <c r="D19" s="1239" t="n"/>
      <c r="E19" s="1239" t="n"/>
      <c r="F19" s="1239" t="n"/>
      <c r="G19" s="1239" t="n"/>
      <c r="H19" s="1238">
        <f>C19-D19+E19+F19-G19</f>
        <v/>
      </c>
    </row>
    <row r="20" ht="15" customFormat="1" customHeight="1" s="1114">
      <c r="A20" s="1237" t="n">
        <v>3</v>
      </c>
      <c r="B20" s="1237" t="inlineStr">
        <is>
          <t>Misc. receipts of Revenue nature(sale of tender form waste paper, misc. income etc.)</t>
        </is>
      </c>
      <c r="C20" s="1238">
        <f>RECEIPTS!D43</f>
        <v/>
      </c>
      <c r="D20" s="1239" t="n"/>
      <c r="E20" s="1239" t="n"/>
      <c r="F20" s="1239" t="n"/>
      <c r="G20" s="1239" t="n"/>
      <c r="H20" s="1238">
        <f>C20-D20+E20+F20-G20</f>
        <v/>
      </c>
    </row>
    <row r="21" ht="15" customFormat="1" customHeight="1" s="1114">
      <c r="A21" s="1237" t="n">
        <v>4</v>
      </c>
      <c r="B21" s="1237" t="inlineStr">
        <is>
          <t>Recoveries of Capital Nature(lost article /damaged article, condemned articles)</t>
        </is>
      </c>
      <c r="C21" s="1238">
        <f>RECEIPTS!D44</f>
        <v/>
      </c>
      <c r="D21" s="1239" t="n"/>
      <c r="E21" s="1239" t="n"/>
      <c r="F21" s="1239" t="n"/>
      <c r="G21" s="1239" t="n"/>
      <c r="H21" s="1238">
        <f>C21-D21+E21+F21-G21</f>
        <v/>
      </c>
    </row>
    <row r="22" ht="15" customFormat="1" customHeight="1" s="1114">
      <c r="A22" s="1237" t="n">
        <v>5</v>
      </c>
      <c r="B22" s="1237" t="inlineStr">
        <is>
          <t>Leave Salary &amp; Pension Contribution</t>
        </is>
      </c>
      <c r="C22" s="1238">
        <f>RECEIPTS!D45</f>
        <v/>
      </c>
      <c r="D22" s="1239" t="n"/>
      <c r="E22" s="1239" t="n"/>
      <c r="F22" s="1239" t="n"/>
      <c r="G22" s="1239" t="n"/>
      <c r="H22" s="1238">
        <f>C22-D22+E22+F22-G22</f>
        <v/>
      </c>
    </row>
    <row r="23" ht="15" customFormat="1" customHeight="1" s="1114">
      <c r="A23" s="1240" t="n"/>
      <c r="B23" s="1240" t="inlineStr">
        <is>
          <t>TOTAL</t>
        </is>
      </c>
      <c r="C23" s="1238">
        <f>SUM(C18:C22)</f>
        <v/>
      </c>
      <c r="D23" s="1238">
        <f>SUM(D18:D22)</f>
        <v/>
      </c>
      <c r="E23" s="1238">
        <f>SUM(E18:E22)</f>
        <v/>
      </c>
      <c r="F23" s="1238">
        <f>SUM(F18:F22)</f>
        <v/>
      </c>
      <c r="G23" s="1238">
        <f>SUM(G18:G22)</f>
        <v/>
      </c>
      <c r="H23" s="1238">
        <f>SUM(H18:H22)</f>
        <v/>
      </c>
    </row>
    <row r="24" ht="15" customFormat="1" customHeight="1" s="1114">
      <c r="A24" s="1234" t="inlineStr">
        <is>
          <t>G</t>
        </is>
      </c>
      <c r="B24" s="1235" t="inlineStr">
        <is>
          <t>Income from Land &amp; Building</t>
        </is>
      </c>
      <c r="C24" s="1236" t="n"/>
      <c r="D24" s="1236" t="n"/>
      <c r="E24" s="1236" t="n"/>
      <c r="F24" s="1236" t="n"/>
      <c r="G24" s="1236" t="n"/>
      <c r="H24" s="1236" t="n"/>
    </row>
    <row r="25" ht="15" customFormat="1" customHeight="1" s="1114">
      <c r="A25" s="1237" t="n">
        <v>1</v>
      </c>
      <c r="B25" s="1237" t="inlineStr">
        <is>
          <t>License fee /House rent recovery from staff.</t>
        </is>
      </c>
      <c r="C25" s="1238">
        <f>RECEIPTS!D48</f>
        <v/>
      </c>
      <c r="D25" s="1239" t="n"/>
      <c r="E25" s="1239" t="n"/>
      <c r="F25" s="1239" t="n"/>
      <c r="G25" s="1239" t="n"/>
      <c r="H25" s="1238">
        <f>C25-D25+E25+F25-G25</f>
        <v/>
      </c>
    </row>
    <row r="26" ht="15" customFormat="1" customHeight="1" s="1114">
      <c r="A26" s="1237" t="n">
        <v>2</v>
      </c>
      <c r="B26" s="1237" t="inlineStr">
        <is>
          <t>Hire Charges of Building(Room Rent etc.)</t>
        </is>
      </c>
      <c r="C26" s="1238">
        <f>RECEIPTS!D49</f>
        <v/>
      </c>
      <c r="D26" s="1239" t="n"/>
      <c r="E26" s="1239" t="n"/>
      <c r="F26" s="1239" t="n"/>
      <c r="G26" s="1239" t="n"/>
      <c r="H26" s="1238">
        <f>C26-D26+E26+F26-G26</f>
        <v/>
      </c>
    </row>
    <row r="27" ht="15" customFormat="1" customHeight="1" s="1114">
      <c r="A27" s="1240" t="n"/>
      <c r="B27" s="1240" t="inlineStr">
        <is>
          <t>TOTAL</t>
        </is>
      </c>
      <c r="C27" s="1238">
        <f>SUM(C25:C26)</f>
        <v/>
      </c>
      <c r="D27" s="1238">
        <f>SUM(D25:D26)</f>
        <v/>
      </c>
      <c r="E27" s="1238">
        <f>SUM(E25:E26)</f>
        <v/>
      </c>
      <c r="F27" s="1238">
        <f>SUM(F25:F26)</f>
        <v/>
      </c>
      <c r="G27" s="1238">
        <f>SUM(G25:G26)</f>
        <v/>
      </c>
      <c r="H27" s="1238">
        <f>SUM(H25:H26)</f>
        <v/>
      </c>
    </row>
    <row r="28" ht="15" customFormat="1" customHeight="1" s="1114">
      <c r="A28" s="1234" t="inlineStr">
        <is>
          <t>H</t>
        </is>
      </c>
      <c r="B28" s="1235" t="inlineStr">
        <is>
          <t>Interest Received on</t>
        </is>
      </c>
      <c r="C28" s="1236" t="n"/>
      <c r="D28" s="1236" t="n"/>
      <c r="E28" s="1236" t="n"/>
      <c r="F28" s="1236" t="n"/>
      <c r="G28" s="1236" t="n"/>
      <c r="H28" s="1236" t="n"/>
    </row>
    <row r="29" ht="15" customFormat="1" customHeight="1" s="1114">
      <c r="A29" s="1237" t="n">
        <v>1</v>
      </c>
      <c r="B29" s="1237" t="inlineStr">
        <is>
          <t>Savings Bank Accounts/Flexi Deposit Account</t>
        </is>
      </c>
      <c r="C29" s="1238">
        <f>RECEIPTS!D52</f>
        <v/>
      </c>
      <c r="D29" s="1239" t="n"/>
      <c r="E29" s="1239" t="n"/>
      <c r="F29" s="1239" t="n"/>
      <c r="G29" s="1239" t="n"/>
      <c r="H29" s="1238">
        <f>C29-D29+E29+F29-G29</f>
        <v/>
      </c>
    </row>
    <row r="30" ht="15" customFormat="1" customHeight="1" s="1114">
      <c r="A30" s="1237" t="n">
        <v>2</v>
      </c>
      <c r="B30" s="1237" t="inlineStr">
        <is>
          <t>Term Deposits with scheduled Banks</t>
        </is>
      </c>
      <c r="C30" s="1238">
        <f>RECEIPTS!D53</f>
        <v/>
      </c>
      <c r="D30" s="1239" t="n"/>
      <c r="E30" s="1239" t="n"/>
      <c r="F30" s="1239" t="n"/>
      <c r="G30" s="1239" t="n"/>
      <c r="H30" s="1238">
        <f>C30-D30+E30+F30-G30</f>
        <v/>
      </c>
    </row>
    <row r="31" ht="15" customFormat="1" customHeight="1" s="1114">
      <c r="A31" s="1237" t="n">
        <v>3</v>
      </c>
      <c r="B31" s="1237" t="inlineStr">
        <is>
          <t>Loan &amp; Advances to employees</t>
        </is>
      </c>
      <c r="C31" s="1238">
        <f>RECEIPTS!D54</f>
        <v/>
      </c>
      <c r="D31" s="1239" t="n"/>
      <c r="E31" s="1239" t="n"/>
      <c r="F31" s="1239" t="n"/>
      <c r="G31" s="1239" t="n"/>
      <c r="H31" s="1238">
        <f>C31-D31+E31+F31-G31</f>
        <v/>
      </c>
    </row>
    <row r="32" customFormat="1" s="67">
      <c r="A32" s="1240" t="n"/>
      <c r="B32" s="1240" t="inlineStr">
        <is>
          <t>TOTAL</t>
        </is>
      </c>
      <c r="C32" s="1238">
        <f>SUM(C29:C31)</f>
        <v/>
      </c>
      <c r="D32" s="1238">
        <f>SUM(D29:D31)</f>
        <v/>
      </c>
      <c r="E32" s="1238">
        <f>SUM(E29:E31)</f>
        <v/>
      </c>
      <c r="F32" s="1238">
        <f>SUM(F29:F31)</f>
        <v/>
      </c>
      <c r="G32" s="1238">
        <f>SUM(G29:G31)</f>
        <v/>
      </c>
      <c r="H32" s="1238">
        <f>SUM(H29:H31)</f>
        <v/>
      </c>
    </row>
    <row r="33" ht="24" customFormat="1" customHeight="1" s="67">
      <c r="A33" s="1240" t="n"/>
      <c r="B33" s="1241" t="inlineStr">
        <is>
          <t>GRAND TOTAL</t>
        </is>
      </c>
      <c r="C33" s="1242">
        <f>C16+C23+C27+C32</f>
        <v/>
      </c>
      <c r="D33" s="1242">
        <f>D16+D23+D27+D32</f>
        <v/>
      </c>
      <c r="E33" s="1242">
        <f>E16+E23+E27+E32</f>
        <v/>
      </c>
      <c r="F33" s="1242">
        <f>F16+F23+F27+F32</f>
        <v/>
      </c>
      <c r="G33" s="1242">
        <f>G16+G23+G27+G32</f>
        <v/>
      </c>
      <c r="H33" s="1242">
        <f>H16+H23+H27+H32</f>
        <v/>
      </c>
    </row>
    <row r="34" customFormat="1" s="67">
      <c r="A34" s="68" t="n"/>
    </row>
    <row r="35" customFormat="1" s="67">
      <c r="A35" s="68" t="n"/>
    </row>
    <row r="36" customFormat="1" s="67">
      <c r="A36" s="68" t="n"/>
    </row>
    <row r="37" customFormat="1" s="67">
      <c r="A37" s="68" t="n"/>
    </row>
    <row r="38" customFormat="1" s="67">
      <c r="A38" s="68" t="n"/>
    </row>
    <row r="39" customFormat="1" s="67">
      <c r="A39" s="68" t="n"/>
    </row>
    <row r="40" customFormat="1" s="67">
      <c r="A40" s="68" t="n"/>
    </row>
    <row r="41" customFormat="1" s="67">
      <c r="A41" s="68" t="n"/>
    </row>
    <row r="42" customFormat="1" s="67">
      <c r="A42" s="68" t="n"/>
    </row>
    <row r="43" customFormat="1" s="67">
      <c r="A43" s="68" t="n"/>
    </row>
    <row r="44" customFormat="1" s="67">
      <c r="A44" s="68" t="n"/>
    </row>
    <row r="45" customFormat="1" s="67">
      <c r="A45" s="68" t="n"/>
    </row>
    <row r="46" customFormat="1" s="67">
      <c r="A46" s="68" t="n"/>
    </row>
    <row r="47" customFormat="1" s="67">
      <c r="A47" s="68" t="n"/>
    </row>
    <row r="48" customFormat="1" s="67">
      <c r="A48" s="68" t="n"/>
    </row>
    <row r="49" customFormat="1" s="67">
      <c r="A49" s="68" t="n"/>
    </row>
    <row r="50" customFormat="1" s="67">
      <c r="A50" s="68" t="n"/>
    </row>
    <row r="51" customFormat="1" s="67">
      <c r="A51" s="68" t="n"/>
    </row>
    <row r="52" customFormat="1" s="67">
      <c r="A52" s="68" t="n"/>
    </row>
    <row r="53" customFormat="1" s="67">
      <c r="A53" s="68" t="n"/>
      <c r="B53" s="69" t="n"/>
      <c r="C53" s="70" t="n"/>
      <c r="D53" s="70" t="n"/>
      <c r="E53" s="70" t="n"/>
      <c r="F53" s="70" t="n"/>
      <c r="G53" s="70" t="n"/>
      <c r="H53" s="70" t="n"/>
    </row>
    <row r="54" customFormat="1" s="67">
      <c r="A54" s="68" t="n"/>
      <c r="B54" s="69" t="n"/>
      <c r="C54" s="70" t="n"/>
      <c r="D54" s="70" t="n"/>
      <c r="E54" s="70" t="n"/>
      <c r="F54" s="70" t="n"/>
      <c r="G54" s="70" t="n"/>
      <c r="H54" s="70" t="n"/>
    </row>
    <row r="55" customFormat="1" s="67">
      <c r="A55" s="68" t="n"/>
      <c r="B55" s="69" t="n"/>
      <c r="C55" s="70" t="n"/>
      <c r="D55" s="70" t="n"/>
      <c r="E55" s="70" t="n"/>
      <c r="F55" s="70" t="n"/>
      <c r="G55" s="70" t="n"/>
      <c r="H55" s="70" t="n"/>
    </row>
    <row r="223">
      <c r="B223" s="71" t="n"/>
      <c r="C223" s="72" t="n"/>
      <c r="D223" s="72" t="n"/>
      <c r="E223" s="72" t="n"/>
      <c r="F223" s="72" t="n"/>
      <c r="G223" s="72" t="n"/>
      <c r="H223" s="72" t="n"/>
    </row>
    <row r="310" customFormat="1" s="74">
      <c r="A310" s="73" t="n"/>
    </row>
    <row r="311" customFormat="1" s="74">
      <c r="A311" s="73" t="n"/>
    </row>
    <row r="312" customFormat="1" s="74">
      <c r="A312" s="73" t="n"/>
    </row>
    <row r="313" customFormat="1" s="74">
      <c r="A313" s="73" t="n"/>
    </row>
    <row r="314" customFormat="1" s="74">
      <c r="A314" s="73" t="n"/>
    </row>
    <row r="315" customFormat="1" s="74">
      <c r="A315" s="73" t="n"/>
    </row>
    <row r="316" customFormat="1" s="74">
      <c r="A316" s="73" t="n"/>
    </row>
    <row r="317" customFormat="1" s="74">
      <c r="A317" s="73" t="n"/>
    </row>
    <row r="320" customFormat="1" s="74">
      <c r="A320" s="73" t="n"/>
    </row>
    <row r="321" customFormat="1" s="74">
      <c r="A321" s="73" t="n"/>
    </row>
    <row r="322" customFormat="1" s="74">
      <c r="A322" s="73" t="n"/>
    </row>
    <row r="323" customFormat="1" s="74">
      <c r="A323" s="73" t="n"/>
    </row>
    <row r="324" customFormat="1" s="74">
      <c r="A324" s="73" t="n"/>
    </row>
    <row r="325" customFormat="1" s="74">
      <c r="A325" s="73" t="n"/>
    </row>
    <row r="326" customFormat="1" s="74">
      <c r="A326" s="73" t="n"/>
    </row>
    <row r="327" customFormat="1" s="74">
      <c r="A327" s="73" t="n"/>
    </row>
    <row r="328" customFormat="1" s="74">
      <c r="A328" s="73" t="n"/>
    </row>
    <row r="329" customFormat="1" s="74">
      <c r="A329" s="73" t="n"/>
    </row>
    <row r="330" customFormat="1" s="74">
      <c r="A330" s="73" t="n"/>
    </row>
    <row r="331" customFormat="1" s="74">
      <c r="A331" s="73" t="n"/>
    </row>
    <row r="332" customFormat="1" s="74">
      <c r="A332" s="73" t="n"/>
    </row>
    <row r="333" customFormat="1" s="74">
      <c r="A333" s="73" t="n"/>
    </row>
    <row r="334" customFormat="1" s="74">
      <c r="A334" s="73" t="n"/>
    </row>
    <row r="335" customFormat="1" s="74">
      <c r="A335" s="73" t="n"/>
    </row>
    <row r="336" customFormat="1" s="74">
      <c r="A336" s="73" t="n"/>
    </row>
    <row r="337" customFormat="1" s="74">
      <c r="A337" s="73" t="n"/>
    </row>
    <row r="338" customFormat="1" s="74">
      <c r="A338" s="73" t="n"/>
    </row>
    <row r="339" customFormat="1" s="74">
      <c r="A339" s="73" t="n"/>
    </row>
    <row r="340" customFormat="1" s="74">
      <c r="A340" s="73" t="n"/>
    </row>
    <row r="341" customFormat="1" s="74">
      <c r="A341" s="73" t="n"/>
    </row>
  </sheetData>
  <mergeCells count="9">
    <mergeCell ref="A4:H4"/>
    <mergeCell ref="H6:H8"/>
    <mergeCell ref="C6:C8"/>
    <mergeCell ref="A6:A9"/>
    <mergeCell ref="B6:B9"/>
    <mergeCell ref="D6:E7"/>
    <mergeCell ref="F6:G7"/>
    <mergeCell ref="A1:H1"/>
    <mergeCell ref="D2:G2"/>
  </mergeCells>
  <printOptions horizontalCentered="1" verticalCentered="1" gridLines="1"/>
  <pageMargins left="0.7086614173228347" right="0.2362204724409449" top="0.3149606299212598" bottom="0.4724409448818898" header="0.1574803149606299" footer="0.3149606299212598"/>
  <pageSetup orientation="landscape" paperSize="9" scale="81" firstPageNumber="3" useFirstPageNumber="1" blackAndWhite="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2013-11-07T04:02:46Z</dcterms:created>
  <dcterms:modified xsi:type="dcterms:W3CDTF">2024-08-06T06:32:52Z</dcterms:modified>
  <cp:lastModifiedBy>K.V Gangtok</cp:lastModifiedBy>
  <cp:lastPrinted>2024-04-19T07:29:44Z</cp:lastPrinted>
</cp:coreProperties>
</file>