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orage\"/>
    </mc:Choice>
  </mc:AlternateContent>
  <xr:revisionPtr revIDLastSave="0" documentId="8_{ACE5E07B-C0FD-4C49-AC56-4713D1306F1D}" xr6:coauthVersionLast="47" xr6:coauthVersionMax="47" xr10:uidLastSave="{00000000-0000-0000-0000-000000000000}"/>
  <bookViews>
    <workbookView xWindow="-28920" yWindow="-45" windowWidth="29040" windowHeight="15720" firstSheet="1" activeTab="1" xr2:uid="{00000000-000D-0000-FFFF-FFFF00000000}"/>
  </bookViews>
  <sheets>
    <sheet name="All locations" sheetId="1" r:id="rId1"/>
    <sheet name="Glasgow 026" sheetId="3" r:id="rId2"/>
    <sheet name="Glasgow 026 w. formulas" sheetId="6" r:id="rId3"/>
    <sheet name="Bristol 015" sheetId="4" r:id="rId4"/>
    <sheet name="Bristol 015 w. formulas" sheetId="7" r:id="rId5"/>
    <sheet name="Leeds 02" sheetId="5" r:id="rId6"/>
    <sheet name="Leeds 02 w. formulas" sheetId="9" r:id="rId7"/>
    <sheet name="Summary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4" l="1"/>
  <c r="I8" i="14"/>
  <c r="H8" i="14"/>
  <c r="G8" i="14" s="1"/>
  <c r="G7" i="14"/>
  <c r="F8" i="14"/>
  <c r="E8" i="14"/>
  <c r="D8" i="14"/>
  <c r="J7" i="14"/>
  <c r="I7" i="14"/>
  <c r="H7" i="14"/>
  <c r="F7" i="14"/>
  <c r="E7" i="14"/>
  <c r="D7" i="14"/>
  <c r="J6" i="14"/>
  <c r="I6" i="14"/>
  <c r="G6" i="14"/>
  <c r="H6" i="14"/>
  <c r="F6" i="14"/>
  <c r="E6" i="14"/>
  <c r="D6" i="14"/>
  <c r="F29" i="9"/>
  <c r="D19" i="9"/>
  <c r="D27" i="9" s="1"/>
  <c r="C19" i="9"/>
  <c r="C27" i="9" s="1"/>
  <c r="B19" i="9"/>
  <c r="B27" i="9" s="1"/>
  <c r="F27" i="9" s="1"/>
  <c r="F29" i="5"/>
  <c r="D19" i="5"/>
  <c r="D27" i="5" s="1"/>
  <c r="C19" i="5"/>
  <c r="C27" i="5" s="1"/>
  <c r="B19" i="5"/>
  <c r="B27" i="5" s="1"/>
  <c r="F27" i="5" s="1"/>
  <c r="F29" i="7"/>
  <c r="B27" i="7"/>
  <c r="D19" i="7"/>
  <c r="D27" i="7" s="1"/>
  <c r="C19" i="7"/>
  <c r="C27" i="7" s="1"/>
  <c r="B19" i="7"/>
  <c r="F29" i="4"/>
  <c r="D19" i="4"/>
  <c r="D27" i="4" s="1"/>
  <c r="C19" i="4"/>
  <c r="C27" i="4" s="1"/>
  <c r="B19" i="4"/>
  <c r="B27" i="4" s="1"/>
  <c r="F29" i="6"/>
  <c r="D19" i="6"/>
  <c r="D27" i="6" s="1"/>
  <c r="C19" i="6"/>
  <c r="C27" i="6" s="1"/>
  <c r="B19" i="6"/>
  <c r="B27" i="6" s="1"/>
  <c r="F27" i="6" s="1"/>
  <c r="F29" i="3"/>
  <c r="D27" i="3"/>
  <c r="C27" i="3"/>
  <c r="B27" i="3"/>
  <c r="F27" i="3" s="1"/>
  <c r="F32" i="3" s="1"/>
  <c r="H32" i="3" s="1"/>
  <c r="D19" i="3"/>
  <c r="C19" i="3"/>
  <c r="B19" i="3"/>
  <c r="C34" i="1"/>
  <c r="F32" i="9" l="1"/>
  <c r="H32" i="9" s="1"/>
  <c r="F32" i="5"/>
  <c r="H32" i="5" s="1"/>
  <c r="F27" i="7"/>
  <c r="F32" i="7"/>
  <c r="H32" i="7" s="1"/>
  <c r="F27" i="4"/>
  <c r="F32" i="4" s="1"/>
  <c r="H32" i="4" s="1"/>
  <c r="F32" i="6"/>
  <c r="H32" i="6" s="1"/>
</calcChain>
</file>

<file path=xl/sharedStrings.xml><?xml version="1.0" encoding="utf-8"?>
<sst xmlns="http://schemas.openxmlformats.org/spreadsheetml/2006/main" count="229" uniqueCount="94">
  <si>
    <t>Gym Location</t>
  </si>
  <si>
    <t>Liverpool</t>
  </si>
  <si>
    <t>Leeds</t>
  </si>
  <si>
    <t>Newcastle</t>
  </si>
  <si>
    <t>London</t>
  </si>
  <si>
    <t>Birmingham</t>
  </si>
  <si>
    <t>Glasgow</t>
  </si>
  <si>
    <t>Sheffield</t>
  </si>
  <si>
    <t>Manchester</t>
  </si>
  <si>
    <t>Bristol</t>
  </si>
  <si>
    <t>Revenue subaccount</t>
  </si>
  <si>
    <t>3000-001</t>
  </si>
  <si>
    <t>3000-002</t>
  </si>
  <si>
    <t>3000-003</t>
  </si>
  <si>
    <t>3000-004</t>
  </si>
  <si>
    <t>3000-005</t>
  </si>
  <si>
    <t>3000-006</t>
  </si>
  <si>
    <t>3000-007</t>
  </si>
  <si>
    <t>3000-008</t>
  </si>
  <si>
    <t>3000-009</t>
  </si>
  <si>
    <t>3000-010</t>
  </si>
  <si>
    <t>3000-011</t>
  </si>
  <si>
    <t>3000-012</t>
  </si>
  <si>
    <t>3000-013</t>
  </si>
  <si>
    <t>3000-014</t>
  </si>
  <si>
    <t>3000-015</t>
  </si>
  <si>
    <t>3000-016</t>
  </si>
  <si>
    <t>3000-017</t>
  </si>
  <si>
    <t>3000-018</t>
  </si>
  <si>
    <t>3000-019</t>
  </si>
  <si>
    <t>3000-020</t>
  </si>
  <si>
    <t>3000-021</t>
  </si>
  <si>
    <t>3000-022</t>
  </si>
  <si>
    <t>3000-023</t>
  </si>
  <si>
    <t>3000-024</t>
  </si>
  <si>
    <t>3000-025</t>
  </si>
  <si>
    <t>3000-026</t>
  </si>
  <si>
    <t>3000-027</t>
  </si>
  <si>
    <t>3000-028</t>
  </si>
  <si>
    <t>3000-029</t>
  </si>
  <si>
    <t>3000-030</t>
  </si>
  <si>
    <t>3000-031</t>
  </si>
  <si>
    <t>3000-032</t>
  </si>
  <si>
    <t>20xx Revenue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</si>
  <si>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</si>
  <si>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</si>
  <si>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</si>
  <si>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</si>
  <si>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</si>
  <si>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</si>
  <si>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</si>
  <si>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</si>
  <si>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</si>
  <si>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</si>
  <si>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</si>
  <si>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</si>
  <si>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Monthy Guest Passes</t>
  </si>
  <si>
    <t>Deluxe Members</t>
  </si>
  <si>
    <t>Standard Members</t>
  </si>
  <si>
    <t>Month</t>
  </si>
  <si>
    <t>Membership Data - Glasgow location 3000-026</t>
  </si>
  <si>
    <t>Month 12</t>
  </si>
  <si>
    <t>Month 11</t>
  </si>
  <si>
    <t>Month 10</t>
  </si>
  <si>
    <t>Month 9</t>
  </si>
  <si>
    <t>Month 8</t>
  </si>
  <si>
    <t>Month 7</t>
  </si>
  <si>
    <t>Month 6</t>
  </si>
  <si>
    <t>Month 5</t>
  </si>
  <si>
    <t>Month 4</t>
  </si>
  <si>
    <t>Month 3</t>
  </si>
  <si>
    <t>Month 2</t>
  </si>
  <si>
    <t>Month 1</t>
  </si>
  <si>
    <t>Membership Data - Bristol location 3000-015</t>
  </si>
  <si>
    <t>Guest Passes</t>
  </si>
  <si>
    <t>Membership Data - Leeds location 3000-02</t>
  </si>
  <si>
    <t>average monthly members:</t>
  </si>
  <si>
    <t>total guest passes</t>
  </si>
  <si>
    <t>monthly dues per membership agreement:</t>
  </si>
  <si>
    <t>estianmte total revenue:</t>
  </si>
  <si>
    <t>Revenue per TB</t>
  </si>
  <si>
    <t>Difference</t>
  </si>
  <si>
    <t>Is expected revenue within 5% of amount booked?</t>
  </si>
  <si>
    <t>No</t>
  </si>
  <si>
    <t>YES</t>
  </si>
  <si>
    <t>Combined Data</t>
  </si>
  <si>
    <t>City</t>
  </si>
  <si>
    <t>Average Standard Members</t>
  </si>
  <si>
    <t>Average Deluxe Members</t>
  </si>
  <si>
    <t>Monthly Revenue (GBP)</t>
  </si>
  <si>
    <t>Total Annual  Guest Passes</t>
  </si>
  <si>
    <t>Calculated Annual Revenue (GBP)</t>
  </si>
  <si>
    <t>Actual revenue per TB</t>
  </si>
  <si>
    <t>percentage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</si>
</sst>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-[$£-809]* #,##0.00_-;\-[$£-809]* #,##0.00_-;_-[$£-809]* &quot;-&quot;??_-;_-@_-"/>
    <numFmt numFmtId="176" formatCode="_-[$£-809]* #,##0_-;\-[$£-809]* #,##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3" fontId="0" fillId="0" borderId="0" xfId="1" applyFont="1"/>
    <xf numFmtId="6" fontId="0" fillId="0" borderId="0" xfId="0" applyNumberFormat="1"/>
    <xf numFmtId="0" fontId="4" fillId="0" borderId="0" xfId="0" applyFont="1"/>
    <xf numFmtId="9" fontId="0" fillId="0" borderId="0" xfId="2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/>
    <xf numFmtId="1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workbookViewId="0">
      <selection activeCell="H21" sqref="H21"/>
    </sheetView>
  </sheetViews>
  <sheetFormatPr defaultRowHeight="14.4" x14ac:dyDescent="0.3"/>
  <cols>
    <col min="1" max="1" width="21.5546875" customWidth="1"/>
    <col min="2" max="2" width="15.6640625" customWidth="1"/>
    <col min="3" max="3" width="14.88671875" style="4" bestFit="1" customWidth="1"/>
    <col min="6" max="6" width="12.33203125" bestFit="1" customWidth="1"/>
    <col min="10" max="10" width="12.33203125" bestFit="1" customWidth="1"/>
    <col min="13" max="13" width="9" bestFit="1" customWidth="1"/>
    <col min="15" max="15" width="12.33203125" bestFit="1" customWidth="1"/>
  </cols>
  <sheetData>
    <row r="1" spans="1:15" x14ac:dyDescent="0.3">
      <c r="A1" s="2" t="s">
        <v>10</v>
      </c>
      <c r="B1" s="1" t="s">
        <v>0</v>
      </c>
      <c r="C1" s="3" t="s">
        <v>43</v>
      </c>
    </row>
    <row r="2" spans="1:15" x14ac:dyDescent="0.3">
      <c r="A2" t="s">
        <v>11</v>
      </c>
      <c r="B2" t="s">
        <v>1</v>
      </c>
      <c r="C2" s="4">
        <v>822820.41</v>
      </c>
      <c r="F2" s="5"/>
    </row>
    <row r="3" spans="1:15" x14ac:dyDescent="0.3">
      <c r="A3" t="s">
        <v>12</v>
      </c>
      <c r="B3" t="s">
        <v>2</v>
      </c>
      <c r="C3" s="4">
        <v>2088607.06</v>
      </c>
      <c r="F3" s="6"/>
      <c r="J3" s="6"/>
    </row>
    <row r="4" spans="1:15" x14ac:dyDescent="0.3">
      <c r="A4" t="s">
        <v>13</v>
      </c>
      <c r="B4" t="s">
        <v>3</v>
      </c>
      <c r="C4" s="4">
        <v>1608104.25</v>
      </c>
    </row>
    <row r="5" spans="1:15" x14ac:dyDescent="0.3">
      <c r="A5" t="s">
        <v>14</v>
      </c>
      <c r="B5" t="s">
        <v>4</v>
      </c>
      <c r="C5" s="4">
        <v>1315181.99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t="s">
        <v>15</v>
      </c>
      <c r="B6" t="s">
        <v>5</v>
      </c>
      <c r="C6" s="4">
        <v>342754.53</v>
      </c>
    </row>
    <row r="7" spans="1:15" x14ac:dyDescent="0.3">
      <c r="A7" t="s">
        <v>16</v>
      </c>
      <c r="B7" t="s">
        <v>6</v>
      </c>
      <c r="C7" s="4">
        <v>342701.54</v>
      </c>
      <c r="M7" s="4"/>
    </row>
    <row r="8" spans="1:15" x14ac:dyDescent="0.3">
      <c r="A8" t="s">
        <v>17</v>
      </c>
      <c r="B8" t="s">
        <v>5</v>
      </c>
      <c r="C8" s="4">
        <v>127602.84</v>
      </c>
    </row>
    <row r="9" spans="1:15" x14ac:dyDescent="0.3">
      <c r="A9" t="s">
        <v>18</v>
      </c>
      <c r="B9" t="s">
        <v>7</v>
      </c>
      <c r="C9" s="4">
        <v>1902886.7</v>
      </c>
    </row>
    <row r="10" spans="1:15" x14ac:dyDescent="0.3">
      <c r="A10" t="s">
        <v>19</v>
      </c>
      <c r="B10" t="s">
        <v>4</v>
      </c>
      <c r="C10" s="4">
        <v>1320578.69</v>
      </c>
    </row>
    <row r="11" spans="1:15" x14ac:dyDescent="0.3">
      <c r="A11" t="s">
        <v>20</v>
      </c>
      <c r="B11" t="s">
        <v>6</v>
      </c>
      <c r="C11" s="4">
        <v>1555551.83</v>
      </c>
    </row>
    <row r="12" spans="1:15" x14ac:dyDescent="0.3">
      <c r="A12" t="s">
        <v>21</v>
      </c>
      <c r="B12" t="s">
        <v>2</v>
      </c>
      <c r="C12" s="4">
        <v>45221.7</v>
      </c>
    </row>
    <row r="13" spans="1:15" x14ac:dyDescent="0.3">
      <c r="A13" t="s">
        <v>22</v>
      </c>
      <c r="B13" t="s">
        <v>3</v>
      </c>
      <c r="C13" s="4">
        <v>2130777.41</v>
      </c>
    </row>
    <row r="14" spans="1:15" x14ac:dyDescent="0.3">
      <c r="A14" t="s">
        <v>23</v>
      </c>
      <c r="B14" t="s">
        <v>8</v>
      </c>
      <c r="C14" s="4">
        <v>1828778.18</v>
      </c>
    </row>
    <row r="15" spans="1:15" x14ac:dyDescent="0.3">
      <c r="A15" t="s">
        <v>24</v>
      </c>
      <c r="B15" t="s">
        <v>4</v>
      </c>
      <c r="C15" s="4">
        <v>466483.95</v>
      </c>
    </row>
    <row r="16" spans="1:15" x14ac:dyDescent="0.3">
      <c r="A16" t="s">
        <v>25</v>
      </c>
      <c r="B16" t="s">
        <v>9</v>
      </c>
      <c r="C16" s="4">
        <v>399447.98</v>
      </c>
    </row>
    <row r="17" spans="1:3" x14ac:dyDescent="0.3">
      <c r="A17" t="s">
        <v>26</v>
      </c>
      <c r="B17" t="s">
        <v>8</v>
      </c>
      <c r="C17" s="4">
        <v>402918.05</v>
      </c>
    </row>
    <row r="18" spans="1:3" x14ac:dyDescent="0.3">
      <c r="A18" t="s">
        <v>27</v>
      </c>
      <c r="B18" t="s">
        <v>7</v>
      </c>
      <c r="C18" s="4">
        <v>668384.28</v>
      </c>
    </row>
    <row r="19" spans="1:3" x14ac:dyDescent="0.3">
      <c r="A19" t="s">
        <v>28</v>
      </c>
      <c r="B19" t="s">
        <v>2</v>
      </c>
      <c r="C19" s="4">
        <v>1152827.9099999999</v>
      </c>
    </row>
    <row r="20" spans="1:3" x14ac:dyDescent="0.3">
      <c r="A20" t="s">
        <v>29</v>
      </c>
      <c r="B20" t="s">
        <v>8</v>
      </c>
      <c r="C20" s="4">
        <v>948932.2</v>
      </c>
    </row>
    <row r="21" spans="1:3" x14ac:dyDescent="0.3">
      <c r="A21" t="s">
        <v>30</v>
      </c>
      <c r="B21" t="s">
        <v>3</v>
      </c>
      <c r="C21" s="4">
        <v>639796.03</v>
      </c>
    </row>
    <row r="22" spans="1:3" x14ac:dyDescent="0.3">
      <c r="A22" t="s">
        <v>31</v>
      </c>
      <c r="B22" t="s">
        <v>7</v>
      </c>
      <c r="C22" s="4">
        <v>1344168.55</v>
      </c>
    </row>
    <row r="23" spans="1:3" x14ac:dyDescent="0.3">
      <c r="A23" t="s">
        <v>32</v>
      </c>
      <c r="B23" t="s">
        <v>5</v>
      </c>
      <c r="C23" s="4">
        <v>306451.53999999998</v>
      </c>
    </row>
    <row r="24" spans="1:3" x14ac:dyDescent="0.3">
      <c r="A24" t="s">
        <v>33</v>
      </c>
      <c r="B24" t="s">
        <v>5</v>
      </c>
      <c r="C24" s="4">
        <v>641807.29</v>
      </c>
    </row>
    <row r="25" spans="1:3" x14ac:dyDescent="0.3">
      <c r="A25" t="s">
        <v>34</v>
      </c>
      <c r="B25" t="s">
        <v>8</v>
      </c>
      <c r="C25" s="4">
        <v>804853.7</v>
      </c>
    </row>
    <row r="26" spans="1:3" x14ac:dyDescent="0.3">
      <c r="A26" t="s">
        <v>35</v>
      </c>
      <c r="B26" t="s">
        <v>9</v>
      </c>
      <c r="C26" s="4">
        <v>1001931.9</v>
      </c>
    </row>
    <row r="27" spans="1:3" x14ac:dyDescent="0.3">
      <c r="A27" t="s">
        <v>36</v>
      </c>
      <c r="B27" t="s">
        <v>6</v>
      </c>
      <c r="C27" s="4">
        <v>1724938.86</v>
      </c>
    </row>
    <row r="28" spans="1:3" x14ac:dyDescent="0.3">
      <c r="A28" t="s">
        <v>37</v>
      </c>
      <c r="B28" t="s">
        <v>3</v>
      </c>
      <c r="C28" s="4">
        <v>438659.72</v>
      </c>
    </row>
    <row r="29" spans="1:3" x14ac:dyDescent="0.3">
      <c r="A29" t="s">
        <v>38</v>
      </c>
      <c r="B29" t="s">
        <v>4</v>
      </c>
      <c r="C29" s="4">
        <v>1129712.33</v>
      </c>
    </row>
    <row r="30" spans="1:3" x14ac:dyDescent="0.3">
      <c r="A30" t="s">
        <v>39</v>
      </c>
      <c r="B30" t="s">
        <v>1</v>
      </c>
      <c r="C30" s="4">
        <v>1301464.8500000001</v>
      </c>
    </row>
    <row r="31" spans="1:3" x14ac:dyDescent="0.3">
      <c r="A31" t="s">
        <v>40</v>
      </c>
      <c r="B31" t="s">
        <v>6</v>
      </c>
      <c r="C31" s="4">
        <v>102046.07</v>
      </c>
    </row>
    <row r="32" spans="1:3" x14ac:dyDescent="0.3">
      <c r="A32" t="s">
        <v>41</v>
      </c>
      <c r="B32" t="s">
        <v>9</v>
      </c>
      <c r="C32" s="4">
        <v>1334704.29</v>
      </c>
    </row>
    <row r="33" spans="1:3" x14ac:dyDescent="0.3">
      <c r="A33" t="s">
        <v>42</v>
      </c>
      <c r="B33" t="s">
        <v>1</v>
      </c>
      <c r="C33" s="4">
        <v>374621.36</v>
      </c>
    </row>
    <row r="34" spans="1:3" x14ac:dyDescent="0.3">
      <c r="C34" s="4">
        <f>SUM(C2:C33)</f>
        <v>30615717.989999995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EC85-659C-4362-83B9-E65F3BF11706}">
  <dimension ref="A1:H34"/>
  <sheetViews>
    <sheetView tabSelected="1" workbookViewId="0">
      <selection activeCell="G12" sqref="G12"/>
    </sheetView>
  </sheetViews>
  <sheetFormatPr defaultRowHeight="14.4" x14ac:dyDescent="0.3"/>
  <cols>
    <col min="2" max="2" width="17.109375" customWidth="1"/>
    <col min="3" max="3" width="23.77734375" customWidth="1"/>
    <col min="4" max="4" width="31.109375" customWidth="1"/>
    <col min="6" max="6" width="14.33203125" customWidth="1"/>
  </cols>
  <sheetData>
    <row r="1" spans="1:4" s="7" customFormat="1" x14ac:dyDescent="0.3">
      <c r="A1" s="7" t="s">
        <v>60</v>
      </c>
    </row>
    <row r="2" spans="1:4" x14ac:dyDescent="0.3">
      <c r="A2" s="1" t="s">
        <v>59</v>
      </c>
      <c r="B2" s="1" t="s">
        <v>58</v>
      </c>
      <c r="C2" s="1" t="s">
        <v>57</v>
      </c>
      <c r="D2" s="1" t="s">
        <v>56</v>
      </c>
    </row>
    <row r="3" spans="1:4" x14ac:dyDescent="0.3">
      <c r="A3" t="s">
        <v>55</v>
      </c>
      <c r="B3">
        <v>1524</v>
      </c>
      <c r="C3">
        <v>230</v>
      </c>
      <c r="D3">
        <v>41</v>
      </c>
    </row>
    <row r="4" spans="1:4" x14ac:dyDescent="0.3">
      <c r="A4" t="s">
        <v>54</v>
      </c>
      <c r="B4">
        <v>1492</v>
      </c>
      <c r="C4">
        <v>200</v>
      </c>
      <c r="D4">
        <v>51</v>
      </c>
    </row>
    <row r="5" spans="1:4" x14ac:dyDescent="0.3">
      <c r="A5" t="s">
        <v>53</v>
      </c>
      <c r="B5">
        <v>1447</v>
      </c>
      <c r="C5">
        <v>237</v>
      </c>
      <c r="D5">
        <v>49</v>
      </c>
    </row>
    <row r="6" spans="1:4" x14ac:dyDescent="0.3">
      <c r="A6" t="s">
        <v>52</v>
      </c>
      <c r="B6">
        <v>1441</v>
      </c>
      <c r="C6">
        <v>233</v>
      </c>
      <c r="D6">
        <v>48</v>
      </c>
    </row>
    <row r="7" spans="1:4" x14ac:dyDescent="0.3">
      <c r="A7" t="s">
        <v>51</v>
      </c>
      <c r="B7">
        <v>1518</v>
      </c>
      <c r="C7">
        <v>207</v>
      </c>
      <c r="D7">
        <v>52</v>
      </c>
    </row>
    <row r="8" spans="1:4" x14ac:dyDescent="0.3">
      <c r="A8" t="s">
        <v>50</v>
      </c>
      <c r="B8">
        <v>1511</v>
      </c>
      <c r="C8">
        <v>233</v>
      </c>
      <c r="D8">
        <v>46</v>
      </c>
    </row>
    <row r="9" spans="1:4" x14ac:dyDescent="0.3">
      <c r="A9" t="s">
        <v>49</v>
      </c>
      <c r="B9">
        <v>1465</v>
      </c>
      <c r="C9">
        <v>261</v>
      </c>
      <c r="D9">
        <v>38</v>
      </c>
    </row>
    <row r="10" spans="1:4" x14ac:dyDescent="0.3">
      <c r="A10" t="s">
        <v>48</v>
      </c>
      <c r="B10">
        <v>1536</v>
      </c>
      <c r="C10">
        <v>219</v>
      </c>
      <c r="D10">
        <v>43</v>
      </c>
    </row>
    <row r="11" spans="1:4" x14ac:dyDescent="0.3">
      <c r="A11" t="s">
        <v>47</v>
      </c>
      <c r="B11">
        <v>1529</v>
      </c>
      <c r="C11">
        <v>215</v>
      </c>
      <c r="D11">
        <v>53</v>
      </c>
    </row>
    <row r="12" spans="1:4" x14ac:dyDescent="0.3">
      <c r="A12" t="s">
        <v>46</v>
      </c>
      <c r="B12">
        <v>1558</v>
      </c>
      <c r="C12">
        <v>256</v>
      </c>
      <c r="D12">
        <v>53</v>
      </c>
    </row>
    <row r="13" spans="1:4" x14ac:dyDescent="0.3">
      <c r="A13" t="s">
        <v>45</v>
      </c>
      <c r="B13">
        <v>1522</v>
      </c>
      <c r="C13">
        <v>247</v>
      </c>
      <c r="D13">
        <v>44</v>
      </c>
    </row>
    <row r="14" spans="1:4" x14ac:dyDescent="0.3">
      <c r="A14" t="s">
        <v>44</v>
      </c>
      <c r="B14">
        <v>1469</v>
      </c>
      <c r="C14">
        <v>270</v>
      </c>
      <c r="D14">
        <v>50</v>
      </c>
    </row>
    <row r="17" spans="1:8" x14ac:dyDescent="0.3">
      <c r="A17" t="s">
        <v>76</v>
      </c>
      <c r="D17" t="s">
        <v>77</v>
      </c>
    </row>
    <row r="19" spans="1:8" x14ac:dyDescent="0.3">
      <c r="B19">
        <f>AVERAGE(B3:B14)</f>
        <v>1501</v>
      </c>
      <c r="C19">
        <f>AVERAGE(C3:C14)</f>
        <v>234</v>
      </c>
      <c r="D19">
        <f>SUM(D3:D14)</f>
        <v>568</v>
      </c>
    </row>
    <row r="21" spans="1:8" x14ac:dyDescent="0.3">
      <c r="A21" t="s">
        <v>78</v>
      </c>
    </row>
    <row r="23" spans="1:8" x14ac:dyDescent="0.3">
      <c r="B23">
        <v>50</v>
      </c>
      <c r="C23">
        <v>75</v>
      </c>
    </row>
    <row r="25" spans="1:8" x14ac:dyDescent="0.3">
      <c r="A25" t="s">
        <v>79</v>
      </c>
      <c r="D25">
        <v>20</v>
      </c>
    </row>
    <row r="27" spans="1:8" x14ac:dyDescent="0.3">
      <c r="B27" s="15">
        <f>B19*B23*12</f>
        <v>900600</v>
      </c>
      <c r="C27" s="15">
        <f>C19*C23*12</f>
        <v>210600</v>
      </c>
      <c r="D27" s="15">
        <f>D19*D25</f>
        <v>11360</v>
      </c>
      <c r="E27" s="15"/>
      <c r="F27" s="15">
        <f>SUM(B27:E27)</f>
        <v>1122560</v>
      </c>
    </row>
    <row r="28" spans="1:8" x14ac:dyDescent="0.3">
      <c r="B28" s="15"/>
      <c r="C28" s="15"/>
      <c r="D28" s="15"/>
      <c r="E28" s="15"/>
      <c r="F28" s="15"/>
    </row>
    <row r="29" spans="1:8" x14ac:dyDescent="0.3">
      <c r="A29" t="s">
        <v>80</v>
      </c>
      <c r="B29" s="15"/>
      <c r="C29" s="15"/>
      <c r="D29" s="15"/>
      <c r="E29" s="15"/>
      <c r="F29" s="15">
        <f>'All locations'!C27</f>
        <v>1724938.86</v>
      </c>
    </row>
    <row r="30" spans="1:8" x14ac:dyDescent="0.3">
      <c r="B30" s="15"/>
      <c r="C30" s="15"/>
      <c r="D30" s="15"/>
      <c r="E30" s="15"/>
      <c r="F30" s="15"/>
    </row>
    <row r="31" spans="1:8" x14ac:dyDescent="0.3">
      <c r="B31" s="15"/>
      <c r="C31" s="15"/>
      <c r="D31" s="15"/>
      <c r="E31" s="15"/>
      <c r="F31" s="15"/>
    </row>
    <row r="32" spans="1:8" x14ac:dyDescent="0.3">
      <c r="A32" t="s">
        <v>81</v>
      </c>
      <c r="B32" s="15"/>
      <c r="C32" s="15"/>
      <c r="D32" s="15"/>
      <c r="E32" s="15"/>
      <c r="F32" s="15">
        <f>F29-F27</f>
        <v>602378.8600000001</v>
      </c>
      <c r="H32" s="8">
        <f>F32/F27</f>
        <v>0.53661172676738889</v>
      </c>
    </row>
    <row r="34" spans="1:6" x14ac:dyDescent="0.3">
      <c r="A34" t="s">
        <v>82</v>
      </c>
      <c r="F34" s="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7A99-BB4C-42F2-A5FB-58523ECA61D5}">
  <dimension ref="A1:H34"/>
  <sheetViews>
    <sheetView showFormulas="1" workbookViewId="0">
      <selection activeCell="C22" sqref="C22"/>
    </sheetView>
  </sheetViews>
  <sheetFormatPr defaultRowHeight="14.4" x14ac:dyDescent="0.3"/>
  <cols>
    <col min="2" max="2" width="17.109375" customWidth="1"/>
    <col min="3" max="3" width="23.77734375" customWidth="1"/>
    <col min="4" max="4" width="31.109375" customWidth="1"/>
    <col min="6" max="6" width="14.33203125" customWidth="1"/>
  </cols>
  <sheetData>
    <row r="1" spans="1:4" s="7" customFormat="1" x14ac:dyDescent="0.3">
      <c r="A1" s="7" t="s">
        <v>60</v>
      </c>
    </row>
    <row r="2" spans="1:4" x14ac:dyDescent="0.3">
      <c r="A2" s="1" t="s">
        <v>59</v>
      </c>
      <c r="B2" s="1" t="s">
        <v>58</v>
      </c>
      <c r="C2" s="1" t="s">
        <v>57</v>
      </c>
      <c r="D2" s="1" t="s">
        <v>56</v>
      </c>
    </row>
    <row r="3" spans="1:4" x14ac:dyDescent="0.3">
      <c r="A3" t="s">
        <v>55</v>
      </c>
      <c r="B3">
        <v>1524</v>
      </c>
      <c r="C3">
        <v>230</v>
      </c>
      <c r="D3">
        <v>41</v>
      </c>
    </row>
    <row r="4" spans="1:4" x14ac:dyDescent="0.3">
      <c r="A4" t="s">
        <v>54</v>
      </c>
      <c r="B4">
        <v>1492</v>
      </c>
      <c r="C4">
        <v>200</v>
      </c>
      <c r="D4">
        <v>51</v>
      </c>
    </row>
    <row r="5" spans="1:4" x14ac:dyDescent="0.3">
      <c r="A5" t="s">
        <v>53</v>
      </c>
      <c r="B5">
        <v>1447</v>
      </c>
      <c r="C5">
        <v>237</v>
      </c>
      <c r="D5">
        <v>49</v>
      </c>
    </row>
    <row r="6" spans="1:4" x14ac:dyDescent="0.3">
      <c r="A6" t="s">
        <v>52</v>
      </c>
      <c r="B6">
        <v>1441</v>
      </c>
      <c r="C6">
        <v>233</v>
      </c>
      <c r="D6">
        <v>48</v>
      </c>
    </row>
    <row r="7" spans="1:4" x14ac:dyDescent="0.3">
      <c r="A7" t="s">
        <v>51</v>
      </c>
      <c r="B7">
        <v>1518</v>
      </c>
      <c r="C7">
        <v>207</v>
      </c>
      <c r="D7">
        <v>52</v>
      </c>
    </row>
    <row r="8" spans="1:4" x14ac:dyDescent="0.3">
      <c r="A8" t="s">
        <v>50</v>
      </c>
      <c r="B8">
        <v>1511</v>
      </c>
      <c r="C8">
        <v>233</v>
      </c>
      <c r="D8">
        <v>46</v>
      </c>
    </row>
    <row r="9" spans="1:4" x14ac:dyDescent="0.3">
      <c r="A9" t="s">
        <v>49</v>
      </c>
      <c r="B9">
        <v>1465</v>
      </c>
      <c r="C9">
        <v>261</v>
      </c>
      <c r="D9">
        <v>38</v>
      </c>
    </row>
    <row r="10" spans="1:4" x14ac:dyDescent="0.3">
      <c r="A10" t="s">
        <v>48</v>
      </c>
      <c r="B10">
        <v>1536</v>
      </c>
      <c r="C10">
        <v>219</v>
      </c>
      <c r="D10">
        <v>43</v>
      </c>
    </row>
    <row r="11" spans="1:4" x14ac:dyDescent="0.3">
      <c r="A11" t="s">
        <v>47</v>
      </c>
      <c r="B11">
        <v>1529</v>
      </c>
      <c r="C11">
        <v>215</v>
      </c>
      <c r="D11">
        <v>53</v>
      </c>
    </row>
    <row r="12" spans="1:4" x14ac:dyDescent="0.3">
      <c r="A12" t="s">
        <v>46</v>
      </c>
      <c r="B12">
        <v>1558</v>
      </c>
      <c r="C12">
        <v>256</v>
      </c>
      <c r="D12">
        <v>53</v>
      </c>
    </row>
    <row r="13" spans="1:4" x14ac:dyDescent="0.3">
      <c r="A13" t="s">
        <v>45</v>
      </c>
      <c r="B13">
        <v>1522</v>
      </c>
      <c r="C13">
        <v>247</v>
      </c>
      <c r="D13">
        <v>44</v>
      </c>
    </row>
    <row r="14" spans="1:4" x14ac:dyDescent="0.3">
      <c r="A14" t="s">
        <v>44</v>
      </c>
      <c r="B14">
        <v>1469</v>
      </c>
      <c r="C14">
        <v>270</v>
      </c>
      <c r="D14">
        <v>50</v>
      </c>
    </row>
    <row r="17" spans="1:8" x14ac:dyDescent="0.3">
      <c r="A17" t="s">
        <v>76</v>
      </c>
      <c r="D17" t="s">
        <v>77</v>
      </c>
    </row>
    <row r="19" spans="1:8" x14ac:dyDescent="0.3">
      <c r="B19">
        <f>AVERAGE(B3:B14)</f>
        <v>1501</v>
      </c>
      <c r="C19">
        <f>AVERAGE(C3:C14)</f>
        <v>234</v>
      </c>
      <c r="D19">
        <f>SUM(D3:D14)</f>
        <v>568</v>
      </c>
    </row>
    <row r="21" spans="1:8" x14ac:dyDescent="0.3">
      <c r="A21" t="s">
        <v>78</v>
      </c>
    </row>
    <row r="23" spans="1:8" x14ac:dyDescent="0.3">
      <c r="B23">
        <v>50</v>
      </c>
      <c r="C23">
        <v>75</v>
      </c>
    </row>
    <row r="25" spans="1:8" x14ac:dyDescent="0.3">
      <c r="A25" t="s">
        <v>79</v>
      </c>
      <c r="D25">
        <v>20</v>
      </c>
    </row>
    <row r="27" spans="1:8" x14ac:dyDescent="0.3">
      <c r="B27" s="4">
        <f>B19*B23*12</f>
        <v>900600</v>
      </c>
      <c r="C27" s="4">
        <f>C19*C23*12</f>
        <v>210600</v>
      </c>
      <c r="D27" s="4">
        <f>D19*D25</f>
        <v>11360</v>
      </c>
      <c r="E27" s="4"/>
      <c r="F27" s="4">
        <f>SUM(B27:E27)</f>
        <v>1122560</v>
      </c>
    </row>
    <row r="28" spans="1:8" x14ac:dyDescent="0.3">
      <c r="B28" s="4"/>
      <c r="C28" s="4"/>
      <c r="D28" s="4"/>
      <c r="E28" s="4"/>
      <c r="F28" s="4"/>
    </row>
    <row r="29" spans="1:8" x14ac:dyDescent="0.3">
      <c r="A29" t="s">
        <v>80</v>
      </c>
      <c r="B29" s="4"/>
      <c r="C29" s="4"/>
      <c r="D29" s="4"/>
      <c r="E29" s="4"/>
      <c r="F29" s="4">
        <f>'All locations'!C27</f>
        <v>1724938.86</v>
      </c>
    </row>
    <row r="30" spans="1:8" x14ac:dyDescent="0.3">
      <c r="B30" s="4"/>
      <c r="C30" s="4"/>
      <c r="D30" s="4"/>
      <c r="E30" s="4"/>
      <c r="F30" s="4"/>
    </row>
    <row r="31" spans="1:8" x14ac:dyDescent="0.3">
      <c r="B31" s="4"/>
      <c r="C31" s="4"/>
      <c r="D31" s="4"/>
      <c r="E31" s="4"/>
      <c r="F31" s="4"/>
    </row>
    <row r="32" spans="1:8" x14ac:dyDescent="0.3">
      <c r="A32" t="s">
        <v>81</v>
      </c>
      <c r="B32" s="4"/>
      <c r="C32" s="4"/>
      <c r="D32" s="4"/>
      <c r="E32" s="4"/>
      <c r="F32" s="4">
        <f>F29-F27</f>
        <v>602378.8600000001</v>
      </c>
      <c r="H32" s="8">
        <f>F32/F27</f>
        <v>0.53661172676738889</v>
      </c>
    </row>
    <row r="34" spans="1:6" x14ac:dyDescent="0.3">
      <c r="A34" t="s">
        <v>82</v>
      </c>
      <c r="F34" s="2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EA27-5846-44A4-B83D-EE98074DBED7}">
  <dimension ref="A1:H34"/>
  <sheetViews>
    <sheetView workbookViewId="0">
      <selection activeCell="B27" sqref="B27:F32"/>
    </sheetView>
  </sheetViews>
  <sheetFormatPr defaultRowHeight="14.4" x14ac:dyDescent="0.3"/>
  <cols>
    <col min="2" max="2" width="19.6640625" customWidth="1"/>
    <col min="3" max="3" width="17.77734375" customWidth="1"/>
    <col min="4" max="4" width="14.6640625" customWidth="1"/>
    <col min="6" max="6" width="13.44140625" customWidth="1"/>
  </cols>
  <sheetData>
    <row r="1" spans="1:4" s="7" customFormat="1" x14ac:dyDescent="0.3">
      <c r="A1" s="7" t="s">
        <v>73</v>
      </c>
    </row>
    <row r="2" spans="1:4" x14ac:dyDescent="0.3">
      <c r="A2" s="1" t="s">
        <v>59</v>
      </c>
      <c r="B2" s="1" t="s">
        <v>58</v>
      </c>
      <c r="C2" s="1" t="s">
        <v>57</v>
      </c>
      <c r="D2" s="1" t="s">
        <v>74</v>
      </c>
    </row>
    <row r="3" spans="1:4" x14ac:dyDescent="0.3">
      <c r="A3" t="s">
        <v>72</v>
      </c>
      <c r="B3">
        <v>334</v>
      </c>
      <c r="C3">
        <v>100</v>
      </c>
      <c r="D3">
        <v>56</v>
      </c>
    </row>
    <row r="4" spans="1:4" x14ac:dyDescent="0.3">
      <c r="A4" t="s">
        <v>71</v>
      </c>
      <c r="B4">
        <v>399</v>
      </c>
      <c r="C4">
        <v>90</v>
      </c>
      <c r="D4">
        <v>89</v>
      </c>
    </row>
    <row r="5" spans="1:4" x14ac:dyDescent="0.3">
      <c r="A5" t="s">
        <v>70</v>
      </c>
      <c r="B5">
        <v>384</v>
      </c>
      <c r="C5">
        <v>98</v>
      </c>
      <c r="D5">
        <v>60</v>
      </c>
    </row>
    <row r="6" spans="1:4" x14ac:dyDescent="0.3">
      <c r="A6" t="s">
        <v>69</v>
      </c>
      <c r="B6">
        <v>424</v>
      </c>
      <c r="C6">
        <v>80</v>
      </c>
      <c r="D6">
        <v>67</v>
      </c>
    </row>
    <row r="7" spans="1:4" x14ac:dyDescent="0.3">
      <c r="A7" t="s">
        <v>68</v>
      </c>
      <c r="B7">
        <v>450</v>
      </c>
      <c r="C7">
        <v>85</v>
      </c>
      <c r="D7">
        <v>80</v>
      </c>
    </row>
    <row r="8" spans="1:4" x14ac:dyDescent="0.3">
      <c r="A8" t="s">
        <v>67</v>
      </c>
      <c r="B8">
        <v>388</v>
      </c>
      <c r="C8">
        <v>85</v>
      </c>
      <c r="D8">
        <v>33</v>
      </c>
    </row>
    <row r="9" spans="1:4" x14ac:dyDescent="0.3">
      <c r="A9" t="s">
        <v>66</v>
      </c>
      <c r="B9">
        <v>379</v>
      </c>
      <c r="C9">
        <v>90</v>
      </c>
      <c r="D9">
        <v>56</v>
      </c>
    </row>
    <row r="10" spans="1:4" x14ac:dyDescent="0.3">
      <c r="A10" t="s">
        <v>65</v>
      </c>
      <c r="B10">
        <v>400</v>
      </c>
      <c r="C10">
        <v>72</v>
      </c>
      <c r="D10">
        <v>46</v>
      </c>
    </row>
    <row r="11" spans="1:4" x14ac:dyDescent="0.3">
      <c r="A11" t="s">
        <v>64</v>
      </c>
      <c r="B11">
        <v>430</v>
      </c>
      <c r="C11">
        <v>71</v>
      </c>
      <c r="D11">
        <v>26</v>
      </c>
    </row>
    <row r="12" spans="1:4" x14ac:dyDescent="0.3">
      <c r="A12" t="s">
        <v>63</v>
      </c>
      <c r="B12">
        <v>435</v>
      </c>
      <c r="C12">
        <v>80</v>
      </c>
      <c r="D12">
        <v>28</v>
      </c>
    </row>
    <row r="13" spans="1:4" x14ac:dyDescent="0.3">
      <c r="A13" t="s">
        <v>62</v>
      </c>
      <c r="B13">
        <v>477</v>
      </c>
      <c r="C13">
        <v>78</v>
      </c>
      <c r="D13">
        <v>45</v>
      </c>
    </row>
    <row r="14" spans="1:4" x14ac:dyDescent="0.3">
      <c r="A14" t="s">
        <v>61</v>
      </c>
      <c r="B14">
        <v>498</v>
      </c>
      <c r="C14">
        <v>78</v>
      </c>
      <c r="D14">
        <v>56</v>
      </c>
    </row>
    <row r="17" spans="1:8" x14ac:dyDescent="0.3">
      <c r="A17" t="s">
        <v>76</v>
      </c>
      <c r="D17" t="s">
        <v>77</v>
      </c>
    </row>
    <row r="19" spans="1:8" x14ac:dyDescent="0.3">
      <c r="B19" s="16">
        <f>AVERAGE(B3:B14)</f>
        <v>416.5</v>
      </c>
      <c r="C19" s="16">
        <f>AVERAGE(C3:C14)</f>
        <v>83.916666666666671</v>
      </c>
      <c r="D19" s="16">
        <f>SUM(D3:D14)</f>
        <v>642</v>
      </c>
    </row>
    <row r="20" spans="1:8" x14ac:dyDescent="0.3">
      <c r="B20" s="16"/>
      <c r="C20" s="16"/>
      <c r="D20" s="16"/>
    </row>
    <row r="21" spans="1:8" x14ac:dyDescent="0.3">
      <c r="A21" t="s">
        <v>78</v>
      </c>
      <c r="B21" s="16"/>
      <c r="C21" s="16"/>
      <c r="D21" s="16"/>
    </row>
    <row r="23" spans="1:8" x14ac:dyDescent="0.3">
      <c r="B23">
        <v>50</v>
      </c>
      <c r="C23">
        <v>75</v>
      </c>
    </row>
    <row r="25" spans="1:8" x14ac:dyDescent="0.3">
      <c r="A25" t="s">
        <v>79</v>
      </c>
      <c r="D25">
        <v>20</v>
      </c>
    </row>
    <row r="27" spans="1:8" x14ac:dyDescent="0.3">
      <c r="B27" s="15">
        <f>B19*B23*12</f>
        <v>249900</v>
      </c>
      <c r="C27" s="15">
        <f>C19*C23*12</f>
        <v>75525</v>
      </c>
      <c r="D27" s="15">
        <f>D19*D25</f>
        <v>12840</v>
      </c>
      <c r="E27" s="15"/>
      <c r="F27" s="15">
        <f>SUM(B27:E27)</f>
        <v>338265</v>
      </c>
    </row>
    <row r="28" spans="1:8" x14ac:dyDescent="0.3">
      <c r="B28" s="15"/>
      <c r="C28" s="15"/>
      <c r="D28" s="15"/>
      <c r="E28" s="15"/>
      <c r="F28" s="15"/>
    </row>
    <row r="29" spans="1:8" x14ac:dyDescent="0.3">
      <c r="A29" t="s">
        <v>80</v>
      </c>
      <c r="B29" s="15"/>
      <c r="C29" s="15"/>
      <c r="D29" s="15"/>
      <c r="E29" s="15"/>
      <c r="F29" s="15">
        <f>'All locations'!C16</f>
        <v>399447.98</v>
      </c>
    </row>
    <row r="30" spans="1:8" x14ac:dyDescent="0.3">
      <c r="B30" s="15"/>
      <c r="C30" s="15"/>
      <c r="D30" s="15"/>
      <c r="E30" s="15"/>
      <c r="F30" s="15"/>
    </row>
    <row r="31" spans="1:8" x14ac:dyDescent="0.3">
      <c r="B31" s="15"/>
      <c r="C31" s="15"/>
      <c r="D31" s="15"/>
      <c r="E31" s="15"/>
      <c r="F31" s="15"/>
    </row>
    <row r="32" spans="1:8" x14ac:dyDescent="0.3">
      <c r="A32" t="s">
        <v>81</v>
      </c>
      <c r="B32" s="15"/>
      <c r="C32" s="15"/>
      <c r="D32" s="15"/>
      <c r="E32" s="15"/>
      <c r="F32" s="15">
        <f>F29-F27</f>
        <v>61182.979999999981</v>
      </c>
      <c r="H32" s="8">
        <f>F32/F27</f>
        <v>0.18087292507353697</v>
      </c>
    </row>
    <row r="34" spans="1:6" x14ac:dyDescent="0.3">
      <c r="A34" t="s">
        <v>82</v>
      </c>
      <c r="F34" s="2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6072-CD99-4DC1-9EA1-F67BA2005EBC}">
  <dimension ref="A1:H34"/>
  <sheetViews>
    <sheetView showFormulas="1" workbookViewId="0">
      <selection activeCell="F16" sqref="F16"/>
    </sheetView>
  </sheetViews>
  <sheetFormatPr defaultRowHeight="14.4" x14ac:dyDescent="0.3"/>
  <cols>
    <col min="2" max="2" width="19.6640625" customWidth="1"/>
    <col min="3" max="3" width="17.77734375" customWidth="1"/>
    <col min="4" max="4" width="14.6640625" customWidth="1"/>
    <col min="6" max="6" width="13.44140625" customWidth="1"/>
  </cols>
  <sheetData>
    <row r="1" spans="1:4" s="7" customFormat="1" x14ac:dyDescent="0.3">
      <c r="A1" s="7" t="s">
        <v>73</v>
      </c>
    </row>
    <row r="2" spans="1:4" x14ac:dyDescent="0.3">
      <c r="A2" s="1" t="s">
        <v>59</v>
      </c>
      <c r="B2" s="1" t="s">
        <v>58</v>
      </c>
      <c r="C2" s="1" t="s">
        <v>57</v>
      </c>
      <c r="D2" s="1" t="s">
        <v>74</v>
      </c>
    </row>
    <row r="3" spans="1:4" x14ac:dyDescent="0.3">
      <c r="A3" t="s">
        <v>72</v>
      </c>
      <c r="B3">
        <v>334</v>
      </c>
      <c r="C3">
        <v>100</v>
      </c>
      <c r="D3">
        <v>56</v>
      </c>
    </row>
    <row r="4" spans="1:4" x14ac:dyDescent="0.3">
      <c r="A4" t="s">
        <v>71</v>
      </c>
      <c r="B4">
        <v>399</v>
      </c>
      <c r="C4">
        <v>90</v>
      </c>
      <c r="D4">
        <v>89</v>
      </c>
    </row>
    <row r="5" spans="1:4" x14ac:dyDescent="0.3">
      <c r="A5" t="s">
        <v>70</v>
      </c>
      <c r="B5">
        <v>384</v>
      </c>
      <c r="C5">
        <v>98</v>
      </c>
      <c r="D5">
        <v>60</v>
      </c>
    </row>
    <row r="6" spans="1:4" x14ac:dyDescent="0.3">
      <c r="A6" t="s">
        <v>69</v>
      </c>
      <c r="B6">
        <v>424</v>
      </c>
      <c r="C6">
        <v>80</v>
      </c>
      <c r="D6">
        <v>67</v>
      </c>
    </row>
    <row r="7" spans="1:4" x14ac:dyDescent="0.3">
      <c r="A7" t="s">
        <v>68</v>
      </c>
      <c r="B7">
        <v>450</v>
      </c>
      <c r="C7">
        <v>85</v>
      </c>
      <c r="D7">
        <v>80</v>
      </c>
    </row>
    <row r="8" spans="1:4" x14ac:dyDescent="0.3">
      <c r="A8" t="s">
        <v>67</v>
      </c>
      <c r="B8">
        <v>388</v>
      </c>
      <c r="C8">
        <v>85</v>
      </c>
      <c r="D8">
        <v>33</v>
      </c>
    </row>
    <row r="9" spans="1:4" x14ac:dyDescent="0.3">
      <c r="A9" t="s">
        <v>66</v>
      </c>
      <c r="B9">
        <v>379</v>
      </c>
      <c r="C9">
        <v>90</v>
      </c>
      <c r="D9">
        <v>56</v>
      </c>
    </row>
    <row r="10" spans="1:4" x14ac:dyDescent="0.3">
      <c r="A10" t="s">
        <v>65</v>
      </c>
      <c r="B10">
        <v>400</v>
      </c>
      <c r="C10">
        <v>72</v>
      </c>
      <c r="D10">
        <v>46</v>
      </c>
    </row>
    <row r="11" spans="1:4" x14ac:dyDescent="0.3">
      <c r="A11" t="s">
        <v>64</v>
      </c>
      <c r="B11">
        <v>430</v>
      </c>
      <c r="C11">
        <v>71</v>
      </c>
      <c r="D11">
        <v>26</v>
      </c>
    </row>
    <row r="12" spans="1:4" x14ac:dyDescent="0.3">
      <c r="A12" t="s">
        <v>63</v>
      </c>
      <c r="B12">
        <v>435</v>
      </c>
      <c r="C12">
        <v>80</v>
      </c>
      <c r="D12">
        <v>28</v>
      </c>
    </row>
    <row r="13" spans="1:4" x14ac:dyDescent="0.3">
      <c r="A13" t="s">
        <v>62</v>
      </c>
      <c r="B13">
        <v>477</v>
      </c>
      <c r="C13">
        <v>78</v>
      </c>
      <c r="D13">
        <v>45</v>
      </c>
    </row>
    <row r="14" spans="1:4" x14ac:dyDescent="0.3">
      <c r="A14" t="s">
        <v>61</v>
      </c>
      <c r="B14">
        <v>498</v>
      </c>
      <c r="C14">
        <v>78</v>
      </c>
      <c r="D14">
        <v>56</v>
      </c>
    </row>
    <row r="17" spans="1:8" x14ac:dyDescent="0.3">
      <c r="A17" t="s">
        <v>76</v>
      </c>
      <c r="D17" t="s">
        <v>77</v>
      </c>
    </row>
    <row r="19" spans="1:8" x14ac:dyDescent="0.3">
      <c r="B19">
        <f>AVERAGE(B3:B14)</f>
        <v>416.5</v>
      </c>
      <c r="C19">
        <f>AVERAGE(C3:C14)</f>
        <v>83.916666666666671</v>
      </c>
      <c r="D19">
        <f>SUM(D3:D14)</f>
        <v>642</v>
      </c>
    </row>
    <row r="21" spans="1:8" x14ac:dyDescent="0.3">
      <c r="A21" t="s">
        <v>78</v>
      </c>
    </row>
    <row r="23" spans="1:8" x14ac:dyDescent="0.3">
      <c r="B23">
        <v>50</v>
      </c>
      <c r="C23">
        <v>75</v>
      </c>
    </row>
    <row r="25" spans="1:8" x14ac:dyDescent="0.3">
      <c r="A25" t="s">
        <v>79</v>
      </c>
      <c r="D25">
        <v>20</v>
      </c>
    </row>
    <row r="27" spans="1:8" x14ac:dyDescent="0.3">
      <c r="B27" s="4">
        <f>B19*B23*12</f>
        <v>249900</v>
      </c>
      <c r="C27" s="4">
        <f>C19*C23*12</f>
        <v>75525</v>
      </c>
      <c r="D27" s="4">
        <f>D19*D25</f>
        <v>12840</v>
      </c>
      <c r="E27" s="4"/>
      <c r="F27" s="4">
        <f>SUM(B27:E27)</f>
        <v>338265</v>
      </c>
    </row>
    <row r="28" spans="1:8" x14ac:dyDescent="0.3">
      <c r="B28" s="4"/>
      <c r="C28" s="4"/>
      <c r="D28" s="4"/>
      <c r="E28" s="4"/>
      <c r="F28" s="4"/>
    </row>
    <row r="29" spans="1:8" x14ac:dyDescent="0.3">
      <c r="A29" t="s">
        <v>80</v>
      </c>
      <c r="B29" s="4"/>
      <c r="C29" s="4"/>
      <c r="D29" s="4"/>
      <c r="E29" s="4"/>
      <c r="F29" s="4">
        <f>'All locations'!C16</f>
        <v>399447.98</v>
      </c>
    </row>
    <row r="30" spans="1:8" x14ac:dyDescent="0.3">
      <c r="B30" s="4"/>
      <c r="C30" s="4"/>
      <c r="D30" s="4"/>
      <c r="E30" s="4"/>
      <c r="F30" s="4"/>
    </row>
    <row r="31" spans="1:8" x14ac:dyDescent="0.3">
      <c r="B31" s="4"/>
      <c r="C31" s="4"/>
      <c r="D31" s="4"/>
      <c r="E31" s="4"/>
      <c r="F31" s="4"/>
    </row>
    <row r="32" spans="1:8" x14ac:dyDescent="0.3">
      <c r="A32" t="s">
        <v>81</v>
      </c>
      <c r="B32" s="4"/>
      <c r="C32" s="4"/>
      <c r="D32" s="4"/>
      <c r="E32" s="4"/>
      <c r="F32" s="4">
        <f>F29-F27</f>
        <v>61182.979999999981</v>
      </c>
      <c r="H32" s="8">
        <f>F32/F27</f>
        <v>0.18087292507353697</v>
      </c>
    </row>
    <row r="34" spans="1:6" x14ac:dyDescent="0.3">
      <c r="A34" t="s">
        <v>82</v>
      </c>
      <c r="F34" s="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C8F0-6CC8-40D8-A4CA-658B9B0D9011}">
  <dimension ref="A1:H34"/>
  <sheetViews>
    <sheetView workbookViewId="0">
      <selection activeCell="H14" sqref="H14"/>
    </sheetView>
  </sheetViews>
  <sheetFormatPr defaultRowHeight="14.4" x14ac:dyDescent="0.3"/>
  <cols>
    <col min="2" max="2" width="17.109375" customWidth="1"/>
    <col min="3" max="3" width="23.77734375" customWidth="1"/>
    <col min="4" max="4" width="31.109375" customWidth="1"/>
    <col min="6" max="6" width="15.77734375" customWidth="1"/>
    <col min="8" max="8" width="14.33203125" customWidth="1"/>
    <col min="9" max="9" width="15.5546875" customWidth="1"/>
  </cols>
  <sheetData>
    <row r="1" spans="1:4" s="7" customFormat="1" x14ac:dyDescent="0.3">
      <c r="A1" s="7" t="s">
        <v>75</v>
      </c>
    </row>
    <row r="2" spans="1:4" x14ac:dyDescent="0.3">
      <c r="A2" s="1" t="s">
        <v>59</v>
      </c>
      <c r="B2" s="1" t="s">
        <v>58</v>
      </c>
      <c r="C2" s="1" t="s">
        <v>57</v>
      </c>
      <c r="D2" s="1" t="s">
        <v>56</v>
      </c>
    </row>
    <row r="3" spans="1:4" x14ac:dyDescent="0.3">
      <c r="A3" t="s">
        <v>55</v>
      </c>
      <c r="B3">
        <v>2786</v>
      </c>
      <c r="C3">
        <v>300</v>
      </c>
      <c r="D3">
        <v>75</v>
      </c>
    </row>
    <row r="4" spans="1:4" x14ac:dyDescent="0.3">
      <c r="A4" t="s">
        <v>54</v>
      </c>
      <c r="B4">
        <v>2600</v>
      </c>
      <c r="C4">
        <v>222</v>
      </c>
      <c r="D4">
        <v>99</v>
      </c>
    </row>
    <row r="5" spans="1:4" x14ac:dyDescent="0.3">
      <c r="A5" t="s">
        <v>53</v>
      </c>
      <c r="B5">
        <v>2650</v>
      </c>
      <c r="C5">
        <v>256</v>
      </c>
      <c r="D5">
        <v>122</v>
      </c>
    </row>
    <row r="6" spans="1:4" x14ac:dyDescent="0.3">
      <c r="A6" t="s">
        <v>52</v>
      </c>
      <c r="B6">
        <v>2650</v>
      </c>
      <c r="C6">
        <v>299</v>
      </c>
      <c r="D6">
        <v>120</v>
      </c>
    </row>
    <row r="7" spans="1:4" x14ac:dyDescent="0.3">
      <c r="A7" t="s">
        <v>51</v>
      </c>
      <c r="B7">
        <v>2544</v>
      </c>
      <c r="C7">
        <v>323</v>
      </c>
      <c r="D7">
        <v>150</v>
      </c>
    </row>
    <row r="8" spans="1:4" x14ac:dyDescent="0.3">
      <c r="A8" t="s">
        <v>50</v>
      </c>
      <c r="B8">
        <v>3109</v>
      </c>
      <c r="C8">
        <v>350</v>
      </c>
      <c r="D8">
        <v>187</v>
      </c>
    </row>
    <row r="9" spans="1:4" x14ac:dyDescent="0.3">
      <c r="A9" t="s">
        <v>49</v>
      </c>
      <c r="B9">
        <v>3100</v>
      </c>
      <c r="C9">
        <v>345</v>
      </c>
      <c r="D9">
        <v>192</v>
      </c>
    </row>
    <row r="10" spans="1:4" x14ac:dyDescent="0.3">
      <c r="A10" t="s">
        <v>48</v>
      </c>
      <c r="B10">
        <v>3278</v>
      </c>
      <c r="C10">
        <v>333</v>
      </c>
      <c r="D10">
        <v>166</v>
      </c>
    </row>
    <row r="11" spans="1:4" x14ac:dyDescent="0.3">
      <c r="A11" t="s">
        <v>47</v>
      </c>
      <c r="B11">
        <v>2674</v>
      </c>
      <c r="C11">
        <v>389</v>
      </c>
      <c r="D11">
        <v>165</v>
      </c>
    </row>
    <row r="12" spans="1:4" x14ac:dyDescent="0.3">
      <c r="A12" t="s">
        <v>46</v>
      </c>
      <c r="B12">
        <v>2990</v>
      </c>
      <c r="C12">
        <v>400</v>
      </c>
      <c r="D12">
        <v>174</v>
      </c>
    </row>
    <row r="13" spans="1:4" x14ac:dyDescent="0.3">
      <c r="A13" t="s">
        <v>45</v>
      </c>
      <c r="B13">
        <v>2850</v>
      </c>
      <c r="C13">
        <v>425</v>
      </c>
      <c r="D13">
        <v>158</v>
      </c>
    </row>
    <row r="14" spans="1:4" x14ac:dyDescent="0.3">
      <c r="A14" t="s">
        <v>44</v>
      </c>
      <c r="B14">
        <v>2769</v>
      </c>
      <c r="C14">
        <v>450</v>
      </c>
      <c r="D14">
        <v>168</v>
      </c>
    </row>
    <row r="17" spans="1:8" x14ac:dyDescent="0.3">
      <c r="A17" t="s">
        <v>76</v>
      </c>
      <c r="D17" t="s">
        <v>77</v>
      </c>
    </row>
    <row r="19" spans="1:8" x14ac:dyDescent="0.3">
      <c r="B19" s="16">
        <f>AVERAGE(B3:B14)</f>
        <v>2833.3333333333335</v>
      </c>
      <c r="C19">
        <f>AVERAGE(C3:C14)</f>
        <v>341</v>
      </c>
      <c r="D19">
        <f>SUM(D3:D14)</f>
        <v>1776</v>
      </c>
    </row>
    <row r="21" spans="1:8" x14ac:dyDescent="0.3">
      <c r="A21" t="s">
        <v>78</v>
      </c>
    </row>
    <row r="23" spans="1:8" x14ac:dyDescent="0.3">
      <c r="B23">
        <v>50</v>
      </c>
      <c r="C23">
        <v>75</v>
      </c>
    </row>
    <row r="25" spans="1:8" x14ac:dyDescent="0.3">
      <c r="A25" t="s">
        <v>79</v>
      </c>
      <c r="D25">
        <v>20</v>
      </c>
    </row>
    <row r="27" spans="1:8" x14ac:dyDescent="0.3">
      <c r="A27" s="4"/>
      <c r="B27" s="15">
        <f>B19*B23*12</f>
        <v>1700000.0000000002</v>
      </c>
      <c r="C27" s="15">
        <f>C19*C23*12</f>
        <v>306900</v>
      </c>
      <c r="D27" s="15">
        <f>D19*D25</f>
        <v>35520</v>
      </c>
      <c r="E27" s="15"/>
      <c r="F27" s="15">
        <f>SUM(B27:E27)</f>
        <v>2042420.0000000002</v>
      </c>
    </row>
    <row r="28" spans="1:8" x14ac:dyDescent="0.3">
      <c r="A28" s="4"/>
      <c r="B28" s="15"/>
      <c r="C28" s="15"/>
      <c r="D28" s="15"/>
      <c r="E28" s="15"/>
      <c r="F28" s="15"/>
    </row>
    <row r="29" spans="1:8" x14ac:dyDescent="0.3">
      <c r="A29" s="4" t="s">
        <v>80</v>
      </c>
      <c r="B29" s="15"/>
      <c r="C29" s="15"/>
      <c r="D29" s="15"/>
      <c r="E29" s="15"/>
      <c r="F29" s="15">
        <f>'All locations'!C3</f>
        <v>2088607.06</v>
      </c>
    </row>
    <row r="30" spans="1:8" x14ac:dyDescent="0.3">
      <c r="A30" s="4"/>
      <c r="B30" s="15"/>
      <c r="C30" s="15"/>
      <c r="D30" s="15"/>
      <c r="E30" s="15"/>
      <c r="F30" s="15"/>
    </row>
    <row r="31" spans="1:8" x14ac:dyDescent="0.3">
      <c r="A31" s="4"/>
      <c r="B31" s="15"/>
      <c r="C31" s="15"/>
      <c r="D31" s="15"/>
      <c r="E31" s="15"/>
      <c r="F31" s="15"/>
    </row>
    <row r="32" spans="1:8" x14ac:dyDescent="0.3">
      <c r="A32" s="4" t="s">
        <v>81</v>
      </c>
      <c r="B32" s="15"/>
      <c r="C32" s="15"/>
      <c r="D32" s="15"/>
      <c r="E32" s="15"/>
      <c r="F32" s="15">
        <f>F29-F27</f>
        <v>46187.059999999823</v>
      </c>
      <c r="H32" s="8">
        <f>F32/F27</f>
        <v>2.2613889405704909E-2</v>
      </c>
    </row>
    <row r="34" spans="1:6" x14ac:dyDescent="0.3">
      <c r="A34" t="s">
        <v>82</v>
      </c>
      <c r="F3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3B12-1264-4717-826D-7B0D596FB15B}">
  <dimension ref="A1:H34"/>
  <sheetViews>
    <sheetView showFormulas="1" workbookViewId="0">
      <selection activeCell="C32" sqref="C32"/>
    </sheetView>
  </sheetViews>
  <sheetFormatPr defaultRowHeight="14.4" x14ac:dyDescent="0.3"/>
  <cols>
    <col min="2" max="2" width="17.109375" customWidth="1"/>
    <col min="3" max="3" width="23.77734375" customWidth="1"/>
    <col min="4" max="4" width="31.109375" customWidth="1"/>
    <col min="6" max="6" width="15.77734375" customWidth="1"/>
    <col min="8" max="8" width="14.33203125" customWidth="1"/>
    <col min="9" max="9" width="15.5546875" customWidth="1"/>
  </cols>
  <sheetData>
    <row r="1" spans="1:4" s="7" customFormat="1" x14ac:dyDescent="0.3">
      <c r="A1" s="7" t="s">
        <v>75</v>
      </c>
    </row>
    <row r="2" spans="1:4" x14ac:dyDescent="0.3">
      <c r="A2" s="1" t="s">
        <v>59</v>
      </c>
      <c r="B2" s="1" t="s">
        <v>58</v>
      </c>
      <c r="C2" s="1" t="s">
        <v>57</v>
      </c>
      <c r="D2" s="1" t="s">
        <v>56</v>
      </c>
    </row>
    <row r="3" spans="1:4" x14ac:dyDescent="0.3">
      <c r="A3" t="s">
        <v>55</v>
      </c>
      <c r="B3">
        <v>2786</v>
      </c>
      <c r="C3">
        <v>300</v>
      </c>
      <c r="D3">
        <v>75</v>
      </c>
    </row>
    <row r="4" spans="1:4" x14ac:dyDescent="0.3">
      <c r="A4" t="s">
        <v>54</v>
      </c>
      <c r="B4">
        <v>2600</v>
      </c>
      <c r="C4">
        <v>222</v>
      </c>
      <c r="D4">
        <v>99</v>
      </c>
    </row>
    <row r="5" spans="1:4" x14ac:dyDescent="0.3">
      <c r="A5" t="s">
        <v>53</v>
      </c>
      <c r="B5">
        <v>2650</v>
      </c>
      <c r="C5">
        <v>256</v>
      </c>
      <c r="D5">
        <v>122</v>
      </c>
    </row>
    <row r="6" spans="1:4" x14ac:dyDescent="0.3">
      <c r="A6" t="s">
        <v>52</v>
      </c>
      <c r="B6">
        <v>2650</v>
      </c>
      <c r="C6">
        <v>299</v>
      </c>
      <c r="D6">
        <v>120</v>
      </c>
    </row>
    <row r="7" spans="1:4" x14ac:dyDescent="0.3">
      <c r="A7" t="s">
        <v>51</v>
      </c>
      <c r="B7">
        <v>2544</v>
      </c>
      <c r="C7">
        <v>323</v>
      </c>
      <c r="D7">
        <v>150</v>
      </c>
    </row>
    <row r="8" spans="1:4" x14ac:dyDescent="0.3">
      <c r="A8" t="s">
        <v>50</v>
      </c>
      <c r="B8">
        <v>3109</v>
      </c>
      <c r="C8">
        <v>350</v>
      </c>
      <c r="D8">
        <v>187</v>
      </c>
    </row>
    <row r="9" spans="1:4" x14ac:dyDescent="0.3">
      <c r="A9" t="s">
        <v>49</v>
      </c>
      <c r="B9">
        <v>3100</v>
      </c>
      <c r="C9">
        <v>345</v>
      </c>
      <c r="D9">
        <v>192</v>
      </c>
    </row>
    <row r="10" spans="1:4" x14ac:dyDescent="0.3">
      <c r="A10" t="s">
        <v>48</v>
      </c>
      <c r="B10">
        <v>3278</v>
      </c>
      <c r="C10">
        <v>333</v>
      </c>
      <c r="D10">
        <v>166</v>
      </c>
    </row>
    <row r="11" spans="1:4" x14ac:dyDescent="0.3">
      <c r="A11" t="s">
        <v>47</v>
      </c>
      <c r="B11">
        <v>2674</v>
      </c>
      <c r="C11">
        <v>389</v>
      </c>
      <c r="D11">
        <v>165</v>
      </c>
    </row>
    <row r="12" spans="1:4" x14ac:dyDescent="0.3">
      <c r="A12" t="s">
        <v>46</v>
      </c>
      <c r="B12">
        <v>2990</v>
      </c>
      <c r="C12">
        <v>400</v>
      </c>
      <c r="D12">
        <v>174</v>
      </c>
    </row>
    <row r="13" spans="1:4" x14ac:dyDescent="0.3">
      <c r="A13" t="s">
        <v>45</v>
      </c>
      <c r="B13">
        <v>2850</v>
      </c>
      <c r="C13">
        <v>425</v>
      </c>
      <c r="D13">
        <v>158</v>
      </c>
    </row>
    <row r="14" spans="1:4" x14ac:dyDescent="0.3">
      <c r="A14" t="s">
        <v>44</v>
      </c>
      <c r="B14">
        <v>2769</v>
      </c>
      <c r="C14">
        <v>450</v>
      </c>
      <c r="D14">
        <v>168</v>
      </c>
    </row>
    <row r="17" spans="1:8" x14ac:dyDescent="0.3">
      <c r="A17" t="s">
        <v>76</v>
      </c>
      <c r="D17" t="s">
        <v>77</v>
      </c>
    </row>
    <row r="19" spans="1:8" x14ac:dyDescent="0.3">
      <c r="B19">
        <f>AVERAGE(B3:B14)</f>
        <v>2833.3333333333335</v>
      </c>
      <c r="C19">
        <f>AVERAGE(C3:C14)</f>
        <v>341</v>
      </c>
      <c r="D19">
        <f>SUM(D3:D14)</f>
        <v>1776</v>
      </c>
    </row>
    <row r="21" spans="1:8" x14ac:dyDescent="0.3">
      <c r="A21" t="s">
        <v>78</v>
      </c>
    </row>
    <row r="23" spans="1:8" x14ac:dyDescent="0.3">
      <c r="B23">
        <v>50</v>
      </c>
      <c r="C23">
        <v>75</v>
      </c>
    </row>
    <row r="25" spans="1:8" x14ac:dyDescent="0.3">
      <c r="A25" t="s">
        <v>79</v>
      </c>
      <c r="D25">
        <v>20</v>
      </c>
    </row>
    <row r="27" spans="1:8" x14ac:dyDescent="0.3">
      <c r="A27" s="4"/>
      <c r="B27" s="4">
        <f>B19*B23*12</f>
        <v>1700000.0000000002</v>
      </c>
      <c r="C27" s="4">
        <f>C19*C23*12</f>
        <v>306900</v>
      </c>
      <c r="D27" s="4">
        <f>D19*D25</f>
        <v>35520</v>
      </c>
      <c r="E27" s="4"/>
      <c r="F27" s="4">
        <f>SUM(B27:E27)</f>
        <v>2042420.0000000002</v>
      </c>
    </row>
    <row r="28" spans="1:8" x14ac:dyDescent="0.3">
      <c r="A28" s="4"/>
      <c r="B28" s="4"/>
      <c r="C28" s="4"/>
      <c r="D28" s="4"/>
      <c r="E28" s="4"/>
      <c r="F28" s="4"/>
    </row>
    <row r="29" spans="1:8" x14ac:dyDescent="0.3">
      <c r="A29" s="4" t="s">
        <v>80</v>
      </c>
      <c r="B29" s="4"/>
      <c r="C29" s="4"/>
      <c r="D29" s="4"/>
      <c r="E29" s="4"/>
      <c r="F29" s="4">
        <f>'All locations'!C3</f>
        <v>2088607.06</v>
      </c>
    </row>
    <row r="30" spans="1:8" x14ac:dyDescent="0.3">
      <c r="A30" s="4"/>
      <c r="B30" s="4"/>
      <c r="C30" s="4"/>
      <c r="D30" s="4"/>
      <c r="E30" s="4"/>
      <c r="F30" s="4"/>
    </row>
    <row r="31" spans="1:8" x14ac:dyDescent="0.3">
      <c r="A31" s="4"/>
      <c r="B31" s="4"/>
      <c r="C31" s="4"/>
      <c r="D31" s="4"/>
      <c r="E31" s="4"/>
      <c r="F31" s="4"/>
    </row>
    <row r="32" spans="1:8" x14ac:dyDescent="0.3">
      <c r="A32" s="4" t="s">
        <v>81</v>
      </c>
      <c r="B32" s="4"/>
      <c r="C32" s="4"/>
      <c r="D32" s="4"/>
      <c r="E32" s="4"/>
      <c r="F32" s="4">
        <f>F29-F27</f>
        <v>46187.059999999823</v>
      </c>
      <c r="H32" s="8">
        <f>F32/F27</f>
        <v>2.2613889405704909E-2</v>
      </c>
    </row>
    <row r="34" spans="1:6" x14ac:dyDescent="0.3">
      <c r="A34" t="s">
        <v>82</v>
      </c>
      <c r="F34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1828-3DAB-4958-8459-72FEEEFA76F1}">
  <dimension ref="C3:J8"/>
  <sheetViews>
    <sheetView workbookViewId="0">
      <selection activeCell="O32" sqref="O32"/>
    </sheetView>
  </sheetViews>
  <sheetFormatPr defaultRowHeight="14.4" x14ac:dyDescent="0.3"/>
  <cols>
    <col min="4" max="4" width="12.5546875" bestFit="1" customWidth="1"/>
    <col min="5" max="5" width="11.6640625" bestFit="1" customWidth="1"/>
    <col min="6" max="6" width="12.5546875" bestFit="1" customWidth="1"/>
    <col min="7" max="7" width="17.88671875" customWidth="1"/>
    <col min="8" max="8" width="13.21875" customWidth="1"/>
    <col min="9" max="9" width="15.44140625" customWidth="1"/>
    <col min="10" max="10" width="11.109375" customWidth="1"/>
  </cols>
  <sheetData>
    <row r="3" spans="3:10" ht="18" x14ac:dyDescent="0.3">
      <c r="C3" s="9" t="s">
        <v>85</v>
      </c>
    </row>
    <row r="5" spans="3:10" ht="57.6" x14ac:dyDescent="0.3">
      <c r="C5" s="10" t="s">
        <v>86</v>
      </c>
      <c r="D5" s="10" t="s">
        <v>87</v>
      </c>
      <c r="E5" s="10" t="s">
        <v>88</v>
      </c>
      <c r="F5" s="10" t="s">
        <v>90</v>
      </c>
      <c r="G5" s="10" t="s">
        <v>89</v>
      </c>
      <c r="H5" s="10" t="s">
        <v>91</v>
      </c>
      <c r="I5" s="10" t="s">
        <v>92</v>
      </c>
      <c r="J5" s="10" t="s">
        <v>93</v>
      </c>
    </row>
    <row r="6" spans="3:10" x14ac:dyDescent="0.3">
      <c r="C6" s="11" t="s">
        <v>2</v>
      </c>
      <c r="D6" s="13">
        <f>'Leeds 02'!B19</f>
        <v>2833.3333333333335</v>
      </c>
      <c r="E6" s="13">
        <f>'Leeds 02'!C19</f>
        <v>341</v>
      </c>
      <c r="F6" s="13">
        <f>'Leeds 02'!D19</f>
        <v>1776</v>
      </c>
      <c r="G6" s="14">
        <f>H6/12</f>
        <v>170201.66666666669</v>
      </c>
      <c r="H6" s="14">
        <f>'Leeds 02'!F27</f>
        <v>2042420.0000000002</v>
      </c>
      <c r="I6" s="15">
        <f>'Leeds 02'!F29</f>
        <v>2088607.06</v>
      </c>
      <c r="J6" s="12">
        <f>'Leeds 02'!H32</f>
        <v>2.2613889405704909E-2</v>
      </c>
    </row>
    <row r="7" spans="3:10" x14ac:dyDescent="0.3">
      <c r="C7" s="11" t="s">
        <v>6</v>
      </c>
      <c r="D7" s="13">
        <f>'Glasgow 026'!B19</f>
        <v>1501</v>
      </c>
      <c r="E7" s="13">
        <f>'Glasgow 026'!C19</f>
        <v>234</v>
      </c>
      <c r="F7" s="13">
        <f>'Glasgow 026'!D19</f>
        <v>568</v>
      </c>
      <c r="G7" s="14">
        <f t="shared" ref="G7:G8" si="0">H7/12</f>
        <v>93546.666666666672</v>
      </c>
      <c r="H7" s="14">
        <f>'Glasgow 026'!F27</f>
        <v>1122560</v>
      </c>
      <c r="I7" s="15">
        <f>'Glasgow 026'!F29</f>
        <v>1724938.86</v>
      </c>
      <c r="J7" s="12">
        <f>'Glasgow 026'!H32</f>
        <v>0.53661172676738889</v>
      </c>
    </row>
    <row r="8" spans="3:10" x14ac:dyDescent="0.3">
      <c r="C8" s="11" t="s">
        <v>9</v>
      </c>
      <c r="D8" s="13">
        <f>'Bristol 015'!B19</f>
        <v>416.5</v>
      </c>
      <c r="E8" s="13">
        <f>'Bristol 015'!C19</f>
        <v>83.916666666666671</v>
      </c>
      <c r="F8" s="13">
        <f>'Bristol 015'!D19</f>
        <v>642</v>
      </c>
      <c r="G8" s="14">
        <f t="shared" si="0"/>
        <v>28188.75</v>
      </c>
      <c r="H8" s="14">
        <f>'Bristol 015'!F27</f>
        <v>338265</v>
      </c>
      <c r="I8" s="15">
        <f>'Bristol 015'!F29</f>
        <v>399447.98</v>
      </c>
      <c r="J8" s="12">
        <f>'Bristol 015'!H32</f>
        <v>0.18087292507353697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locations</vt:lpstr>
      <vt:lpstr>Glasgow 026</vt:lpstr>
      <vt:lpstr>Glasgow 026 w. formulas</vt:lpstr>
      <vt:lpstr>Bristol 015</vt:lpstr>
      <vt:lpstr>Bristol 015 w. formulas</vt:lpstr>
      <vt:lpstr>Leeds 02</vt:lpstr>
      <vt:lpstr>Leeds 02 w. formulas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Barrus</dc:creator>
  <cp:lastModifiedBy>Mark Barrus</cp:lastModifiedBy>
  <dcterms:created xsi:type="dcterms:W3CDTF">2024-07-17T22:58:21Z</dcterms:created>
  <dcterms:modified xsi:type="dcterms:W3CDTF">2024-07-18T00:25:53Z</dcterms:modified>
</cp:coreProperties>
</file>