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mand\OneDrive - UNINTER - Aluno\Minha Biblioteca\Imersão Python (Alura)\"/>
    </mc:Choice>
  </mc:AlternateContent>
  <xr:revisionPtr revIDLastSave="0" documentId="13_ncr:1_{74263531-BBC9-4246-A06E-6083C3FB1F4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incipal" sheetId="1" r:id="rId1"/>
    <sheet name="Total_de_acoes" sheetId="2" r:id="rId2"/>
    <sheet name="Ticker" sheetId="3" r:id="rId3"/>
    <sheet name="ChatGPT" sheetId="5" r:id="rId4"/>
  </sheets>
  <calcPr calcId="181029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2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U5" i="1"/>
  <c r="V5" i="1" s="1"/>
  <c r="U8" i="1"/>
  <c r="V8" i="1" s="1"/>
  <c r="U10" i="1"/>
  <c r="V10" i="1" s="1"/>
  <c r="U13" i="1"/>
  <c r="V13" i="1" s="1"/>
  <c r="U16" i="1"/>
  <c r="V16" i="1" s="1"/>
  <c r="U18" i="1"/>
  <c r="V18" i="1" s="1"/>
  <c r="U21" i="1"/>
  <c r="V21" i="1" s="1"/>
  <c r="U24" i="1"/>
  <c r="V24" i="1" s="1"/>
  <c r="U26" i="1"/>
  <c r="V26" i="1" s="1"/>
  <c r="U29" i="1"/>
  <c r="V29" i="1" s="1"/>
  <c r="U32" i="1"/>
  <c r="V32" i="1" s="1"/>
  <c r="U34" i="1"/>
  <c r="V34" i="1" s="1"/>
  <c r="U37" i="1"/>
  <c r="V37" i="1" s="1"/>
  <c r="U40" i="1"/>
  <c r="V40" i="1" s="1"/>
  <c r="U42" i="1"/>
  <c r="V42" i="1" s="1"/>
  <c r="U45" i="1"/>
  <c r="V45" i="1" s="1"/>
  <c r="U48" i="1"/>
  <c r="V48" i="1" s="1"/>
  <c r="U50" i="1"/>
  <c r="V50" i="1" s="1"/>
  <c r="U53" i="1"/>
  <c r="V53" i="1" s="1"/>
  <c r="U56" i="1"/>
  <c r="V56" i="1" s="1"/>
  <c r="U58" i="1"/>
  <c r="V58" i="1" s="1"/>
  <c r="U61" i="1"/>
  <c r="V61" i="1" s="1"/>
  <c r="U64" i="1"/>
  <c r="V64" i="1" s="1"/>
  <c r="U66" i="1"/>
  <c r="V66" i="1" s="1"/>
  <c r="U69" i="1"/>
  <c r="V69" i="1" s="1"/>
  <c r="U72" i="1"/>
  <c r="V72" i="1" s="1"/>
  <c r="U74" i="1"/>
  <c r="V74" i="1" s="1"/>
  <c r="U77" i="1"/>
  <c r="V77" i="1" s="1"/>
  <c r="U80" i="1"/>
  <c r="V80" i="1" s="1"/>
  <c r="U82" i="1"/>
  <c r="V82" i="1" s="1"/>
  <c r="T82" i="1"/>
  <c r="T81" i="1"/>
  <c r="U81" i="1" s="1"/>
  <c r="V81" i="1" s="1"/>
  <c r="T80" i="1"/>
  <c r="T79" i="1"/>
  <c r="U79" i="1" s="1"/>
  <c r="V79" i="1" s="1"/>
  <c r="T78" i="1"/>
  <c r="U78" i="1" s="1"/>
  <c r="V78" i="1" s="1"/>
  <c r="T77" i="1"/>
  <c r="T76" i="1"/>
  <c r="U76" i="1" s="1"/>
  <c r="V76" i="1" s="1"/>
  <c r="T75" i="1"/>
  <c r="U75" i="1" s="1"/>
  <c r="V75" i="1" s="1"/>
  <c r="T74" i="1"/>
  <c r="T73" i="1"/>
  <c r="U73" i="1" s="1"/>
  <c r="V73" i="1" s="1"/>
  <c r="T72" i="1"/>
  <c r="T71" i="1"/>
  <c r="U71" i="1" s="1"/>
  <c r="V71" i="1" s="1"/>
  <c r="T70" i="1"/>
  <c r="U70" i="1" s="1"/>
  <c r="V70" i="1" s="1"/>
  <c r="T69" i="1"/>
  <c r="T68" i="1"/>
  <c r="U68" i="1" s="1"/>
  <c r="V68" i="1" s="1"/>
  <c r="T67" i="1"/>
  <c r="U67" i="1" s="1"/>
  <c r="V67" i="1" s="1"/>
  <c r="T66" i="1"/>
  <c r="T65" i="1"/>
  <c r="U65" i="1" s="1"/>
  <c r="V65" i="1" s="1"/>
  <c r="T64" i="1"/>
  <c r="T63" i="1"/>
  <c r="U63" i="1" s="1"/>
  <c r="V63" i="1" s="1"/>
  <c r="T62" i="1"/>
  <c r="U62" i="1" s="1"/>
  <c r="V62" i="1" s="1"/>
  <c r="T61" i="1"/>
  <c r="T60" i="1"/>
  <c r="U60" i="1" s="1"/>
  <c r="V60" i="1" s="1"/>
  <c r="T59" i="1"/>
  <c r="U59" i="1" s="1"/>
  <c r="V59" i="1" s="1"/>
  <c r="T58" i="1"/>
  <c r="T57" i="1"/>
  <c r="U57" i="1" s="1"/>
  <c r="V57" i="1" s="1"/>
  <c r="T56" i="1"/>
  <c r="T55" i="1"/>
  <c r="U55" i="1" s="1"/>
  <c r="V55" i="1" s="1"/>
  <c r="T54" i="1"/>
  <c r="U54" i="1" s="1"/>
  <c r="V54" i="1" s="1"/>
  <c r="T53" i="1"/>
  <c r="T52" i="1"/>
  <c r="U52" i="1" s="1"/>
  <c r="V52" i="1" s="1"/>
  <c r="T51" i="1"/>
  <c r="U51" i="1" s="1"/>
  <c r="V51" i="1" s="1"/>
  <c r="T50" i="1"/>
  <c r="T49" i="1"/>
  <c r="U49" i="1" s="1"/>
  <c r="V49" i="1" s="1"/>
  <c r="T48" i="1"/>
  <c r="T47" i="1"/>
  <c r="U47" i="1" s="1"/>
  <c r="V47" i="1" s="1"/>
  <c r="T46" i="1"/>
  <c r="U46" i="1" s="1"/>
  <c r="V46" i="1" s="1"/>
  <c r="T45" i="1"/>
  <c r="T44" i="1"/>
  <c r="U44" i="1" s="1"/>
  <c r="V44" i="1" s="1"/>
  <c r="T43" i="1"/>
  <c r="U43" i="1" s="1"/>
  <c r="V43" i="1" s="1"/>
  <c r="T42" i="1"/>
  <c r="T41" i="1"/>
  <c r="U41" i="1" s="1"/>
  <c r="V41" i="1" s="1"/>
  <c r="T40" i="1"/>
  <c r="T39" i="1"/>
  <c r="U39" i="1" s="1"/>
  <c r="V39" i="1" s="1"/>
  <c r="T38" i="1"/>
  <c r="U38" i="1" s="1"/>
  <c r="V38" i="1" s="1"/>
  <c r="T37" i="1"/>
  <c r="T36" i="1"/>
  <c r="U36" i="1" s="1"/>
  <c r="V36" i="1" s="1"/>
  <c r="T35" i="1"/>
  <c r="U35" i="1" s="1"/>
  <c r="V35" i="1" s="1"/>
  <c r="T34" i="1"/>
  <c r="T33" i="1"/>
  <c r="U33" i="1" s="1"/>
  <c r="V33" i="1" s="1"/>
  <c r="T32" i="1"/>
  <c r="T31" i="1"/>
  <c r="U31" i="1" s="1"/>
  <c r="V31" i="1" s="1"/>
  <c r="T30" i="1"/>
  <c r="U30" i="1" s="1"/>
  <c r="V30" i="1" s="1"/>
  <c r="T29" i="1"/>
  <c r="T28" i="1"/>
  <c r="U28" i="1" s="1"/>
  <c r="V28" i="1" s="1"/>
  <c r="T27" i="1"/>
  <c r="U27" i="1" s="1"/>
  <c r="V27" i="1" s="1"/>
  <c r="T26" i="1"/>
  <c r="T25" i="1"/>
  <c r="U25" i="1" s="1"/>
  <c r="V25" i="1" s="1"/>
  <c r="T24" i="1"/>
  <c r="T23" i="1"/>
  <c r="U23" i="1" s="1"/>
  <c r="V23" i="1" s="1"/>
  <c r="T22" i="1"/>
  <c r="U22" i="1" s="1"/>
  <c r="V22" i="1" s="1"/>
  <c r="T21" i="1"/>
  <c r="T20" i="1"/>
  <c r="U20" i="1" s="1"/>
  <c r="V20" i="1" s="1"/>
  <c r="T19" i="1"/>
  <c r="U19" i="1" s="1"/>
  <c r="V19" i="1" s="1"/>
  <c r="T18" i="1"/>
  <c r="T17" i="1"/>
  <c r="U17" i="1" s="1"/>
  <c r="V17" i="1" s="1"/>
  <c r="T16" i="1"/>
  <c r="T15" i="1"/>
  <c r="U15" i="1" s="1"/>
  <c r="V15" i="1" s="1"/>
  <c r="T14" i="1"/>
  <c r="U14" i="1" s="1"/>
  <c r="V14" i="1" s="1"/>
  <c r="T13" i="1"/>
  <c r="T12" i="1"/>
  <c r="U12" i="1" s="1"/>
  <c r="V12" i="1" s="1"/>
  <c r="T11" i="1"/>
  <c r="U11" i="1" s="1"/>
  <c r="V11" i="1" s="1"/>
  <c r="T10" i="1"/>
  <c r="T9" i="1"/>
  <c r="U9" i="1" s="1"/>
  <c r="V9" i="1" s="1"/>
  <c r="T8" i="1"/>
  <c r="T7" i="1"/>
  <c r="U7" i="1" s="1"/>
  <c r="V7" i="1" s="1"/>
  <c r="T6" i="1"/>
  <c r="U6" i="1" s="1"/>
  <c r="V6" i="1" s="1"/>
  <c r="T5" i="1"/>
  <c r="T4" i="1"/>
  <c r="U4" i="1" s="1"/>
  <c r="V4" i="1" s="1"/>
  <c r="T3" i="1"/>
  <c r="U3" i="1" s="1"/>
  <c r="V3" i="1" s="1"/>
  <c r="T2" i="1"/>
  <c r="U2" i="1" s="1"/>
  <c r="V2" i="1" s="1"/>
  <c r="Q20" i="1"/>
  <c r="Q2" i="1"/>
  <c r="R2" i="1" s="1"/>
  <c r="P10" i="1"/>
  <c r="P12" i="1"/>
  <c r="P26" i="1"/>
  <c r="P28" i="1"/>
  <c r="P36" i="1"/>
  <c r="Q36" i="1" s="1"/>
  <c r="P41" i="1"/>
  <c r="P58" i="1"/>
  <c r="P74" i="1"/>
  <c r="P75" i="1"/>
  <c r="Q75" i="1" s="1"/>
  <c r="P81" i="1"/>
  <c r="O2" i="1"/>
  <c r="P2" i="1" s="1"/>
  <c r="O82" i="1"/>
  <c r="P82" i="1" s="1"/>
  <c r="Q82" i="1" s="1"/>
  <c r="O81" i="1"/>
  <c r="O80" i="1"/>
  <c r="P80" i="1" s="1"/>
  <c r="Q80" i="1" s="1"/>
  <c r="O79" i="1"/>
  <c r="P79" i="1" s="1"/>
  <c r="O78" i="1"/>
  <c r="P78" i="1" s="1"/>
  <c r="O77" i="1"/>
  <c r="P77" i="1" s="1"/>
  <c r="O76" i="1"/>
  <c r="P76" i="1" s="1"/>
  <c r="Q76" i="1" s="1"/>
  <c r="O75" i="1"/>
  <c r="O74" i="1"/>
  <c r="O73" i="1"/>
  <c r="P73" i="1" s="1"/>
  <c r="O72" i="1"/>
  <c r="P72" i="1" s="1"/>
  <c r="O71" i="1"/>
  <c r="P71" i="1" s="1"/>
  <c r="O70" i="1"/>
  <c r="P70" i="1" s="1"/>
  <c r="O69" i="1"/>
  <c r="P69" i="1" s="1"/>
  <c r="Q69" i="1" s="1"/>
  <c r="O68" i="1"/>
  <c r="P68" i="1" s="1"/>
  <c r="Q68" i="1" s="1"/>
  <c r="O67" i="1"/>
  <c r="P67" i="1" s="1"/>
  <c r="Q67" i="1" s="1"/>
  <c r="O66" i="1"/>
  <c r="P66" i="1" s="1"/>
  <c r="Q66" i="1" s="1"/>
  <c r="O65" i="1"/>
  <c r="P65" i="1" s="1"/>
  <c r="O64" i="1"/>
  <c r="P64" i="1" s="1"/>
  <c r="O63" i="1"/>
  <c r="P63" i="1" s="1"/>
  <c r="O62" i="1"/>
  <c r="P62" i="1" s="1"/>
  <c r="O61" i="1"/>
  <c r="P61" i="1" s="1"/>
  <c r="O60" i="1"/>
  <c r="P60" i="1" s="1"/>
  <c r="O59" i="1"/>
  <c r="P59" i="1" s="1"/>
  <c r="O58" i="1"/>
  <c r="O57" i="1"/>
  <c r="P57" i="1" s="1"/>
  <c r="O56" i="1"/>
  <c r="P56" i="1" s="1"/>
  <c r="O55" i="1"/>
  <c r="P55" i="1" s="1"/>
  <c r="O54" i="1"/>
  <c r="P54" i="1" s="1"/>
  <c r="O53" i="1"/>
  <c r="P53" i="1" s="1"/>
  <c r="O52" i="1"/>
  <c r="P52" i="1" s="1"/>
  <c r="Q52" i="1" s="1"/>
  <c r="O51" i="1"/>
  <c r="P51" i="1" s="1"/>
  <c r="Q51" i="1" s="1"/>
  <c r="O50" i="1"/>
  <c r="P50" i="1" s="1"/>
  <c r="O49" i="1"/>
  <c r="P49" i="1" s="1"/>
  <c r="O48" i="1"/>
  <c r="P48" i="1" s="1"/>
  <c r="O47" i="1"/>
  <c r="P47" i="1" s="1"/>
  <c r="O46" i="1"/>
  <c r="P46" i="1" s="1"/>
  <c r="O45" i="1"/>
  <c r="P45" i="1" s="1"/>
  <c r="O44" i="1"/>
  <c r="P44" i="1" s="1"/>
  <c r="O43" i="1"/>
  <c r="P43" i="1" s="1"/>
  <c r="Q43" i="1" s="1"/>
  <c r="O42" i="1"/>
  <c r="P42" i="1" s="1"/>
  <c r="O41" i="1"/>
  <c r="O40" i="1"/>
  <c r="P40" i="1" s="1"/>
  <c r="O39" i="1"/>
  <c r="P39" i="1" s="1"/>
  <c r="O38" i="1"/>
  <c r="P38" i="1" s="1"/>
  <c r="O37" i="1"/>
  <c r="P37" i="1" s="1"/>
  <c r="Q37" i="1" s="1"/>
  <c r="O36" i="1"/>
  <c r="O35" i="1"/>
  <c r="P35" i="1" s="1"/>
  <c r="O34" i="1"/>
  <c r="P34" i="1" s="1"/>
  <c r="O33" i="1"/>
  <c r="P33" i="1" s="1"/>
  <c r="O32" i="1"/>
  <c r="P32" i="1" s="1"/>
  <c r="Q32" i="1" s="1"/>
  <c r="O31" i="1"/>
  <c r="P31" i="1" s="1"/>
  <c r="O30" i="1"/>
  <c r="P30" i="1" s="1"/>
  <c r="O29" i="1"/>
  <c r="P29" i="1" s="1"/>
  <c r="O28" i="1"/>
  <c r="O27" i="1"/>
  <c r="P27" i="1" s="1"/>
  <c r="O26" i="1"/>
  <c r="O25" i="1"/>
  <c r="P25" i="1" s="1"/>
  <c r="O24" i="1"/>
  <c r="P24" i="1" s="1"/>
  <c r="O23" i="1"/>
  <c r="P23" i="1" s="1"/>
  <c r="O22" i="1"/>
  <c r="P22" i="1" s="1"/>
  <c r="O21" i="1"/>
  <c r="P21" i="1" s="1"/>
  <c r="Q21" i="1" s="1"/>
  <c r="O20" i="1"/>
  <c r="P20" i="1" s="1"/>
  <c r="O19" i="1"/>
  <c r="P19" i="1" s="1"/>
  <c r="O18" i="1"/>
  <c r="P18" i="1" s="1"/>
  <c r="Q18" i="1" s="1"/>
  <c r="O17" i="1"/>
  <c r="P17" i="1" s="1"/>
  <c r="Q17" i="1" s="1"/>
  <c r="O16" i="1"/>
  <c r="P16" i="1" s="1"/>
  <c r="Q16" i="1" s="1"/>
  <c r="O15" i="1"/>
  <c r="P15" i="1" s="1"/>
  <c r="O14" i="1"/>
  <c r="P14" i="1" s="1"/>
  <c r="O13" i="1"/>
  <c r="P13" i="1" s="1"/>
  <c r="O12" i="1"/>
  <c r="O11" i="1"/>
  <c r="P11" i="1" s="1"/>
  <c r="O10" i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Q4" i="1" s="1"/>
  <c r="O3" i="1"/>
  <c r="P3" i="1" s="1"/>
  <c r="Q3" i="1" s="1"/>
  <c r="L38" i="1"/>
  <c r="K17" i="1"/>
  <c r="K25" i="1"/>
  <c r="K26" i="1"/>
  <c r="K41" i="1"/>
  <c r="K42" i="1"/>
  <c r="K60" i="1"/>
  <c r="K81" i="1"/>
  <c r="K82" i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J26" i="1"/>
  <c r="J27" i="1"/>
  <c r="K27" i="1" s="1"/>
  <c r="J28" i="1"/>
  <c r="K28" i="1" s="1"/>
  <c r="J29" i="1"/>
  <c r="K29" i="1" s="1"/>
  <c r="J30" i="1"/>
  <c r="K30" i="1" s="1"/>
  <c r="L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L37" i="1" s="1"/>
  <c r="J38" i="1"/>
  <c r="K38" i="1" s="1"/>
  <c r="J39" i="1"/>
  <c r="K39" i="1" s="1"/>
  <c r="J40" i="1"/>
  <c r="K40" i="1" s="1"/>
  <c r="J41" i="1"/>
  <c r="J42" i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L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J61" i="1"/>
  <c r="K61" i="1" s="1"/>
  <c r="L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L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L77" i="1" s="1"/>
  <c r="J78" i="1"/>
  <c r="K78" i="1" s="1"/>
  <c r="J79" i="1"/>
  <c r="K79" i="1" s="1"/>
  <c r="J80" i="1"/>
  <c r="K80" i="1" s="1"/>
  <c r="J81" i="1"/>
  <c r="J82" i="1"/>
  <c r="J2" i="1"/>
  <c r="K2" i="1" s="1"/>
  <c r="J3" i="1"/>
  <c r="K3" i="1" s="1"/>
  <c r="E2" i="1"/>
  <c r="F2" i="1" s="1"/>
  <c r="AG3" i="1"/>
  <c r="AI3" i="1" s="1"/>
  <c r="AJ3" i="1" s="1"/>
  <c r="AG4" i="1"/>
  <c r="AI4" i="1" s="1"/>
  <c r="AJ4" i="1" s="1"/>
  <c r="AG5" i="1"/>
  <c r="AI5" i="1" s="1"/>
  <c r="AJ5" i="1" s="1"/>
  <c r="AG6" i="1"/>
  <c r="AI6" i="1" s="1"/>
  <c r="AJ6" i="1" s="1"/>
  <c r="AG7" i="1"/>
  <c r="AH7" i="1" s="1"/>
  <c r="AG8" i="1"/>
  <c r="AH8" i="1" s="1"/>
  <c r="AG9" i="1"/>
  <c r="AI9" i="1" s="1"/>
  <c r="AJ9" i="1" s="1"/>
  <c r="AG10" i="1"/>
  <c r="AI10" i="1" s="1"/>
  <c r="AJ10" i="1" s="1"/>
  <c r="AG11" i="1"/>
  <c r="AI11" i="1" s="1"/>
  <c r="AJ11" i="1" s="1"/>
  <c r="AG12" i="1"/>
  <c r="AI12" i="1" s="1"/>
  <c r="AJ12" i="1" s="1"/>
  <c r="AG13" i="1"/>
  <c r="AI13" i="1" s="1"/>
  <c r="AJ13" i="1" s="1"/>
  <c r="AG14" i="1"/>
  <c r="AG15" i="1"/>
  <c r="AG16" i="1"/>
  <c r="AH16" i="1" s="1"/>
  <c r="AG17" i="1"/>
  <c r="AI17" i="1" s="1"/>
  <c r="AJ17" i="1" s="1"/>
  <c r="AG18" i="1"/>
  <c r="AI18" i="1" s="1"/>
  <c r="AJ18" i="1" s="1"/>
  <c r="AG19" i="1"/>
  <c r="AI19" i="1" s="1"/>
  <c r="AJ19" i="1" s="1"/>
  <c r="AG20" i="1"/>
  <c r="AI20" i="1" s="1"/>
  <c r="AJ20" i="1" s="1"/>
  <c r="AG21" i="1"/>
  <c r="AI21" i="1" s="1"/>
  <c r="AJ21" i="1" s="1"/>
  <c r="AG22" i="1"/>
  <c r="AG23" i="1"/>
  <c r="AG24" i="1"/>
  <c r="AH24" i="1" s="1"/>
  <c r="AG25" i="1"/>
  <c r="AI25" i="1" s="1"/>
  <c r="AJ25" i="1" s="1"/>
  <c r="AG26" i="1"/>
  <c r="AI26" i="1" s="1"/>
  <c r="AJ26" i="1" s="1"/>
  <c r="AG27" i="1"/>
  <c r="AI27" i="1" s="1"/>
  <c r="AJ27" i="1" s="1"/>
  <c r="AG28" i="1"/>
  <c r="AI28" i="1" s="1"/>
  <c r="AJ28" i="1" s="1"/>
  <c r="AG29" i="1"/>
  <c r="AI29" i="1" s="1"/>
  <c r="AJ29" i="1" s="1"/>
  <c r="AG30" i="1"/>
  <c r="AG31" i="1"/>
  <c r="AG32" i="1"/>
  <c r="AH32" i="1" s="1"/>
  <c r="AG33" i="1"/>
  <c r="AI33" i="1" s="1"/>
  <c r="AJ33" i="1" s="1"/>
  <c r="AG34" i="1"/>
  <c r="AI34" i="1" s="1"/>
  <c r="AJ34" i="1" s="1"/>
  <c r="AG35" i="1"/>
  <c r="AI35" i="1" s="1"/>
  <c r="AJ35" i="1" s="1"/>
  <c r="AG36" i="1"/>
  <c r="AI36" i="1" s="1"/>
  <c r="AJ36" i="1" s="1"/>
  <c r="AG37" i="1"/>
  <c r="AI37" i="1" s="1"/>
  <c r="AJ37" i="1" s="1"/>
  <c r="AG38" i="1"/>
  <c r="AG39" i="1"/>
  <c r="AG40" i="1"/>
  <c r="AH40" i="1" s="1"/>
  <c r="AG41" i="1"/>
  <c r="AI41" i="1" s="1"/>
  <c r="AJ41" i="1" s="1"/>
  <c r="AG42" i="1"/>
  <c r="AI42" i="1" s="1"/>
  <c r="AJ42" i="1" s="1"/>
  <c r="AG43" i="1"/>
  <c r="AI43" i="1" s="1"/>
  <c r="AJ43" i="1" s="1"/>
  <c r="AG44" i="1"/>
  <c r="AI44" i="1" s="1"/>
  <c r="AJ44" i="1" s="1"/>
  <c r="AG45" i="1"/>
  <c r="AI45" i="1" s="1"/>
  <c r="AJ45" i="1" s="1"/>
  <c r="AG46" i="1"/>
  <c r="AG47" i="1"/>
  <c r="AG48" i="1"/>
  <c r="AH48" i="1" s="1"/>
  <c r="AG49" i="1"/>
  <c r="AI49" i="1" s="1"/>
  <c r="AJ49" i="1" s="1"/>
  <c r="AG50" i="1"/>
  <c r="AI50" i="1" s="1"/>
  <c r="AJ50" i="1" s="1"/>
  <c r="AG51" i="1"/>
  <c r="AI51" i="1" s="1"/>
  <c r="AJ51" i="1" s="1"/>
  <c r="AG52" i="1"/>
  <c r="AI52" i="1" s="1"/>
  <c r="AJ52" i="1" s="1"/>
  <c r="AG53" i="1"/>
  <c r="AI53" i="1" s="1"/>
  <c r="AJ53" i="1" s="1"/>
  <c r="AG54" i="1"/>
  <c r="AG55" i="1"/>
  <c r="AG56" i="1"/>
  <c r="AH56" i="1" s="1"/>
  <c r="AG57" i="1"/>
  <c r="AI57" i="1" s="1"/>
  <c r="AJ57" i="1" s="1"/>
  <c r="AG58" i="1"/>
  <c r="AI58" i="1" s="1"/>
  <c r="AJ58" i="1" s="1"/>
  <c r="AG59" i="1"/>
  <c r="AI59" i="1" s="1"/>
  <c r="AJ59" i="1" s="1"/>
  <c r="AG60" i="1"/>
  <c r="AI60" i="1" s="1"/>
  <c r="AJ60" i="1" s="1"/>
  <c r="AG61" i="1"/>
  <c r="AI61" i="1" s="1"/>
  <c r="AJ61" i="1" s="1"/>
  <c r="AG62" i="1"/>
  <c r="AG63" i="1"/>
  <c r="AG64" i="1"/>
  <c r="AH64" i="1" s="1"/>
  <c r="AG65" i="1"/>
  <c r="AI65" i="1" s="1"/>
  <c r="AJ65" i="1" s="1"/>
  <c r="AG66" i="1"/>
  <c r="AI66" i="1" s="1"/>
  <c r="AJ66" i="1" s="1"/>
  <c r="AG67" i="1"/>
  <c r="AI67" i="1" s="1"/>
  <c r="AJ67" i="1" s="1"/>
  <c r="AG68" i="1"/>
  <c r="AI68" i="1" s="1"/>
  <c r="AJ68" i="1" s="1"/>
  <c r="AG69" i="1"/>
  <c r="AI69" i="1" s="1"/>
  <c r="AJ69" i="1" s="1"/>
  <c r="AG70" i="1"/>
  <c r="AG71" i="1"/>
  <c r="AG72" i="1"/>
  <c r="AH72" i="1" s="1"/>
  <c r="AG73" i="1"/>
  <c r="AI73" i="1" s="1"/>
  <c r="AJ73" i="1" s="1"/>
  <c r="AG74" i="1"/>
  <c r="AI74" i="1" s="1"/>
  <c r="AJ74" i="1" s="1"/>
  <c r="AG75" i="1"/>
  <c r="AI75" i="1" s="1"/>
  <c r="AJ75" i="1" s="1"/>
  <c r="AG76" i="1"/>
  <c r="AI76" i="1" s="1"/>
  <c r="AJ76" i="1" s="1"/>
  <c r="AG77" i="1"/>
  <c r="AI77" i="1" s="1"/>
  <c r="AJ77" i="1" s="1"/>
  <c r="AG78" i="1"/>
  <c r="AG79" i="1"/>
  <c r="AG80" i="1"/>
  <c r="AH80" i="1" s="1"/>
  <c r="AG81" i="1"/>
  <c r="AI81" i="1" s="1"/>
  <c r="AJ81" i="1" s="1"/>
  <c r="AG82" i="1"/>
  <c r="AI82" i="1" s="1"/>
  <c r="AJ82" i="1" s="1"/>
  <c r="AG2" i="1"/>
  <c r="AI2" i="1" s="1"/>
  <c r="AJ2" i="1" s="1"/>
  <c r="AF59" i="1"/>
  <c r="AF60" i="1"/>
  <c r="AF61" i="1"/>
  <c r="AF62" i="1"/>
  <c r="L62" i="1" s="1"/>
  <c r="AF63" i="1"/>
  <c r="AF64" i="1"/>
  <c r="AF65" i="1"/>
  <c r="AF66" i="1"/>
  <c r="AF67" i="1"/>
  <c r="AF68" i="1"/>
  <c r="AF69" i="1"/>
  <c r="AF70" i="1"/>
  <c r="L70" i="1" s="1"/>
  <c r="AF71" i="1"/>
  <c r="AF72" i="1"/>
  <c r="AF73" i="1"/>
  <c r="AF74" i="1"/>
  <c r="AF75" i="1"/>
  <c r="AF76" i="1"/>
  <c r="AF77" i="1"/>
  <c r="AF78" i="1"/>
  <c r="L78" i="1" s="1"/>
  <c r="AF79" i="1"/>
  <c r="AF80" i="1"/>
  <c r="AF81" i="1"/>
  <c r="AF82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Q35" i="1" s="1"/>
  <c r="AF4" i="1"/>
  <c r="AF5" i="1"/>
  <c r="AF6" i="1"/>
  <c r="AF7" i="1"/>
  <c r="AF8" i="1"/>
  <c r="AF9" i="1"/>
  <c r="AF10" i="1"/>
  <c r="AF11" i="1"/>
  <c r="AF3" i="1"/>
  <c r="AF2" i="1"/>
  <c r="E65" i="1"/>
  <c r="F65" i="1" s="1"/>
  <c r="E66" i="1"/>
  <c r="F66" i="1" s="1"/>
  <c r="E67" i="1"/>
  <c r="F67" i="1" s="1"/>
  <c r="E68" i="1"/>
  <c r="F68" i="1" s="1"/>
  <c r="E69" i="1"/>
  <c r="F69" i="1" s="1"/>
  <c r="G69" i="1" s="1"/>
  <c r="H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G77" i="1" s="1"/>
  <c r="H77" i="1" s="1"/>
  <c r="E78" i="1"/>
  <c r="F78" i="1" s="1"/>
  <c r="E79" i="1"/>
  <c r="F79" i="1" s="1"/>
  <c r="E80" i="1"/>
  <c r="F80" i="1" s="1"/>
  <c r="E81" i="1"/>
  <c r="F81" i="1" s="1"/>
  <c r="E82" i="1"/>
  <c r="F82" i="1" s="1"/>
  <c r="E33" i="1"/>
  <c r="F33" i="1" s="1"/>
  <c r="E34" i="1"/>
  <c r="F34" i="1" s="1"/>
  <c r="E35" i="1"/>
  <c r="F35" i="1" s="1"/>
  <c r="E36" i="1"/>
  <c r="F36" i="1" s="1"/>
  <c r="G36" i="1" s="1"/>
  <c r="H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G43" i="1" s="1"/>
  <c r="H43" i="1" s="1"/>
  <c r="E44" i="1"/>
  <c r="F44" i="1" s="1"/>
  <c r="G44" i="1" s="1"/>
  <c r="H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G52" i="1" s="1"/>
  <c r="H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G59" i="1" s="1"/>
  <c r="H59" i="1" s="1"/>
  <c r="E60" i="1"/>
  <c r="F60" i="1" s="1"/>
  <c r="G60" i="1" s="1"/>
  <c r="H60" i="1" s="1"/>
  <c r="E61" i="1"/>
  <c r="F61" i="1" s="1"/>
  <c r="E62" i="1"/>
  <c r="F62" i="1" s="1"/>
  <c r="E63" i="1"/>
  <c r="F63" i="1" s="1"/>
  <c r="E64" i="1"/>
  <c r="F64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G14" i="1" s="1"/>
  <c r="H14" i="1" s="1"/>
  <c r="E15" i="1"/>
  <c r="F15" i="1" s="1"/>
  <c r="E16" i="1"/>
  <c r="F16" i="1" s="1"/>
  <c r="E17" i="1"/>
  <c r="F17" i="1" s="1"/>
  <c r="E18" i="1"/>
  <c r="F18" i="1" s="1"/>
  <c r="E19" i="1"/>
  <c r="F19" i="1" s="1"/>
  <c r="G19" i="1" s="1"/>
  <c r="H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G27" i="1" s="1"/>
  <c r="H27" i="1" s="1"/>
  <c r="E28" i="1"/>
  <c r="F28" i="1" s="1"/>
  <c r="E29" i="1"/>
  <c r="F29" i="1" s="1"/>
  <c r="E30" i="1"/>
  <c r="F30" i="1" s="1"/>
  <c r="E31" i="1"/>
  <c r="F31" i="1" s="1"/>
  <c r="E32" i="1"/>
  <c r="F32" i="1" s="1"/>
  <c r="E3" i="1"/>
  <c r="F3" i="1" s="1"/>
  <c r="E4" i="1"/>
  <c r="F4" i="1" s="1"/>
  <c r="E5" i="1"/>
  <c r="F5" i="1" s="1"/>
  <c r="G5" i="1" s="1"/>
  <c r="H5" i="1" s="1"/>
  <c r="E6" i="1"/>
  <c r="F6" i="1" s="1"/>
  <c r="E7" i="1"/>
  <c r="F7" i="1" s="1"/>
  <c r="AB44" i="1" l="1"/>
  <c r="AB43" i="1"/>
  <c r="AB77" i="1"/>
  <c r="AB14" i="1"/>
  <c r="Q74" i="1"/>
  <c r="Q28" i="1"/>
  <c r="Q12" i="1"/>
  <c r="AB5" i="1"/>
  <c r="AB19" i="1"/>
  <c r="AB27" i="1"/>
  <c r="AB59" i="1"/>
  <c r="AB69" i="1"/>
  <c r="L60" i="1"/>
  <c r="L54" i="1"/>
  <c r="L14" i="1"/>
  <c r="L6" i="1"/>
  <c r="Q50" i="1"/>
  <c r="L45" i="1"/>
  <c r="L21" i="1"/>
  <c r="L13" i="1"/>
  <c r="Q59" i="1"/>
  <c r="R59" i="1" s="1"/>
  <c r="L3" i="1"/>
  <c r="L76" i="1"/>
  <c r="L68" i="1"/>
  <c r="L52" i="1"/>
  <c r="L44" i="1"/>
  <c r="L36" i="1"/>
  <c r="L28" i="1"/>
  <c r="L20" i="1"/>
  <c r="L12" i="1"/>
  <c r="L4" i="1"/>
  <c r="Q44" i="1"/>
  <c r="Q60" i="1"/>
  <c r="L2" i="1"/>
  <c r="L75" i="1"/>
  <c r="L67" i="1"/>
  <c r="L59" i="1"/>
  <c r="M59" i="1" s="1"/>
  <c r="L51" i="1"/>
  <c r="L43" i="1"/>
  <c r="L82" i="1"/>
  <c r="Q5" i="1"/>
  <c r="Q13" i="1"/>
  <c r="Q29" i="1"/>
  <c r="Q45" i="1"/>
  <c r="Q53" i="1"/>
  <c r="Q61" i="1"/>
  <c r="Q77" i="1"/>
  <c r="AB36" i="1"/>
  <c r="AB52" i="1"/>
  <c r="AB60" i="1"/>
  <c r="L74" i="1"/>
  <c r="L66" i="1"/>
  <c r="Q6" i="1"/>
  <c r="Q14" i="1"/>
  <c r="Q22" i="1"/>
  <c r="Q30" i="1"/>
  <c r="Q38" i="1"/>
  <c r="Q46" i="1"/>
  <c r="Q54" i="1"/>
  <c r="Q62" i="1"/>
  <c r="Q70" i="1"/>
  <c r="Q78" i="1"/>
  <c r="Q34" i="1"/>
  <c r="Q7" i="1"/>
  <c r="Q15" i="1"/>
  <c r="Q23" i="1"/>
  <c r="Q31" i="1"/>
  <c r="Q39" i="1"/>
  <c r="Q47" i="1"/>
  <c r="Q55" i="1"/>
  <c r="Q63" i="1"/>
  <c r="Q71" i="1"/>
  <c r="Q79" i="1"/>
  <c r="Q58" i="1"/>
  <c r="Q57" i="1"/>
  <c r="Q42" i="1"/>
  <c r="Q27" i="1"/>
  <c r="R27" i="1" s="1"/>
  <c r="Q11" i="1"/>
  <c r="W27" i="1"/>
  <c r="W52" i="1"/>
  <c r="W59" i="1"/>
  <c r="W69" i="1"/>
  <c r="G42" i="1"/>
  <c r="H42" i="1" s="1"/>
  <c r="L35" i="1"/>
  <c r="L19" i="1"/>
  <c r="M19" i="1" s="1"/>
  <c r="Q19" i="1"/>
  <c r="Q56" i="1"/>
  <c r="Q41" i="1"/>
  <c r="Q26" i="1"/>
  <c r="Q10" i="1"/>
  <c r="W5" i="1"/>
  <c r="W60" i="1"/>
  <c r="W36" i="1"/>
  <c r="W43" i="1"/>
  <c r="W77" i="1"/>
  <c r="W19" i="1"/>
  <c r="W44" i="1"/>
  <c r="Q81" i="1"/>
  <c r="Q65" i="1"/>
  <c r="Q40" i="1"/>
  <c r="Q64" i="1"/>
  <c r="Q25" i="1"/>
  <c r="Q49" i="1"/>
  <c r="Q24" i="1"/>
  <c r="Q73" i="1"/>
  <c r="Q48" i="1"/>
  <c r="Q9" i="1"/>
  <c r="Q72" i="1"/>
  <c r="Q33" i="1"/>
  <c r="Q8" i="1"/>
  <c r="L32" i="1"/>
  <c r="L24" i="1"/>
  <c r="L16" i="1"/>
  <c r="L8" i="1"/>
  <c r="W14" i="1"/>
  <c r="L5" i="1"/>
  <c r="M5" i="1" s="1"/>
  <c r="L29" i="1"/>
  <c r="L55" i="1"/>
  <c r="L47" i="1"/>
  <c r="L39" i="1"/>
  <c r="L31" i="1"/>
  <c r="L23" i="1"/>
  <c r="L15" i="1"/>
  <c r="L7" i="1"/>
  <c r="L46" i="1"/>
  <c r="L22" i="1"/>
  <c r="R77" i="1"/>
  <c r="L81" i="1"/>
  <c r="R19" i="1"/>
  <c r="L49" i="1"/>
  <c r="L80" i="1"/>
  <c r="R42" i="1"/>
  <c r="L65" i="1"/>
  <c r="L33" i="1"/>
  <c r="L17" i="1"/>
  <c r="R43" i="1"/>
  <c r="L72" i="1"/>
  <c r="L64" i="1"/>
  <c r="L56" i="1"/>
  <c r="L48" i="1"/>
  <c r="L40" i="1"/>
  <c r="L27" i="1"/>
  <c r="L11" i="1"/>
  <c r="L79" i="1"/>
  <c r="L71" i="1"/>
  <c r="L63" i="1"/>
  <c r="L58" i="1"/>
  <c r="L42" i="1"/>
  <c r="M42" i="1" s="1"/>
  <c r="L26" i="1"/>
  <c r="L10" i="1"/>
  <c r="L73" i="1"/>
  <c r="L57" i="1"/>
  <c r="L41" i="1"/>
  <c r="L25" i="1"/>
  <c r="L9" i="1"/>
  <c r="R5" i="1"/>
  <c r="R60" i="1"/>
  <c r="R52" i="1"/>
  <c r="R44" i="1"/>
  <c r="R36" i="1"/>
  <c r="R69" i="1"/>
  <c r="L50" i="1"/>
  <c r="L34" i="1"/>
  <c r="L18" i="1"/>
  <c r="R14" i="1"/>
  <c r="M14" i="1"/>
  <c r="M27" i="1"/>
  <c r="M43" i="1"/>
  <c r="M69" i="1"/>
  <c r="M77" i="1"/>
  <c r="G68" i="1"/>
  <c r="H68" i="1" s="1"/>
  <c r="G75" i="1"/>
  <c r="H75" i="1" s="1"/>
  <c r="G30" i="1"/>
  <c r="H30" i="1" s="1"/>
  <c r="G81" i="1"/>
  <c r="H81" i="1" s="1"/>
  <c r="M36" i="1"/>
  <c r="M44" i="1"/>
  <c r="M52" i="1"/>
  <c r="M60" i="1"/>
  <c r="G76" i="1"/>
  <c r="H76" i="1" s="1"/>
  <c r="G22" i="1"/>
  <c r="H22" i="1" s="1"/>
  <c r="G73" i="1"/>
  <c r="H73" i="1" s="1"/>
  <c r="G65" i="1"/>
  <c r="H65" i="1" s="1"/>
  <c r="G6" i="1"/>
  <c r="H6" i="1" s="1"/>
  <c r="G20" i="1"/>
  <c r="H20" i="1" s="1"/>
  <c r="G12" i="1"/>
  <c r="H12" i="1" s="1"/>
  <c r="G53" i="1"/>
  <c r="H53" i="1" s="1"/>
  <c r="G45" i="1"/>
  <c r="H45" i="1" s="1"/>
  <c r="G37" i="1"/>
  <c r="H37" i="1" s="1"/>
  <c r="G26" i="1"/>
  <c r="H26" i="1" s="1"/>
  <c r="G57" i="1"/>
  <c r="H57" i="1" s="1"/>
  <c r="G41" i="1"/>
  <c r="H41" i="1" s="1"/>
  <c r="G64" i="1"/>
  <c r="H64" i="1" s="1"/>
  <c r="G18" i="1"/>
  <c r="H18" i="1" s="1"/>
  <c r="G49" i="1"/>
  <c r="H49" i="1" s="1"/>
  <c r="G63" i="1"/>
  <c r="H63" i="1" s="1"/>
  <c r="G80" i="1"/>
  <c r="H80" i="1" s="1"/>
  <c r="G72" i="1"/>
  <c r="H72" i="1" s="1"/>
  <c r="G61" i="1"/>
  <c r="H61" i="1" s="1"/>
  <c r="G79" i="1"/>
  <c r="H79" i="1" s="1"/>
  <c r="G71" i="1"/>
  <c r="H71" i="1" s="1"/>
  <c r="G25" i="1"/>
  <c r="H25" i="1" s="1"/>
  <c r="G17" i="1"/>
  <c r="H17" i="1" s="1"/>
  <c r="G58" i="1"/>
  <c r="H58" i="1" s="1"/>
  <c r="G50" i="1"/>
  <c r="H50" i="1" s="1"/>
  <c r="G39" i="1"/>
  <c r="H39" i="1" s="1"/>
  <c r="G23" i="1"/>
  <c r="H23" i="1" s="1"/>
  <c r="G56" i="1"/>
  <c r="H56" i="1" s="1"/>
  <c r="G48" i="1"/>
  <c r="H48" i="1" s="1"/>
  <c r="G40" i="1"/>
  <c r="H40" i="1" s="1"/>
  <c r="G32" i="1"/>
  <c r="H32" i="1" s="1"/>
  <c r="G8" i="1"/>
  <c r="H8" i="1" s="1"/>
  <c r="G33" i="1"/>
  <c r="H33" i="1" s="1"/>
  <c r="G31" i="1"/>
  <c r="H31" i="1" s="1"/>
  <c r="G55" i="1"/>
  <c r="H55" i="1" s="1"/>
  <c r="G47" i="1"/>
  <c r="H47" i="1" s="1"/>
  <c r="G24" i="1"/>
  <c r="H24" i="1" s="1"/>
  <c r="G15" i="1"/>
  <c r="H15" i="1" s="1"/>
  <c r="G7" i="1"/>
  <c r="H7" i="1" s="1"/>
  <c r="G29" i="1"/>
  <c r="H29" i="1" s="1"/>
  <c r="G21" i="1"/>
  <c r="H21" i="1" s="1"/>
  <c r="G13" i="1"/>
  <c r="H13" i="1" s="1"/>
  <c r="G62" i="1"/>
  <c r="H62" i="1" s="1"/>
  <c r="G54" i="1"/>
  <c r="H54" i="1" s="1"/>
  <c r="G46" i="1"/>
  <c r="H46" i="1" s="1"/>
  <c r="G38" i="1"/>
  <c r="H38" i="1" s="1"/>
  <c r="G2" i="1"/>
  <c r="H2" i="1" s="1"/>
  <c r="G11" i="1"/>
  <c r="H11" i="1" s="1"/>
  <c r="G78" i="1"/>
  <c r="H78" i="1" s="1"/>
  <c r="G70" i="1"/>
  <c r="H70" i="1" s="1"/>
  <c r="G10" i="1"/>
  <c r="H10" i="1" s="1"/>
  <c r="G35" i="1"/>
  <c r="H35" i="1" s="1"/>
  <c r="G67" i="1"/>
  <c r="H67" i="1" s="1"/>
  <c r="G9" i="1"/>
  <c r="H9" i="1" s="1"/>
  <c r="G34" i="1"/>
  <c r="H34" i="1" s="1"/>
  <c r="G3" i="1"/>
  <c r="H3" i="1" s="1"/>
  <c r="G4" i="1"/>
  <c r="H4" i="1" s="1"/>
  <c r="G28" i="1"/>
  <c r="H28" i="1" s="1"/>
  <c r="G16" i="1"/>
  <c r="H16" i="1" s="1"/>
  <c r="AI54" i="1"/>
  <c r="AJ54" i="1" s="1"/>
  <c r="AH54" i="1"/>
  <c r="AI46" i="1"/>
  <c r="AJ46" i="1" s="1"/>
  <c r="AH46" i="1"/>
  <c r="AI14" i="1"/>
  <c r="AJ14" i="1" s="1"/>
  <c r="AH14" i="1"/>
  <c r="AI78" i="1"/>
  <c r="AJ78" i="1" s="1"/>
  <c r="AH78" i="1"/>
  <c r="AI30" i="1"/>
  <c r="AJ30" i="1" s="1"/>
  <c r="AH30" i="1"/>
  <c r="G74" i="1"/>
  <c r="H74" i="1" s="1"/>
  <c r="AI70" i="1"/>
  <c r="AJ70" i="1" s="1"/>
  <c r="AH70" i="1"/>
  <c r="AI38" i="1"/>
  <c r="AJ38" i="1" s="1"/>
  <c r="AH38" i="1"/>
  <c r="AI22" i="1"/>
  <c r="AJ22" i="1" s="1"/>
  <c r="AH22" i="1"/>
  <c r="G51" i="1"/>
  <c r="H51" i="1" s="1"/>
  <c r="G82" i="1"/>
  <c r="H82" i="1" s="1"/>
  <c r="G66" i="1"/>
  <c r="H66" i="1" s="1"/>
  <c r="AH79" i="1"/>
  <c r="AI79" i="1"/>
  <c r="AJ79" i="1" s="1"/>
  <c r="AH71" i="1"/>
  <c r="AI71" i="1"/>
  <c r="AJ71" i="1" s="1"/>
  <c r="AH63" i="1"/>
  <c r="AI63" i="1"/>
  <c r="AJ63" i="1" s="1"/>
  <c r="AH55" i="1"/>
  <c r="AI55" i="1"/>
  <c r="AJ55" i="1" s="1"/>
  <c r="AH47" i="1"/>
  <c r="AI47" i="1"/>
  <c r="AJ47" i="1" s="1"/>
  <c r="AH39" i="1"/>
  <c r="AI39" i="1"/>
  <c r="AJ39" i="1" s="1"/>
  <c r="AH31" i="1"/>
  <c r="AI31" i="1"/>
  <c r="AJ31" i="1" s="1"/>
  <c r="AH23" i="1"/>
  <c r="AI23" i="1"/>
  <c r="AJ23" i="1" s="1"/>
  <c r="AH15" i="1"/>
  <c r="AI15" i="1"/>
  <c r="AJ15" i="1" s="1"/>
  <c r="AI62" i="1"/>
  <c r="AJ62" i="1" s="1"/>
  <c r="AH62" i="1"/>
  <c r="AH6" i="1"/>
  <c r="AI80" i="1"/>
  <c r="AJ80" i="1" s="1"/>
  <c r="AI72" i="1"/>
  <c r="AJ72" i="1" s="1"/>
  <c r="AI64" i="1"/>
  <c r="AJ64" i="1" s="1"/>
  <c r="AI56" i="1"/>
  <c r="AJ56" i="1" s="1"/>
  <c r="AI48" i="1"/>
  <c r="AJ48" i="1" s="1"/>
  <c r="AI40" i="1"/>
  <c r="AJ40" i="1" s="1"/>
  <c r="AI32" i="1"/>
  <c r="AJ32" i="1" s="1"/>
  <c r="AI24" i="1"/>
  <c r="AJ24" i="1" s="1"/>
  <c r="AI16" i="1"/>
  <c r="AJ16" i="1" s="1"/>
  <c r="AI8" i="1"/>
  <c r="AJ8" i="1" s="1"/>
  <c r="AH77" i="1"/>
  <c r="AH69" i="1"/>
  <c r="AH61" i="1"/>
  <c r="AH53" i="1"/>
  <c r="AH45" i="1"/>
  <c r="AH37" i="1"/>
  <c r="AH29" i="1"/>
  <c r="AH21" i="1"/>
  <c r="AH13" i="1"/>
  <c r="AH5" i="1"/>
  <c r="AI7" i="1"/>
  <c r="AJ7" i="1" s="1"/>
  <c r="AH76" i="1"/>
  <c r="AH68" i="1"/>
  <c r="AH60" i="1"/>
  <c r="AH52" i="1"/>
  <c r="AH44" i="1"/>
  <c r="AH36" i="1"/>
  <c r="AH28" i="1"/>
  <c r="AH20" i="1"/>
  <c r="AH12" i="1"/>
  <c r="AH4" i="1"/>
  <c r="AH75" i="1"/>
  <c r="AH67" i="1"/>
  <c r="AH59" i="1"/>
  <c r="AH51" i="1"/>
  <c r="AH43" i="1"/>
  <c r="AH35" i="1"/>
  <c r="AH27" i="1"/>
  <c r="AH19" i="1"/>
  <c r="AH11" i="1"/>
  <c r="AH3" i="1"/>
  <c r="AH82" i="1"/>
  <c r="AH74" i="1"/>
  <c r="AH66" i="1"/>
  <c r="AH58" i="1"/>
  <c r="AH50" i="1"/>
  <c r="AH42" i="1"/>
  <c r="AH34" i="1"/>
  <c r="AH26" i="1"/>
  <c r="AH18" i="1"/>
  <c r="AH10" i="1"/>
  <c r="AH2" i="1"/>
  <c r="AH81" i="1"/>
  <c r="AH73" i="1"/>
  <c r="AH65" i="1"/>
  <c r="AH57" i="1"/>
  <c r="AH49" i="1"/>
  <c r="AH41" i="1"/>
  <c r="AH33" i="1"/>
  <c r="AH25" i="1"/>
  <c r="AH17" i="1"/>
  <c r="AH9" i="1"/>
  <c r="AB2" i="1" l="1"/>
  <c r="AB49" i="1"/>
  <c r="AB82" i="1"/>
  <c r="AB38" i="1"/>
  <c r="AB18" i="1"/>
  <c r="AB51" i="1"/>
  <c r="AB67" i="1"/>
  <c r="AB46" i="1"/>
  <c r="AB24" i="1"/>
  <c r="AB48" i="1"/>
  <c r="AB71" i="1"/>
  <c r="AB64" i="1"/>
  <c r="AB20" i="1"/>
  <c r="AB34" i="1"/>
  <c r="AB17" i="1"/>
  <c r="AB74" i="1"/>
  <c r="AB40" i="1"/>
  <c r="AB54" i="1"/>
  <c r="AB79" i="1"/>
  <c r="AB6" i="1"/>
  <c r="AB7" i="1"/>
  <c r="AB53" i="1"/>
  <c r="AB15" i="1"/>
  <c r="AB12" i="1"/>
  <c r="AB35" i="1"/>
  <c r="AB56" i="1"/>
  <c r="AB41" i="1"/>
  <c r="AB16" i="1"/>
  <c r="AB10" i="1"/>
  <c r="AB62" i="1"/>
  <c r="AB55" i="1"/>
  <c r="AB23" i="1"/>
  <c r="AB61" i="1"/>
  <c r="AB57" i="1"/>
  <c r="AB65" i="1"/>
  <c r="AB81" i="1"/>
  <c r="AB32" i="1"/>
  <c r="AB9" i="1"/>
  <c r="AB25" i="1"/>
  <c r="AB42" i="1"/>
  <c r="AB47" i="1"/>
  <c r="AB28" i="1"/>
  <c r="AB70" i="1"/>
  <c r="AB13" i="1"/>
  <c r="AB31" i="1"/>
  <c r="AB39" i="1"/>
  <c r="AB72" i="1"/>
  <c r="AB26" i="1"/>
  <c r="AB73" i="1"/>
  <c r="AB30" i="1"/>
  <c r="AB66" i="1"/>
  <c r="AB4" i="1"/>
  <c r="AB78" i="1"/>
  <c r="AB21" i="1"/>
  <c r="AB33" i="1"/>
  <c r="AB50" i="1"/>
  <c r="AB80" i="1"/>
  <c r="AB37" i="1"/>
  <c r="AB22" i="1"/>
  <c r="AB75" i="1"/>
  <c r="AB3" i="1"/>
  <c r="AB11" i="1"/>
  <c r="AB29" i="1"/>
  <c r="AB8" i="1"/>
  <c r="AB58" i="1"/>
  <c r="AB63" i="1"/>
  <c r="AB45" i="1"/>
  <c r="AB76" i="1"/>
  <c r="AB68" i="1"/>
  <c r="W51" i="1"/>
  <c r="W67" i="1"/>
  <c r="W46" i="1"/>
  <c r="W24" i="1"/>
  <c r="W48" i="1"/>
  <c r="W71" i="1"/>
  <c r="W64" i="1"/>
  <c r="W20" i="1"/>
  <c r="W47" i="1"/>
  <c r="W41" i="1"/>
  <c r="W62" i="1"/>
  <c r="W61" i="1"/>
  <c r="W81" i="1"/>
  <c r="W42" i="1"/>
  <c r="W28" i="1"/>
  <c r="W70" i="1"/>
  <c r="W13" i="1"/>
  <c r="W31" i="1"/>
  <c r="W39" i="1"/>
  <c r="W72" i="1"/>
  <c r="W26" i="1"/>
  <c r="W73" i="1"/>
  <c r="W30" i="1"/>
  <c r="W50" i="1"/>
  <c r="W75" i="1"/>
  <c r="W35" i="1"/>
  <c r="W56" i="1"/>
  <c r="W6" i="1"/>
  <c r="W16" i="1"/>
  <c r="W55" i="1"/>
  <c r="W57" i="1"/>
  <c r="W4" i="1"/>
  <c r="W21" i="1"/>
  <c r="W80" i="1"/>
  <c r="W22" i="1"/>
  <c r="W3" i="1"/>
  <c r="W11" i="1"/>
  <c r="W29" i="1"/>
  <c r="W8" i="1"/>
  <c r="W58" i="1"/>
  <c r="W63" i="1"/>
  <c r="W45" i="1"/>
  <c r="W76" i="1"/>
  <c r="W68" i="1"/>
  <c r="W54" i="1"/>
  <c r="W79" i="1"/>
  <c r="W10" i="1"/>
  <c r="W23" i="1"/>
  <c r="W65" i="1"/>
  <c r="W78" i="1"/>
  <c r="W33" i="1"/>
  <c r="W37" i="1"/>
  <c r="W66" i="1"/>
  <c r="W34" i="1"/>
  <c r="W2" i="1"/>
  <c r="W7" i="1"/>
  <c r="W32" i="1"/>
  <c r="W17" i="1"/>
  <c r="W49" i="1"/>
  <c r="W53" i="1"/>
  <c r="W82" i="1"/>
  <c r="W74" i="1"/>
  <c r="W9" i="1"/>
  <c r="W38" i="1"/>
  <c r="W15" i="1"/>
  <c r="W40" i="1"/>
  <c r="W25" i="1"/>
  <c r="W18" i="1"/>
  <c r="W12" i="1"/>
  <c r="R63" i="1"/>
  <c r="R75" i="1"/>
  <c r="R7" i="1"/>
  <c r="R15" i="1"/>
  <c r="R33" i="1"/>
  <c r="R53" i="1"/>
  <c r="R74" i="1"/>
  <c r="R40" i="1"/>
  <c r="R51" i="1"/>
  <c r="R67" i="1"/>
  <c r="R46" i="1"/>
  <c r="R24" i="1"/>
  <c r="R48" i="1"/>
  <c r="R71" i="1"/>
  <c r="R64" i="1"/>
  <c r="R20" i="1"/>
  <c r="R78" i="1"/>
  <c r="R80" i="1"/>
  <c r="R22" i="1"/>
  <c r="R11" i="1"/>
  <c r="R8" i="1"/>
  <c r="R76" i="1"/>
  <c r="R66" i="1"/>
  <c r="R34" i="1"/>
  <c r="R17" i="1"/>
  <c r="R68" i="1"/>
  <c r="R82" i="1"/>
  <c r="R9" i="1"/>
  <c r="R25" i="1"/>
  <c r="R35" i="1"/>
  <c r="R54" i="1"/>
  <c r="R47" i="1"/>
  <c r="R56" i="1"/>
  <c r="R79" i="1"/>
  <c r="R41" i="1"/>
  <c r="R6" i="1"/>
  <c r="R21" i="1"/>
  <c r="R37" i="1"/>
  <c r="R29" i="1"/>
  <c r="R45" i="1"/>
  <c r="R32" i="1"/>
  <c r="R38" i="1"/>
  <c r="R12" i="1"/>
  <c r="R16" i="1"/>
  <c r="R10" i="1"/>
  <c r="R62" i="1"/>
  <c r="R55" i="1"/>
  <c r="R23" i="1"/>
  <c r="R61" i="1"/>
  <c r="R57" i="1"/>
  <c r="R65" i="1"/>
  <c r="R4" i="1"/>
  <c r="R50" i="1"/>
  <c r="R30" i="1"/>
  <c r="R3" i="1"/>
  <c r="R58" i="1"/>
  <c r="R49" i="1"/>
  <c r="R18" i="1"/>
  <c r="R28" i="1"/>
  <c r="R70" i="1"/>
  <c r="R13" i="1"/>
  <c r="R31" i="1"/>
  <c r="R39" i="1"/>
  <c r="R72" i="1"/>
  <c r="R26" i="1"/>
  <c r="R73" i="1"/>
  <c r="R81" i="1"/>
  <c r="M2" i="1"/>
  <c r="M17" i="1"/>
  <c r="M68" i="1"/>
  <c r="M82" i="1"/>
  <c r="M74" i="1"/>
  <c r="M9" i="1"/>
  <c r="M38" i="1"/>
  <c r="M15" i="1"/>
  <c r="M40" i="1"/>
  <c r="M25" i="1"/>
  <c r="M18" i="1"/>
  <c r="M12" i="1"/>
  <c r="M66" i="1"/>
  <c r="M49" i="1"/>
  <c r="M51" i="1"/>
  <c r="M67" i="1"/>
  <c r="M46" i="1"/>
  <c r="M24" i="1"/>
  <c r="M48" i="1"/>
  <c r="M71" i="1"/>
  <c r="M64" i="1"/>
  <c r="M20" i="1"/>
  <c r="M34" i="1"/>
  <c r="M53" i="1"/>
  <c r="M35" i="1"/>
  <c r="M54" i="1"/>
  <c r="M47" i="1"/>
  <c r="M56" i="1"/>
  <c r="M79" i="1"/>
  <c r="M41" i="1"/>
  <c r="M6" i="1"/>
  <c r="M7" i="1"/>
  <c r="M16" i="1"/>
  <c r="M10" i="1"/>
  <c r="M62" i="1"/>
  <c r="M55" i="1"/>
  <c r="M23" i="1"/>
  <c r="M61" i="1"/>
  <c r="M57" i="1"/>
  <c r="M65" i="1"/>
  <c r="M32" i="1"/>
  <c r="M28" i="1"/>
  <c r="M70" i="1"/>
  <c r="M13" i="1"/>
  <c r="M31" i="1"/>
  <c r="M39" i="1"/>
  <c r="M72" i="1"/>
  <c r="M26" i="1"/>
  <c r="M73" i="1"/>
  <c r="M81" i="1"/>
  <c r="M4" i="1"/>
  <c r="M78" i="1"/>
  <c r="M21" i="1"/>
  <c r="M33" i="1"/>
  <c r="M50" i="1"/>
  <c r="M80" i="1"/>
  <c r="M37" i="1"/>
  <c r="M22" i="1"/>
  <c r="M30" i="1"/>
  <c r="M3" i="1"/>
  <c r="M11" i="1"/>
  <c r="M29" i="1"/>
  <c r="M8" i="1"/>
  <c r="M58" i="1"/>
  <c r="M63" i="1"/>
  <c r="M45" i="1"/>
  <c r="M76" i="1"/>
  <c r="M75" i="1"/>
</calcChain>
</file>

<file path=xl/sharedStrings.xml><?xml version="1.0" encoding="utf-8"?>
<sst xmlns="http://schemas.openxmlformats.org/spreadsheetml/2006/main" count="1522" uniqueCount="1078">
  <si>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</si>
  <si>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</si>
  <si>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</si>
  <si>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</si>
  <si>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</si>
  <si>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</si>
  <si>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</si>
  <si>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</si>
  <si>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</si>
  <si>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</si>
  <si>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</si>
  <si>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</si>
  <si>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</si>
  <si>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</si>
  <si>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</si>
  <si>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</si>
  <si>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</si>
  <si>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</si>
  <si>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</si>
  <si>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</si>
  <si>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</si>
  <si>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</si>
  <si>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</si>
  <si>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</si>
  <si>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</si>
  <si>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</si>
  <si>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</si>
  <si>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</si>
  <si>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</si>
  <si>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</si>
  <si>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</si>
  <si>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</si>
  <si>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</si>
  <si>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</si>
  <si>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</si>
  <si>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</si>
  <si>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</si>
  <si>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</si>
  <si>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</si>
  <si>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</si>
  <si>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</si>
  <si>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</si>
  <si>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</si>
  <si>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</si>
  <si>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</si>
  <si>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</si>
  <si>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</si>
  <si>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</si>
  <si>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</si>
  <si>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</si>
  <si>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</si>
  <si>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</si>
  <si>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</si>
  <si>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</si>
  <si>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</si>
  <si>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</si>
  <si>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</si>
  <si>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</si>
  <si>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</si>
  <si>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</si>
  <si>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</si>
  <si>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</si>
  <si>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</si>
  <si>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</si>
  <si>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</si>
  <si>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</si>
  <si>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</si>
  <si>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</si>
  <si>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</si>
  <si>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</si>
  <si>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</si>
  <si>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</si>
  <si>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</si>
  <si>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</si>
  <si>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</si>
  <si>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</si>
  <si>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</si>
  <si>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</si>
  <si>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</si>
  <si>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</si>
  <si>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</si>
  <si>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</si>
  <si>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</si>
  <si>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</si>
  <si>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</si>
  <si>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</si>
  <si>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</si>
  <si>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</si>
  <si>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</si>
  <si>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</si>
  <si>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</si>
  <si>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</si>
  <si>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</si>
  <si>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</si>
  <si>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</si>
  <si>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</si>
  <si>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</si>
  <si>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</si>
  <si>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</si>
  <si>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</si>
  <si>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</si>
  <si>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</si>
  <si>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</si>
  <si>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</si>
  <si>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</si>
  <si>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</si>
  <si>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</si>
  <si>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</si>
  <si>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</si>
  <si>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</si>
  <si>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</si>
  <si>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</si>
  <si>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</si>
  <si>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</si>
  <si>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</si>
  <si>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</si>
  <si>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</si>
  <si>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</si>
  <si>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</si>
  <si>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</si>
  <si>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</si>
  <si>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</si>
  <si>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</si>
  <si>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</si>
  <si>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</si>
  <si>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</si>
  <si>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</si>
  <si>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</si>
  <si>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</si>
  <si>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</si>
  <si>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</si>
  <si>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</si>
  <si>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</si>
  <si>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</si>
  <si>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</si>
  <si>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</si>
  <si>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</si>
  <si>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</si>
  <si>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</si>
  <si>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</si>
  <si>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</si>
  <si>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</si>
  <si>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</si>
  <si>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</si>
  <si>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</si>
  <si>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</si>
  <si>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</si>
  <si>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</si>
  <si>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</si>
  <si>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</si>
  <si>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</si>
  <si>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</si>
  <si>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</si>
  <si>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</si>
  <si>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</si>
  <si>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</si>
  <si>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</si>
  <si>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</si>
  <si>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</si>
  <si>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</si>
  <si>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</si>
  <si>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</si>
  <si>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</si>
  <si>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</si>
  <si>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</si>
  <si>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</si>
  <si>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</si>
  <si>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</si>
  <si>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</si>
  <si>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</si>
  <si>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</si>
  <si>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</si>
  <si>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</si>
  <si>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</si>
  <si>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</si>
  <si>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</si>
  <si>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</si>
  <si>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</si>
  <si>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</si>
  <si>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</si>
  <si>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</si>
  <si>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</si>
  <si>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</si>
  <si>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</si>
  <si>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</si>
  <si>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</si>
  <si>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</si>
  <si>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</si>
  <si>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</si>
  <si>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</si>
  <si>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</si>
  <si>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</si>
  <si>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</si>
  <si>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</si>
  <si>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</si>
  <si>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</si>
  <si>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</si>
  <si>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</si>
  <si>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</si>
  <si>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</si>
  <si>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</si>
  <si>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</si>
  <si>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</si>
  <si>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</si>
  <si>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</si>
  <si>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</si>
  <si>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</si>
  <si>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</si>
  <si>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</si>
  <si>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</si>
  <si>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</si>
  <si>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</si>
  <si>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</si>
  <si>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</si>
  <si>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</si>
  <si>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</si>
  <si>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</si>
  <si>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</si>
  <si>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</si>
  <si>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</si>
  <si>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</si>
  <si>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</si>
  <si>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</si>
  <si>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</si>
  <si>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</si>
  <si>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</si>
  <si>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</si>
  <si>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</si>
  <si>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</si>
  <si>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</si>
  <si>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</si>
  <si>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</si>
  <si>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</si>
  <si>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</si>
  <si>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</si>
  <si>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</si>
  <si>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</si>
  <si>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</si>
  <si>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</si>
  <si>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</si>
  <si>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</si>
  <si>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</si>
  <si>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</si>
  <si>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</si>
  <si>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</si>
  <si>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</si>
  <si>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</si>
  <si>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</si>
  <si>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</si>
  <si>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</si>
  <si>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</si>
  <si>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</si>
  <si>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</si>
  <si>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</si>
  <si>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</si>
  <si>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</si>
  <si>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</si>
  <si>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</si>
  <si>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</si>
  <si>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</si>
  <si>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</si>
  <si>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</si>
  <si>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</si>
  <si>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</si>
  <si>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</si>
  <si>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</si>
  <si>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</si>
  <si>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</si>
  <si>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</si>
  <si>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</si>
  <si>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</si>
  <si>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</si>
  <si>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</si>
  <si>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</si>
  <si>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</si>
  <si>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</si>
  <si>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</si>
  <si>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</si>
  <si>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</si>
  <si>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</si>
  <si>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</si>
  <si>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</si>
  <si>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</si>
  <si>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</si>
  <si>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</si>
  <si>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</si>
  <si>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</si>
  <si>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</si>
  <si>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</si>
  <si>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</si>
  <si>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</si>
  <si>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</si>
  <si>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</si>
  <si>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</si>
  <si>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</si>
  <si>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</si>
  <si>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</si>
  <si>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</si>
  <si>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</si>
  <si>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</si>
  <si>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</si>
  <si>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</si>
  <si>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</si>
  <si>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</si>
  <si>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</si>
  <si>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</si>
  <si>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</si>
  <si>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</si>
  <si>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</si>
  <si>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</si>
  <si>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</si>
  <si>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</si>
  <si>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</si>
  <si>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</si>
  <si>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</si>
  <si>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</si>
  <si>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</si>
  <si>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</si>
  <si>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</si>
  <si>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</si>
  <si>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</si>
  <si>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</si>
  <si>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</si>
  <si>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</si>
  <si>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</si>
  <si>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</si>
  <si>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</si>
  <si>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</si>
  <si>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</si>
  <si>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</si>
  <si>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</si>
  <si>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</si>
  <si>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</si>
  <si>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</si>
  <si>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</si>
  <si>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</si>
  <si>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</si>
  <si>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</si>
  <si>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</si>
  <si>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</si>
  <si>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</si>
  <si>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</si>
  <si>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</si>
  <si>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</si>
  <si>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</si>
  <si>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</si>
  <si>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</si>
  <si>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</si>
  <si>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</si>
  <si>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</si>
  <si>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</si>
  <si>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</si>
  <si>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</si>
  <si>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</si>
  <si>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</si>
  <si>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</si>
  <si>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</si>
  <si>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</si>
  <si>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</si>
  <si>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</si>
  <si>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</si>
  <si>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</si>
  <si>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</si>
  <si>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</si>
  <si>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</si>
  <si>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</si>
  <si>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</si>
  <si>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</si>
  <si>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</si>
  <si>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</si>
  <si>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</si>
  <si>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</si>
  <si>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</si>
  <si>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</si>
  <si>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</si>
  <si>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</si>
  <si>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</si>
  <si>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</si>
  <si>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</si>
  <si>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</si>
  <si>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</si>
  <si>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</si>
  <si>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</si>
  <si>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</si>
  <si>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</si>
  <si>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</si>
  <si>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</si>
  <si>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</si>
  <si>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</si>
  <si>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</si>
  <si>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</si>
  <si>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</si>
  <si>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</si>
  <si>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</si>
  <si>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</si>
  <si>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</si>
  <si>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</si>
  <si>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</si>
  <si>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</si>
  <si>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</si>
  <si>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</si>
  <si>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</si>
  <si>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</si>
  <si>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</si>
  <si>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</si>
  <si>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</si>
  <si>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</si>
  <si>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</si>
  <si>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</si>
  <si>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</si>
  <si>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</si>
  <si>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</si>
  <si>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</si>
  <si>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</si>
  <si>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</si>
  <si>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</si>
  <si>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</si>
  <si>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</si>
  <si>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</si>
  <si>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</si>
  <si>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</si>
  <si>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</si>
  <si>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</si>
  <si>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</si>
  <si>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</si>
  <si>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</si>
  <si>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</si>
  <si>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</si>
  <si>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</si>
  <si>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</si>
  <si>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</si>
  <si>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</si>
  <si>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</si>
  <si>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</si>
  <si>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</si>
  <si>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</si>
  <si>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</si>
  <si>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</si>
  <si>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</si>
  <si>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</si>
  <si>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</si>
  <si>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</si>
  <si>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</si>
  <si>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</si>
  <si>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</si>
  <si>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</si>
  <si>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</si>
  <si>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</si>
  <si>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</si>
  <si>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</si>
  <si>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</si>
  <si>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</si>
  <si>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</si>
  <si>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</si>
  <si>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</si>
  <si>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</si>
  <si>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</si>
  <si>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</si>
  <si>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</si>
  <si>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</si>
  <si>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</si>
  <si>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</si>
  <si>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</si>
  <si>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</si>
  <si>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</si>
  <si>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</si>
  <si>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</si>
  <si>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</si>
  <si>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</si>
  <si>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</si>
  <si>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</si>
  <si>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</si>
  <si>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</si>
  <si>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</si>
  <si>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</si>
  <si>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</si>
  <si>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</si>
  <si>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</si>
  <si>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</si>
  <si>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</si>
  <si>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</si>
  <si>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</si>
  <si>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</si>
  <si>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</si>
  <si>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</si>
  <si>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</si>
  <si>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</si>
  <si>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</si>
  <si>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</si>
  <si>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</si>
  <si>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</si>
  <si>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</si>
  <si>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</si>
  <si>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</si>
  <si>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</si>
  <si>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</si>
  <si>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</si>
  <si>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</si>
  <si>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</si>
  <si>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</si>
  <si>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</si>
  <si>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</si>
  <si>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</si>
  <si>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</si>
  <si>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</si>
  <si>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</si>
  <si>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</si>
  <si>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</si>
  <si>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</si>
  <si>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</si>
  <si>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</si>
  <si>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</si>
  <si>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</si>
  <si>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</si>
  <si>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</si>
  <si>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</si>
  <si>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</si>
  <si>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</si>
  <si>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</si>
  <si>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</si>
  <si>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</si>
  <si>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</si>
  <si>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</si>
  <si>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</si>
  <si>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</si>
  <si>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</si>
  <si>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</si>
  <si>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</si>
  <si>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</si>
  <si>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</si>
  <si>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</si>
  <si>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</si>
  <si>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</si>
  <si>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</si>
  <si>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</si>
  <si>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</si>
  <si>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</si>
  <si>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</si>
  <si>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</si>
  <si>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</si>
  <si>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</si>
  <si>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</si>
  <si>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</si>
  <si>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</si>
  <si>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</si>
  <si>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</si>
  <si>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</si>
  <si>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</si>
  <si>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</si>
  <si>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</si>
  <si>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</si>
  <si>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</si>
  <si>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</si>
  <si>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</si>
  <si>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</si>
  <si>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</si>
  <si>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</si>
  <si>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</si>
  <si>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</si>
  <si>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</si>
  <si>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</si>
  <si>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</si>
  <si>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</si>
  <si>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</si>
  <si>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</si>
  <si>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</si>
  <si>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</si>
  <si>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</si>
  <si>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</si>
  <si>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</si>
  <si>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</si>
  <si>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</si>
  <si>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</si>
  <si>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</si>
  <si>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</si>
  <si>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</si>
  <si>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</si>
  <si>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</si>
  <si>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</si>
  <si>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</si>
  <si>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</si>
  <si>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</si>
  <si>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</si>
  <si>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</si>
  <si>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</si>
  <si>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</si>
  <si>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</si>
  <si>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</si>
  <si>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</si>
  <si>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</si>
  <si>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</si>
  <si>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</si>
  <si>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</si>
  <si>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</si>
  <si>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</si>
  <si>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</si>
  <si>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</si>
  <si>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</si>
  <si>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</si>
  <si>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</si>
  <si>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</si>
  <si>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</si>
  <si>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</si>
  <si>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</si>
  <si>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</si>
  <si>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</si>
  <si>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</si>
  <si>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</si>
  <si>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</si>
  <si>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</si>
  <si>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</si>
  <si>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</si>
  <si>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</si>
  <si>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</si>
  <si>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</si>
  <si>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</si>
  <si>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</si>
  <si>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</si>
  <si>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</si>
  <si>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</si>
  <si>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</si>
  <si>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</si>
  <si>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</si>
  <si>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</si>
  <si>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</si>
  <si>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</si>
  <si>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</si>
  <si>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</si>
  <si>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</si>
  <si>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</si>
  <si>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</si>
  <si>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</si>
  <si>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</si>
  <si>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</si>
  <si>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</si>
  <si>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</si>
  <si>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</si>
  <si>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</si>
  <si>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</si>
  <si>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</si>
  <si>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</si>
  <si>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</si>
  <si>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</si>
  <si>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</si>
  <si>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</si>
  <si>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</si>
  <si>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</si>
  <si>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</si>
  <si>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</si>
  <si>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</si>
  <si>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</si>
  <si>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</si>
  <si>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</si>
  <si>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</si>
  <si>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</si>
  <si>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</si>
  <si>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</si>
  <si>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</si>
  <si>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</si>
  <si>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</si>
  <si>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</si>
  <si>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</si>
  <si>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</si>
  <si>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</si>
  <si>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</si>
  <si>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</si>
  <si>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</si>
  <si>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</si>
  <si>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</si>
  <si>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</si>
  <si>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</si>
  <si>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</si>
  <si>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</si>
  <si>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</si>
  <si>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</si>
  <si>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</si>
  <si>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</si>
  <si>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</si>
  <si>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</si>
  <si>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</si>
  <si>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</si>
  <si>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</si>
  <si>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</si>
  <si>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</si>
  <si>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</si>
  <si>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</si>
  <si>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</si>
  <si>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</si>
  <si>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</si>
  <si>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</si>
  <si>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</si>
  <si>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</si>
  <si>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</si>
  <si>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</si>
  <si>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</si>
  <si>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</si>
  <si>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</si>
  <si>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</si>
  <si>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</si>
  <si>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</si>
  <si>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</si>
  <si>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</si>
  <si>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</si>
  <si>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</si>
  <si>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</si>
  <si>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</si>
  <si>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</si>
  <si>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</si>
  <si>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</si>
  <si>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</si>
  <si>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</si>
  <si>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</si>
  <si>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</si>
  <si>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</si>
  <si>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</si>
  <si>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</si>
  <si>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</si>
  <si>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</si>
  <si>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</si>
  <si>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</si>
  <si>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</si>
  <si>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</si>
  <si>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</si>
  <si>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</si>
  <si>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</si>
  <si>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</si>
  <si>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</si>
  <si>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</si>
  <si>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</si>
  <si>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</si>
  <si>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</si>
  <si>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</si>
  <si>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</si>
  <si>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</si>
  <si>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</si>
  <si>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</si>
  <si>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</si>
  <si>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</si>
  <si>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</si>
  <si>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</si>
  <si>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</si>
  <si>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</si>
  <si>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</si>
  <si>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</si>
  <si>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</si>
  <si>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</si>
  <si>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</si>
  <si>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</si>
  <si>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</si>
  <si>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</si>
  <si>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</si>
  <si>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</si>
  <si>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</si>
  <si>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</si>
  <si>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</si>
  <si>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</si>
  <si>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</si>
  <si>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</si>
  <si>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</si>
  <si>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</si>
  <si>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</si>
  <si>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</si>
  <si>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</si>
  <si>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</si>
  <si>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</si>
  <si>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</si>
  <si>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</si>
  <si>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</si>
  <si>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</si>
  <si>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</si>
  <si>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</si>
  <si>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</si>
  <si>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</si>
  <si>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</si>
  <si>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</si>
  <si>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</si>
  <si>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</si>
  <si>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</si>
  <si>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</si>
  <si>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</si>
  <si>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</si>
  <si>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</si>
  <si>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</si>
  <si>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</si>
  <si>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</si>
  <si>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</si>
  <si>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</si>
  <si>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</si>
  <si>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</si>
  <si>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</si>
  <si>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</si>
  <si>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</si>
  <si>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</si>
  <si>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</si>
  <si>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</si>
  <si>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</si>
  <si>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</si>
  <si>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</si>
  <si>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</si>
  <si>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</si>
  <si>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</si>
  <si>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</si>
  <si>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</si>
  <si>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</si>
  <si>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</si>
  <si>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</si>
  <si>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</si>
  <si>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</si>
  <si>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</si>
  <si>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</si>
  <si>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</si>
  <si>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</si>
  <si>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</si>
  <si>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</si>
  <si>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</si>
  <si>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</si>
  <si>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</si>
  <si>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</si>
  <si>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</si>
  <si>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</si>
  <si>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</si>
  <si>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</si>
  <si>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</si>
  <si>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</si>
  <si>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</si>
  <si>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</si>
  <si>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</si>
  <si>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</si>
  <si>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</si>
  <si>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</si>
  <si>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</si>
  <si>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</si>
  <si>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</si>
  <si>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</si>
  <si>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</si>
  <si>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</si>
  <si>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</si>
  <si>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</si>
  <si>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</si>
  <si>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</si>
  <si>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</si>
  <si>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</si>
  <si>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</si>
  <si>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</si>
  <si>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</si>
  <si>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</si>
  <si>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</si>
  <si>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</si>
  <si>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</si>
  <si>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</si>
  <si>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</si>
  <si>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</si>
  <si>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</si>
  <si>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</si>
  <si>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</si>
  <si>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</si>
  <si>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</si>
  <si>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</si>
  <si>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</si>
  <si>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</si>
  <si>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</si>
  <si>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</si>
  <si>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</si>
  <si>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</si>
  <si>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</si>
  <si>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</si>
  <si>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</si>
  <si>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</si>
  <si>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</si>
  <si>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</si>
  <si>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</si>
  <si>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</si>
  <si>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</si>
  <si>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</si>
  <si>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</si>
  <si>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</si>
  <si>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</si>
  <si>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</si>
  <si>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</si>
  <si>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</si>
  <si>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</si>
  <si>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</si>
  <si>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</si>
  <si>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</si>
  <si>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</si>
  <si>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</si>
  <si>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</si>
  <si>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</si>
  <si>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</si>
  <si>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</si>
  <si>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</si>
  <si>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</si>
  <si>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</si>
  <si>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</si>
  <si>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</si>
  <si>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</si>
  <si>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</si>
  <si>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</si>
  <si>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</si>
  <si>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</si>
  <si>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</si>
  <si>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</si>
  <si>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</si>
  <si>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</si>
  <si>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</si>
  <si>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</si>
  <si>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</si>
  <si>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</si>
  <si>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</si>
  <si>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</si>
  <si>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</si>
  <si>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</si>
  <si>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</si>
  <si>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</si>
  <si>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</si>
  <si>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</si>
  <si>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</si>
  <si>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</si>
  <si>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</si>
  <si>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</si>
  <si>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</si>
  <si>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</si>
  <si>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</si>
  <si>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</si>
  <si>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</si>
  <si>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</si>
  <si>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</si>
  <si>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</si>
  <si>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</si>
  <si>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</si>
  <si>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</si>
  <si>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</si>
  <si>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</si>
  <si>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</si>
  <si>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</si>
  <si>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</si>
  <si>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</si>
  <si>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</si>
  <si>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</si>
  <si>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</si>
  <si>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</si>
  <si>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</si>
  <si>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</si>
  <si>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</si>
  <si>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</si>
  <si>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</si>
  <si>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</si>
  <si>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</si>
  <si>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</si>
  <si>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</si>
  <si>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</si>
  <si>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</si>
  <si>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</si>
  <si>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</si>
  <si>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</si>
  <si>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</si>
  <si>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</si>
  <si>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</si>
  <si>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</si>
  <si>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</si>
  <si>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</si>
  <si>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</si>
  <si>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</si>
  <si>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</si>
  <si>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</si>
  <si>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</si>
  <si>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</si>
  <si>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</si>
  <si>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</si>
  <si>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</si>
  <si>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</si>
  <si>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</si>
  <si>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</si>
  <si>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</si>
  <si>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</si>
  <si>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</si>
  <si>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</si>
  <si>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</si>
  <si>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</si>
  <si>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</si>
  <si>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</si>
  <si>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</si>
  <si>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</si>
  <si>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</si>
  <si>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</si>
  <si>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</si>
  <si>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</si>
  <si>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</si>
  <si>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</si>
  <si>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</si>
  <si>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</si>
  <si>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</si>
  <si>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</si>
  <si>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</si>
  <si>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</si>
  <si>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</si>
  <si>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</si>
  <si>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</si>
  <si>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</si>
  <si>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</si>
  <si>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</si>
  <si>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</si>
  <si>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</si>
  <si>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</si>
  <si>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</si>
  <si>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</si>
  <si>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</si>
  <si>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</si>
  <si>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</si>
  <si>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</si>
  <si>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</si>
  <si>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Quantidade de ações</t>
  </si>
  <si>
    <t>Nome da empresa</t>
  </si>
  <si>
    <t>Empresa</t>
  </si>
  <si>
    <t>Segmento</t>
  </si>
  <si>
    <t>Siderurgia</t>
  </si>
  <si>
    <t>Mineração</t>
  </si>
  <si>
    <t>Petróleo e Gás</t>
  </si>
  <si>
    <t>Papel e Celulose</t>
  </si>
  <si>
    <t>Energia</t>
  </si>
  <si>
    <t>Shopping Centers</t>
  </si>
  <si>
    <t>Financeiro</t>
  </si>
  <si>
    <t>Saúde</t>
  </si>
  <si>
    <t>Petroquímica</t>
  </si>
  <si>
    <t>Transporte Aéreo</t>
  </si>
  <si>
    <t>Educação</t>
  </si>
  <si>
    <t>Construção Civil</t>
  </si>
  <si>
    <t>Varejo</t>
  </si>
  <si>
    <t>Alimentos</t>
  </si>
  <si>
    <t>Telecomunicações</t>
  </si>
  <si>
    <t>Não disponível</t>
  </si>
  <si>
    <t>Distribuição de Combustíveis e Químicos</t>
  </si>
  <si>
    <t>Moda e Calçados</t>
  </si>
  <si>
    <t>Logística e Transporte Ferroviário</t>
  </si>
  <si>
    <t>Serviços Financeiros</t>
  </si>
  <si>
    <t>Holdings Diversificadas</t>
  </si>
  <si>
    <t>Tecnologia da Informação</t>
  </si>
  <si>
    <t>Varejo Farmacêutico</t>
  </si>
  <si>
    <t>Energia e Logística</t>
  </si>
  <si>
    <t>Logística</t>
  </si>
  <si>
    <t>Bebidas</t>
  </si>
  <si>
    <t>Seguros</t>
  </si>
  <si>
    <t>Saneamento</t>
  </si>
  <si>
    <t>Eletroeletrônicos</t>
  </si>
  <si>
    <t>Agronegócio</t>
  </si>
  <si>
    <t>Infraestrutura</t>
  </si>
  <si>
    <t>Varejo de Animais de Estimação</t>
  </si>
  <si>
    <t>Holding</t>
  </si>
  <si>
    <t>Vestuário e Calçados</t>
  </si>
  <si>
    <t>Aeroespacial e Defesa</t>
  </si>
  <si>
    <t>Cosméticos</t>
  </si>
  <si>
    <t>Farmacêutico</t>
  </si>
  <si>
    <t>Vestuário</t>
  </si>
  <si>
    <t>Aluguel de Carros</t>
  </si>
  <si>
    <t>Turismo</t>
  </si>
  <si>
    <t>Idade</t>
  </si>
  <si>
    <t>Cat_Idade</t>
  </si>
  <si>
    <t>Variação % Dia</t>
  </si>
  <si>
    <t>Valor Inicial Dia</t>
  </si>
  <si>
    <t>Var. Ações Dia</t>
  </si>
  <si>
    <t>Resultado Dia</t>
  </si>
  <si>
    <t>Variação % Sem.</t>
  </si>
  <si>
    <t>Valor Inicial Sem.</t>
  </si>
  <si>
    <t>Var. Ações Sem.</t>
  </si>
  <si>
    <t>Resultado Sem.</t>
  </si>
  <si>
    <t>Variação % Mês</t>
  </si>
  <si>
    <t>Valor Inicial Mês</t>
  </si>
  <si>
    <t>Var. Ações Mês</t>
  </si>
  <si>
    <t>Resultado Mês</t>
  </si>
  <si>
    <t>Variação % Ano</t>
  </si>
  <si>
    <t>Valor Inicial Ano</t>
  </si>
  <si>
    <t>Var. Ações Ano</t>
  </si>
  <si>
    <t>Resultado Ano</t>
  </si>
  <si>
    <t>Variação % 12M</t>
  </si>
  <si>
    <t>Valor Inicial 12M</t>
  </si>
  <si>
    <t>Var. Ações 12M</t>
  </si>
  <si>
    <t>Resultado 12M</t>
  </si>
  <si>
    <t>Idade (anos)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</si>
</sst>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&quot;aptos narrow&quot;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8.75"/>
      <name val="Segoe UI"/>
      <family val="2"/>
    </font>
    <font>
      <sz val="8.75"/>
      <name val="Segoe UI"/>
      <family val="2"/>
    </font>
    <font>
      <sz val="10"/>
      <name val="Arial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&quot;aptos narrow&quot;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name val="Arial"/>
      <family val="2"/>
    </font>
    <font>
      <sz val="10"/>
      <name val="Arial"/>
      <family val="2"/>
    </font>
    <font>
      <sz val="11"/>
      <name val="&quot;aptos narrow&quot;"/>
    </font>
    <font>
      <sz val="11"/>
      <name val="Arial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249977111117893"/>
        <bgColor rgb="FF4EA72E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rgb="FFE3E3E3"/>
      </left>
      <right/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4" fillId="0" borderId="0" xfId="0" applyFont="1"/>
    <xf numFmtId="3" fontId="4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0" fontId="2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5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0" xfId="0" applyFont="1"/>
    <xf numFmtId="0" fontId="17" fillId="0" borderId="0" xfId="1" applyFont="1" applyFill="1" applyBorder="1"/>
    <xf numFmtId="14" fontId="17" fillId="0" borderId="0" xfId="1" applyNumberFormat="1" applyFont="1" applyFill="1" applyBorder="1" applyAlignment="1">
      <alignment horizontal="right"/>
    </xf>
    <xf numFmtId="2" fontId="17" fillId="0" borderId="0" xfId="1" applyNumberFormat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6" fillId="0" borderId="0" xfId="0" applyFont="1" applyFill="1" applyBorder="1"/>
    <xf numFmtId="0" fontId="7" fillId="0" borderId="0" xfId="0" applyFont="1" applyFill="1" applyBorder="1"/>
    <xf numFmtId="0" fontId="14" fillId="6" borderId="0" xfId="0" applyFont="1" applyFill="1" applyBorder="1" applyAlignment="1">
      <alignment horizontal="right"/>
    </xf>
    <xf numFmtId="0" fontId="14" fillId="7" borderId="0" xfId="0" applyFont="1" applyFill="1" applyBorder="1" applyAlignment="1">
      <alignment horizontal="right"/>
    </xf>
    <xf numFmtId="164" fontId="14" fillId="7" borderId="0" xfId="0" applyNumberFormat="1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164" fontId="7" fillId="0" borderId="0" xfId="0" applyNumberFormat="1" applyFont="1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14" fillId="7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right"/>
    </xf>
    <xf numFmtId="2" fontId="7" fillId="0" borderId="0" xfId="0" applyNumberFormat="1" applyFont="1" applyFill="1" applyBorder="1" applyAlignment="1">
      <alignment horizontal="right"/>
    </xf>
    <xf numFmtId="164" fontId="7" fillId="0" borderId="0" xfId="0" applyNumberFormat="1" applyFont="1" applyFill="1" applyBorder="1" applyAlignment="1">
      <alignment horizontal="right"/>
    </xf>
    <xf numFmtId="164" fontId="7" fillId="0" borderId="5" xfId="0" applyNumberFormat="1" applyFont="1" applyFill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10" fillId="0" borderId="0" xfId="0" applyFont="1" applyFill="1" applyBorder="1"/>
    <xf numFmtId="0" fontId="11" fillId="0" borderId="0" xfId="0" applyFont="1" applyFill="1" applyBorder="1"/>
    <xf numFmtId="0" fontId="8" fillId="9" borderId="0" xfId="0" applyFont="1" applyFill="1" applyBorder="1"/>
    <xf numFmtId="0" fontId="14" fillId="9" borderId="6" xfId="0" applyFont="1" applyFill="1" applyBorder="1" applyAlignment="1">
      <alignment horizontal="right"/>
    </xf>
    <xf numFmtId="164" fontId="14" fillId="9" borderId="6" xfId="0" applyNumberFormat="1" applyFont="1" applyFill="1" applyBorder="1" applyAlignment="1">
      <alignment horizontal="right"/>
    </xf>
    <xf numFmtId="0" fontId="14" fillId="9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2" fillId="0" borderId="0" xfId="0" applyFont="1" applyFill="1" applyBorder="1"/>
    <xf numFmtId="0" fontId="13" fillId="0" borderId="0" xfId="0" applyFont="1" applyFill="1" applyBorder="1"/>
    <xf numFmtId="0" fontId="19" fillId="10" borderId="0" xfId="0" applyFont="1" applyFill="1" applyBorder="1"/>
    <xf numFmtId="0" fontId="18" fillId="10" borderId="6" xfId="0" applyFont="1" applyFill="1" applyBorder="1" applyAlignment="1">
      <alignment horizontal="right"/>
    </xf>
    <xf numFmtId="164" fontId="18" fillId="10" borderId="6" xfId="0" applyNumberFormat="1" applyFont="1" applyFill="1" applyBorder="1" applyAlignment="1">
      <alignment horizontal="right"/>
    </xf>
    <xf numFmtId="0" fontId="18" fillId="10" borderId="6" xfId="0" applyFont="1" applyFill="1" applyBorder="1" applyAlignment="1">
      <alignment horizontal="center"/>
    </xf>
    <xf numFmtId="0" fontId="18" fillId="8" borderId="0" xfId="0" applyFont="1" applyFill="1" applyBorder="1"/>
    <xf numFmtId="0" fontId="18" fillId="8" borderId="6" xfId="0" applyFont="1" applyFill="1" applyBorder="1" applyAlignment="1">
      <alignment horizontal="right"/>
    </xf>
    <xf numFmtId="164" fontId="18" fillId="8" borderId="6" xfId="0" applyNumberFormat="1" applyFont="1" applyFill="1" applyBorder="1" applyAlignment="1">
      <alignment horizontal="right"/>
    </xf>
    <xf numFmtId="0" fontId="18" fillId="8" borderId="6" xfId="0" applyFont="1" applyFill="1" applyBorder="1" applyAlignment="1">
      <alignment horizontal="center"/>
    </xf>
    <xf numFmtId="0" fontId="17" fillId="11" borderId="0" xfId="1" applyFont="1" applyFill="1" applyBorder="1"/>
    <xf numFmtId="0" fontId="19" fillId="12" borderId="0" xfId="0" applyFont="1" applyFill="1" applyBorder="1"/>
    <xf numFmtId="0" fontId="18" fillId="12" borderId="6" xfId="0" applyFont="1" applyFill="1" applyBorder="1" applyAlignment="1">
      <alignment horizontal="right"/>
    </xf>
    <xf numFmtId="164" fontId="18" fillId="12" borderId="6" xfId="0" applyNumberFormat="1" applyFont="1" applyFill="1" applyBorder="1" applyAlignment="1">
      <alignment horizontal="right"/>
    </xf>
    <xf numFmtId="0" fontId="18" fillId="12" borderId="6" xfId="0" applyFont="1" applyFill="1" applyBorder="1" applyAlignment="1">
      <alignment horizontal="center"/>
    </xf>
    <xf numFmtId="0" fontId="20" fillId="13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20" fillId="13" borderId="0" xfId="0" applyFont="1" applyFill="1" applyBorder="1" applyAlignment="1">
      <alignment horizontal="right"/>
    </xf>
    <xf numFmtId="0" fontId="13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</cellXfs>
  <cellStyles count="2">
    <cellStyle name="20% - Ênfase1" xfId="1" builtinId="30"/>
    <cellStyle name="Normal" xfId="0" builtinId="0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1" tint="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solid">
          <fgColor indexed="6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64" formatCode="&quot;R$&quot;\ 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theme="5" tint="-0.249977111117893"/>
        </patternFill>
      </fill>
    </dxf>
    <dxf>
      <fill>
        <patternFill patternType="solid">
          <fgColor indexed="64"/>
          <bgColor theme="8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64" formatCode="&quot;R$&quot;\ 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solid">
          <fgColor indexed="64"/>
          <bgColor theme="7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64" formatCode="&quot;R$&quot;\ 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64" formatCode="&quot;R$&quot;\ #,##0.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164" formatCode="&quot;R$&quot;\ #,##0.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family val="2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rgb="FF4EA72E"/>
          <bgColor theme="6" tint="-0.249977111117893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BD66DB-89D2-4166-905E-429746BA7A7C}" name="Tabela3" displayName="Tabela3" ref="D1:H1048576" totalsRowShown="0" headerRowDxfId="44" dataDxfId="43" tableBorderDxfId="48">
  <autoFilter ref="D1:H1048576" xr:uid="{38BD66DB-89D2-4166-905E-429746BA7A7C}"/>
  <tableColumns count="5">
    <tableColumn id="1" xr3:uid="{CFBC0722-10EE-4582-835A-D98FF60B8E7F}" name="Var. Dia (%)" dataDxfId="47"/>
    <tableColumn id="2" xr3:uid="{7D65F7FD-4A45-4DD7-8122-632971730352}" name="Variação % Dia" dataDxfId="46"/>
    <tableColumn id="3" xr3:uid="{E4A1C07D-DA8E-477B-AF26-25025055EFE8}" name="Valor Inicial Dia" dataDxfId="45"/>
    <tableColumn id="4" xr3:uid="{E6780261-22D6-4547-B483-E19E1A598DE1}" name="Var. Ações Dia" dataDxfId="42"/>
    <tableColumn id="5" xr3:uid="{D5361AC1-1A32-45A3-89F2-8D82CA16ABE6}" name="Resultado Dia" dataDxfId="41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07D70D-2EF1-47BB-9B98-84DAF63FE5D6}" name="Tabela5" displayName="Tabela5" ref="A1:C1048576" totalsRowShown="0" headerRowDxfId="18" headerRowCellStyle="20% - Ênfase1">
  <autoFilter ref="A1:C1048576" xr:uid="{F207D70D-2EF1-47BB-9B98-84DAF63FE5D6}"/>
  <tableColumns count="3">
    <tableColumn id="1" xr3:uid="{626884B7-236C-41D3-8283-F111B476CCD0}" name="Ativo" dataDxfId="51" dataCellStyle="20% - Ênfase1"/>
    <tableColumn id="2" xr3:uid="{8A22B9E2-4859-4F3C-A06B-58CDDD98CD58}" name="Data" dataDxfId="50" dataCellStyle="20% - Ênfase1"/>
    <tableColumn id="3" xr3:uid="{B02A0B1A-C715-4686-B9D5-257AE4AF3CDB}" name="Último (R$)" dataDxfId="49" dataCellStyle="20% - Ênfase1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340EE9B-A3EA-4BFE-B22F-8331C6A8172B}" name="Tabela6" displayName="Tabela6" ref="I1:M1048576" totalsRowShown="0" headerRowDxfId="19" dataDxfId="34" tableBorderDxfId="40">
  <autoFilter ref="I1:M1048576" xr:uid="{7340EE9B-A3EA-4BFE-B22F-8331C6A8172B}"/>
  <tableColumns count="5">
    <tableColumn id="1" xr3:uid="{15B88573-FFE8-45E6-B57F-350197E7FD95}" name="Var. Sem. (%)" dataDxfId="39"/>
    <tableColumn id="2" xr3:uid="{ECABE644-DB0B-4FFC-87F0-F4AC5DD92D00}" name="Variação % Sem." dataDxfId="38"/>
    <tableColumn id="3" xr3:uid="{B1FDBC45-8BD0-403D-8452-B0A827E7F9AB}" name="Valor Inicial Sem." dataDxfId="37"/>
    <tableColumn id="4" xr3:uid="{24ADED9F-9950-4522-AA47-B5D608A5E325}" name="Var. Ações Sem." dataDxfId="36"/>
    <tableColumn id="5" xr3:uid="{ED6A3759-DCDF-4E26-9AF2-19E293089A1B}" name="Resultado Sem." dataDxfId="35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6AD855F-E49E-46C4-A56A-024D141737F0}" name="Tabela7" displayName="Tabela7" ref="N1:R1048576" totalsRowShown="0" headerRowDxfId="27" tableBorderDxfId="33">
  <autoFilter ref="N1:R1048576" xr:uid="{86AD855F-E49E-46C4-A56A-024D141737F0}"/>
  <tableColumns count="5">
    <tableColumn id="1" xr3:uid="{E42A4A81-4AC2-4430-B95E-683072CC34FA}" name="Var. Mês (%)" dataDxfId="32"/>
    <tableColumn id="2" xr3:uid="{EDE57A7F-0C72-4853-9804-807BB23DB747}" name="Variação % Mês" dataDxfId="31"/>
    <tableColumn id="3" xr3:uid="{25C695E2-5F03-4A43-BE6C-C2E84BD439ED}" name="Valor Inicial Mês" dataDxfId="30"/>
    <tableColumn id="4" xr3:uid="{A60FC089-846D-4CC2-B843-7BB5FD63BFD4}" name="Var. Ações Mês" dataDxfId="29"/>
    <tableColumn id="5" xr3:uid="{F282F1B6-E97F-4971-8650-E9F6616CB6DC}" name="Resultado Mês" dataDxfId="28"/>
  </tableColumns>
  <tableStyleInfo name="TableStyleLight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77563FD-A38F-45DF-8012-B12748DAE44C}" name="Tabela8" displayName="Tabela8" ref="S1:W1048576" totalsRowShown="0" headerRowDxfId="20" tableBorderDxfId="26">
  <autoFilter ref="S1:W1048576" xr:uid="{C77563FD-A38F-45DF-8012-B12748DAE44C}"/>
  <tableColumns count="5">
    <tableColumn id="1" xr3:uid="{B4212C13-EA03-40D7-9F03-729AC973FE0B}" name="Var. Ano (%)" dataDxfId="25"/>
    <tableColumn id="2" xr3:uid="{6444060E-C807-41A9-92F2-76EEE360AB63}" name="Variação % Ano" dataDxfId="24"/>
    <tableColumn id="3" xr3:uid="{2249886C-1802-4DFB-B8B0-3AC26B118A08}" name="Valor Inicial Ano" dataDxfId="23"/>
    <tableColumn id="4" xr3:uid="{333E371F-27EB-4C95-ADEA-F63DC079B2DD}" name="Var. Ações Ano" dataDxfId="22"/>
    <tableColumn id="5" xr3:uid="{C6BBEA27-714F-4814-8A09-EBF60E87F991}" name="Resultado Ano" dataDxfId="21"/>
  </tableColumns>
  <tableStyleInfo name="TableStyleLight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85A5BEF-D105-4885-B0C5-890101B0877E}" name="Tabela9" displayName="Tabela9" ref="X1:AB1048576" totalsRowShown="0" headerRowDxfId="11" tableBorderDxfId="17">
  <autoFilter ref="X1:AB1048576" xr:uid="{285A5BEF-D105-4885-B0C5-890101B0877E}"/>
  <tableColumns count="5">
    <tableColumn id="1" xr3:uid="{E85A0E9E-73E2-455D-B016-42654485411C}" name="Var. 12M (%)" dataDxfId="16"/>
    <tableColumn id="2" xr3:uid="{49D70F69-5208-460A-A00A-919CBBDE5385}" name="Variação % 12M" dataDxfId="15"/>
    <tableColumn id="3" xr3:uid="{A8FC560F-13E2-421E-8844-E61C86D7C1BF}" name="Valor Inicial 12M" dataDxfId="14"/>
    <tableColumn id="4" xr3:uid="{71A270C4-9F83-4595-AA70-625EBE084189}" name="Var. Ações 12M" dataDxfId="13"/>
    <tableColumn id="5" xr3:uid="{798CE013-E70A-40CF-9144-58B68E24981B}" name="Resultado 12M" dataDxfId="12"/>
  </tableColumns>
  <tableStyleInfo name="TableStyleLight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E85B97C-26C1-4310-9843-F17F5C3D5A38}" name="Tabela10" displayName="Tabela10" ref="AC1:AJ1048576" totalsRowShown="0" headerRowDxfId="5" dataDxfId="4" tableBorderDxfId="10">
  <autoFilter ref="AC1:AJ1048576" xr:uid="{DE85B97C-26C1-4310-9843-F17F5C3D5A38}"/>
  <tableColumns count="8">
    <tableColumn id="1" xr3:uid="{3F705E55-0D97-4F98-8D55-31B13C01E947}" name="Val. Mín" dataDxfId="9"/>
    <tableColumn id="2" xr3:uid="{8B25B296-E444-4DE2-98CE-644B71CEFAA2}" name="Val. Máx" dataDxfId="8"/>
    <tableColumn id="3" xr3:uid="{531FC2B2-F24D-4F74-8556-7DD711D76E61}" name="Volume" dataDxfId="7"/>
    <tableColumn id="4" xr3:uid="{FEA0003E-FFB9-44F8-AA33-5ACA69E17235}" name="Quantidade de ações" dataDxfId="3"/>
    <tableColumn id="5" xr3:uid="{F0DC9D04-1192-4942-844F-03513EA47CAE}" name="Nome da empresa" dataDxfId="2"/>
    <tableColumn id="6" xr3:uid="{77C782E8-C946-476A-9D2F-4BBA2B9CCE02}" name="Segmento" dataDxfId="0"/>
    <tableColumn id="7" xr3:uid="{C5A92D48-5AAC-49D0-A107-78AAB351749B}" name="Idade (anos)" dataDxfId="1"/>
    <tableColumn id="8" xr3:uid="{8CAECABF-F244-4F50-BECE-0423EADFAB0A}" name="Cat_Idade" dataDxfId="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048576"/>
  <sheetViews>
    <sheetView tabSelected="1" zoomScaleNormal="100" workbookViewId="0">
      <selection activeCell="AJ1" sqref="AJ1"/>
    </sheetView>
  </sheetViews>
  <sheetFormatPr defaultColWidth="12.5703125" defaultRowHeight="15.75" customHeight="1"/>
  <cols>
    <col min="1" max="1" width="8.7109375" style="14" bestFit="1" customWidth="1"/>
    <col min="2" max="2" width="11.28515625" style="14" bestFit="1" customWidth="1"/>
    <col min="3" max="3" width="14.42578125" style="14" bestFit="1" customWidth="1"/>
    <col min="4" max="4" width="12.5703125" style="27" bestFit="1" customWidth="1"/>
    <col min="5" max="5" width="16" style="23" bestFit="1" customWidth="1"/>
    <col min="6" max="6" width="16.5703125" style="23" bestFit="1" customWidth="1"/>
    <col min="7" max="7" width="19" style="25" bestFit="1" customWidth="1"/>
    <col min="8" max="8" width="19.85546875" style="29" bestFit="1" customWidth="1"/>
    <col min="9" max="9" width="16.42578125" style="19" customWidth="1"/>
    <col min="10" max="10" width="17.5703125" style="27" customWidth="1"/>
    <col min="11" max="11" width="20.28515625" style="27" customWidth="1"/>
    <col min="12" max="12" width="19.28515625" style="33" customWidth="1"/>
    <col min="13" max="13" width="19.85546875" style="30" bestFit="1" customWidth="1"/>
    <col min="14" max="14" width="16" style="38" bestFit="1" customWidth="1"/>
    <col min="15" max="15" width="17" style="27" bestFit="1" customWidth="1"/>
    <col min="16" max="16" width="17.7109375" style="27" bestFit="1" customWidth="1"/>
    <col min="17" max="17" width="20" style="33" bestFit="1" customWidth="1"/>
    <col min="18" max="18" width="20.85546875" style="30" bestFit="1" customWidth="1"/>
    <col min="19" max="19" width="14.85546875" style="45" customWidth="1"/>
    <col min="20" max="20" width="18.140625" style="27" customWidth="1"/>
    <col min="21" max="21" width="18" style="27" customWidth="1"/>
    <col min="22" max="22" width="20" style="33" bestFit="1" customWidth="1"/>
    <col min="23" max="23" width="20.85546875" style="30" bestFit="1" customWidth="1"/>
    <col min="24" max="24" width="15.140625" style="45" customWidth="1"/>
    <col min="25" max="25" width="18.140625" style="27" customWidth="1"/>
    <col min="26" max="26" width="18" style="27" customWidth="1"/>
    <col min="27" max="27" width="20" style="33" bestFit="1" customWidth="1"/>
    <col min="28" max="28" width="20.85546875" style="30" bestFit="1" customWidth="1"/>
    <col min="29" max="29" width="11.140625" style="62" bestFit="1" customWidth="1"/>
    <col min="30" max="30" width="11.5703125" style="62" bestFit="1" customWidth="1"/>
    <col min="31" max="31" width="8.7109375" style="62" bestFit="1" customWidth="1"/>
    <col min="32" max="32" width="25.140625" style="62" bestFit="1" customWidth="1"/>
    <col min="33" max="33" width="20.42578125" style="60" customWidth="1"/>
    <col min="34" max="34" width="35.7109375" style="60" bestFit="1" customWidth="1"/>
    <col min="35" max="35" width="12.5703125" style="62"/>
    <col min="36" max="36" width="18" style="62" bestFit="1" customWidth="1"/>
  </cols>
  <sheetData>
    <row r="1" spans="1:36" ht="15.75" customHeight="1">
      <c r="A1" s="54" t="s">
        <v>0</v>
      </c>
      <c r="B1" s="54" t="s">
        <v>1</v>
      </c>
      <c r="C1" s="54" t="s">
        <v>2</v>
      </c>
      <c r="D1" s="20" t="s">
        <v>3</v>
      </c>
      <c r="E1" s="21" t="s">
        <v>1057</v>
      </c>
      <c r="F1" s="21" t="s">
        <v>1058</v>
      </c>
      <c r="G1" s="22" t="s">
        <v>1059</v>
      </c>
      <c r="H1" s="28" t="s">
        <v>1060</v>
      </c>
      <c r="I1" s="50" t="s">
        <v>4</v>
      </c>
      <c r="J1" s="51" t="s">
        <v>1061</v>
      </c>
      <c r="K1" s="51" t="s">
        <v>1062</v>
      </c>
      <c r="L1" s="52" t="s">
        <v>1063</v>
      </c>
      <c r="M1" s="53" t="s">
        <v>1064</v>
      </c>
      <c r="N1" s="39" t="s">
        <v>5</v>
      </c>
      <c r="O1" s="40" t="s">
        <v>1065</v>
      </c>
      <c r="P1" s="40" t="s">
        <v>1066</v>
      </c>
      <c r="Q1" s="41" t="s">
        <v>1067</v>
      </c>
      <c r="R1" s="42" t="s">
        <v>1068</v>
      </c>
      <c r="S1" s="46" t="s">
        <v>6</v>
      </c>
      <c r="T1" s="47" t="s">
        <v>1069</v>
      </c>
      <c r="U1" s="47" t="s">
        <v>1070</v>
      </c>
      <c r="V1" s="48" t="s">
        <v>1071</v>
      </c>
      <c r="W1" s="49" t="s">
        <v>1072</v>
      </c>
      <c r="X1" s="55" t="s">
        <v>7</v>
      </c>
      <c r="Y1" s="56" t="s">
        <v>1073</v>
      </c>
      <c r="Z1" s="56" t="s">
        <v>1074</v>
      </c>
      <c r="AA1" s="57" t="s">
        <v>1075</v>
      </c>
      <c r="AB1" s="58" t="s">
        <v>1076</v>
      </c>
      <c r="AC1" s="61" t="s">
        <v>8</v>
      </c>
      <c r="AD1" s="61" t="s">
        <v>9</v>
      </c>
      <c r="AE1" s="61" t="s">
        <v>10</v>
      </c>
      <c r="AF1" s="61" t="s">
        <v>1011</v>
      </c>
      <c r="AG1" s="59" t="s">
        <v>1012</v>
      </c>
      <c r="AH1" s="59" t="s">
        <v>1014</v>
      </c>
      <c r="AI1" s="61" t="s">
        <v>1077</v>
      </c>
      <c r="AJ1" s="61" t="s">
        <v>1056</v>
      </c>
    </row>
    <row r="2" spans="1:36" ht="14.25">
      <c r="A2" s="14" t="s">
        <v>11</v>
      </c>
      <c r="B2" s="15">
        <v>45317</v>
      </c>
      <c r="C2" s="16">
        <v>9.5</v>
      </c>
      <c r="D2" s="17">
        <v>5.2</v>
      </c>
      <c r="E2" s="23">
        <f>D2/100</f>
        <v>5.2000000000000005E-2</v>
      </c>
      <c r="F2" s="24">
        <f>C2/(E2+1)</f>
        <v>9.0304182509505697</v>
      </c>
      <c r="G2" s="25">
        <f>(C2-F2)*AF2</f>
        <v>241889725.43155926</v>
      </c>
      <c r="H2" s="29" t="str">
        <f>IF(G2&gt;0,"Subiu",IF(G2&lt;0,"Desceu","Estável"))</f>
        <v>Subiu</v>
      </c>
      <c r="I2" s="17">
        <v>11.76</v>
      </c>
      <c r="J2" s="27">
        <f>I2/100</f>
        <v>0.1176</v>
      </c>
      <c r="K2" s="32">
        <f>C2/(J2+1)</f>
        <v>8.5003579098067288</v>
      </c>
      <c r="L2" s="33">
        <f>(C2-K2)*AF2</f>
        <v>514933025.43414456</v>
      </c>
      <c r="M2" s="30" t="str">
        <f>IF(L2&gt;0,"Subiu",IF(L2&lt;0,"Desceu","Estável"))</f>
        <v>Subiu</v>
      </c>
      <c r="N2" s="36">
        <v>2.2599999999999998</v>
      </c>
      <c r="O2" s="27">
        <f>N2/100</f>
        <v>2.2599999999999999E-2</v>
      </c>
      <c r="P2" s="32">
        <f>C2/(O2+1)</f>
        <v>9.2900449833757097</v>
      </c>
      <c r="Q2" s="33">
        <f>(C2-P2)*AF2</f>
        <v>108151480.39086604</v>
      </c>
      <c r="R2" s="30" t="str">
        <f>IF(Q2&gt;0,"Subiu",IF(Q2&lt;0,"Desceu","Estável"))</f>
        <v>Subiu</v>
      </c>
      <c r="S2" s="43">
        <v>2.2599999999999998</v>
      </c>
      <c r="T2" s="27">
        <f>S2/100</f>
        <v>2.2599999999999999E-2</v>
      </c>
      <c r="U2" s="32">
        <f>C2/(T2+1)</f>
        <v>9.2900449833757097</v>
      </c>
      <c r="V2" s="33">
        <f>(C2-U2)*AF2</f>
        <v>108151480.39086604</v>
      </c>
      <c r="W2" s="30" t="str">
        <f>IF(V2&gt;0,"Subiu",IF(V2&lt;0,"Desceu","Estável"))</f>
        <v>Subiu</v>
      </c>
      <c r="X2" s="43">
        <v>15.97</v>
      </c>
      <c r="Y2" s="27">
        <f>X2/100</f>
        <v>0.15970000000000001</v>
      </c>
      <c r="Z2" s="32">
        <f>C2/(Y2+1)</f>
        <v>8.1917737345865316</v>
      </c>
      <c r="AA2" s="33">
        <f>(C2-Z2)*AF2</f>
        <v>673890100.67745936</v>
      </c>
      <c r="AB2" s="30" t="str">
        <f>IF(AA2&gt;0,"Subiu",IF(AA2&lt;0,"Desceu","Estável"))</f>
        <v>Subiu</v>
      </c>
      <c r="AC2" s="43">
        <v>9.18</v>
      </c>
      <c r="AD2" s="43">
        <v>9.56</v>
      </c>
      <c r="AE2" s="43" t="s">
        <v>12</v>
      </c>
      <c r="AF2" s="62">
        <f>VLOOKUP(Principal!A2,Total_de_acoes!A:B,2,0)</f>
        <v>515117391</v>
      </c>
      <c r="AG2" s="60" t="str">
        <f>VLOOKUP(A2,Ticker!A:B,2,)</f>
        <v>Usiminas</v>
      </c>
      <c r="AH2" s="60" t="str">
        <f>VLOOKUP(AG2,ChatGPT!A:B,2,0)</f>
        <v>Siderurgia</v>
      </c>
      <c r="AI2" s="62">
        <f>VLOOKUP(AG2,ChatGPT!A:C,3,0)</f>
        <v>68</v>
      </c>
      <c r="AJ2" s="62" t="str">
        <f>IF(AI2&gt;100,"Mais de 100 anos",IF(AI2&lt;50,"Menos de 50 anos","Entre 50 e 100 anos"))</f>
        <v>Entre 50 e 100 anos</v>
      </c>
    </row>
    <row r="3" spans="1:36" ht="14.25">
      <c r="A3" s="14" t="s">
        <v>13</v>
      </c>
      <c r="B3" s="15">
        <v>45317</v>
      </c>
      <c r="C3" s="16">
        <v>6.82</v>
      </c>
      <c r="D3" s="17">
        <v>2.4</v>
      </c>
      <c r="E3" s="23">
        <f>D3/100</f>
        <v>2.4E-2</v>
      </c>
      <c r="F3" s="24">
        <f>C3/(E3+1)</f>
        <v>6.66015625</v>
      </c>
      <c r="G3" s="25">
        <f>(C3-F3)*AF3</f>
        <v>177515970.30234405</v>
      </c>
      <c r="H3" s="29" t="str">
        <f>IF(G3&gt;0,"Subiu",IF(G3&lt;0,"Desceu","Estável"))</f>
        <v>Subiu</v>
      </c>
      <c r="I3" s="17">
        <v>2.4</v>
      </c>
      <c r="J3" s="27">
        <f>I3/100</f>
        <v>2.4E-2</v>
      </c>
      <c r="K3" s="32">
        <f>C3/(J3+1)</f>
        <v>6.66015625</v>
      </c>
      <c r="L3" s="33">
        <f t="shared" ref="L3:L66" si="0">(C3-K3)*AF3</f>
        <v>177515970.30234405</v>
      </c>
      <c r="M3" s="30" t="str">
        <f>IF(L3&gt;0,"Subiu",IF(L3&lt;0,"Desceu","Estável"))</f>
        <v>Subiu</v>
      </c>
      <c r="N3" s="36">
        <v>-12.11</v>
      </c>
      <c r="O3" s="27">
        <f>N3/100</f>
        <v>-0.1211</v>
      </c>
      <c r="P3" s="32">
        <f t="shared" ref="P3:P66" si="1">C3/(O3+1)</f>
        <v>7.7596996245306631</v>
      </c>
      <c r="Q3" s="33">
        <f t="shared" ref="Q3:Q66" si="2">(C3-P3)*AF3</f>
        <v>-1043592199.5155188</v>
      </c>
      <c r="R3" s="30" t="str">
        <f>IF(Q3&gt;0,"Subiu",IF(Q3&lt;0,"Desceu","Estável"))</f>
        <v>Desceu</v>
      </c>
      <c r="S3" s="43">
        <v>-12.11</v>
      </c>
      <c r="T3" s="27">
        <f>S3/100</f>
        <v>-0.1211</v>
      </c>
      <c r="U3" s="32">
        <f t="shared" ref="U3:U66" si="3">C3/(T3+1)</f>
        <v>7.7596996245306631</v>
      </c>
      <c r="V3" s="33">
        <f t="shared" ref="V3:V66" si="4">(C3-U3)*AF3</f>
        <v>-1043592199.5155188</v>
      </c>
      <c r="W3" s="30" t="str">
        <f>IF(V3&gt;0,"Subiu",IF(V3&lt;0,"Desceu","Estável"))</f>
        <v>Desceu</v>
      </c>
      <c r="X3" s="43">
        <v>50.56</v>
      </c>
      <c r="Y3" s="27">
        <f>X3/100</f>
        <v>0.50560000000000005</v>
      </c>
      <c r="Z3" s="32">
        <f t="shared" ref="Z3:Z66" si="5">C3/(Y3+1)</f>
        <v>4.5297555791710948</v>
      </c>
      <c r="AA3" s="33">
        <f t="shared" ref="AA3:AA66" si="6">(C3-Z3)*AF3</f>
        <v>2543452343.8856535</v>
      </c>
      <c r="AB3" s="30" t="str">
        <f>IF(AA3&gt;0,"Subiu",IF(AA3&lt;0,"Desceu","Estável"))</f>
        <v>Subiu</v>
      </c>
      <c r="AC3" s="43">
        <v>6.66</v>
      </c>
      <c r="AD3" s="43">
        <v>6.86</v>
      </c>
      <c r="AE3" s="43" t="s">
        <v>14</v>
      </c>
      <c r="AF3" s="62">
        <f>VLOOKUP(A3,Total_de_acoes!A:B,2,0)</f>
        <v>1110559345</v>
      </c>
      <c r="AG3" s="60" t="str">
        <f>VLOOKUP(A3,Ticker!A:B,2,)</f>
        <v>CSN Mineração</v>
      </c>
      <c r="AH3" s="60" t="str">
        <f>VLOOKUP(AG3,ChatGPT!A:B,2,0)</f>
        <v>Mineração</v>
      </c>
      <c r="AI3" s="62">
        <f>VLOOKUP(AG3,ChatGPT!A:C,3,0)</f>
        <v>8</v>
      </c>
      <c r="AJ3" s="62" t="str">
        <f t="shared" ref="AJ3:AJ66" si="7">IF(AI3&gt;100,"Mais de 100 anos",IF(AI3&lt;50,"Menos de 50 anos","Entre 50 e 100 anos"))</f>
        <v>Menos de 50 anos</v>
      </c>
    </row>
    <row r="4" spans="1:36" ht="14.25">
      <c r="A4" s="14" t="s">
        <v>15</v>
      </c>
      <c r="B4" s="15">
        <v>45317</v>
      </c>
      <c r="C4" s="16">
        <v>41.96</v>
      </c>
      <c r="D4" s="17">
        <v>2.19</v>
      </c>
      <c r="E4" s="23">
        <f>D4/100</f>
        <v>2.1899999999999999E-2</v>
      </c>
      <c r="F4" s="24">
        <f>C4/(E4+1)</f>
        <v>41.060769155494668</v>
      </c>
      <c r="G4" s="25">
        <f>(C4-F4)*AF4</f>
        <v>2140059393.5250204</v>
      </c>
      <c r="H4" s="29" t="str">
        <f>IF(G4&gt;0,"Subiu",IF(G4&lt;0,"Desceu","Estável"))</f>
        <v>Subiu</v>
      </c>
      <c r="I4" s="17">
        <v>7.73</v>
      </c>
      <c r="J4" s="27">
        <f t="shared" ref="J4:J67" si="8">I4/100</f>
        <v>7.7300000000000008E-2</v>
      </c>
      <c r="K4" s="32">
        <f t="shared" ref="K4:K66" si="9">C4/(J4+1)</f>
        <v>38.949224914137197</v>
      </c>
      <c r="L4" s="33">
        <f t="shared" si="0"/>
        <v>7165276351.075593</v>
      </c>
      <c r="M4" s="30" t="str">
        <f>IF(L4&gt;0,"Subiu",IF(L4&lt;0,"Desceu","Estável"))</f>
        <v>Subiu</v>
      </c>
      <c r="N4" s="36">
        <v>7.64</v>
      </c>
      <c r="O4" s="27">
        <f t="shared" ref="O4:O67" si="10">N4/100</f>
        <v>7.6399999999999996E-2</v>
      </c>
      <c r="P4" s="32">
        <f t="shared" si="1"/>
        <v>38.981791155704201</v>
      </c>
      <c r="Q4" s="33">
        <f t="shared" si="2"/>
        <v>7087772680.4629488</v>
      </c>
      <c r="R4" s="30" t="str">
        <f>IF(Q4&gt;0,"Subiu",IF(Q4&lt;0,"Desceu","Estável"))</f>
        <v>Subiu</v>
      </c>
      <c r="S4" s="43">
        <v>7.64</v>
      </c>
      <c r="T4" s="27">
        <f t="shared" ref="T4:T67" si="11">S4/100</f>
        <v>7.6399999999999996E-2</v>
      </c>
      <c r="U4" s="32">
        <f t="shared" si="3"/>
        <v>38.981791155704201</v>
      </c>
      <c r="V4" s="33">
        <f t="shared" si="4"/>
        <v>7087772680.4629488</v>
      </c>
      <c r="W4" s="30" t="str">
        <f>IF(V4&gt;0,"Subiu",IF(V4&lt;0,"Desceu","Estável"))</f>
        <v>Subiu</v>
      </c>
      <c r="X4" s="43">
        <v>77.55</v>
      </c>
      <c r="Y4" s="27">
        <f t="shared" ref="Y4:Y67" si="12">X4/100</f>
        <v>0.77549999999999997</v>
      </c>
      <c r="Z4" s="32">
        <f t="shared" si="5"/>
        <v>23.632779498732752</v>
      </c>
      <c r="AA4" s="33">
        <f t="shared" si="6"/>
        <v>43616542549.223824</v>
      </c>
      <c r="AB4" s="30" t="str">
        <f>IF(AA4&gt;0,"Subiu",IF(AA4&lt;0,"Desceu","Estável"))</f>
        <v>Subiu</v>
      </c>
      <c r="AC4" s="43">
        <v>40.81</v>
      </c>
      <c r="AD4" s="43">
        <v>42.34</v>
      </c>
      <c r="AE4" s="43" t="s">
        <v>16</v>
      </c>
      <c r="AF4" s="62">
        <f>VLOOKUP(A4,Total_de_acoes!A:B,2,0)</f>
        <v>2379877655</v>
      </c>
      <c r="AG4" s="60" t="str">
        <f>VLOOKUP(A4,Ticker!A:B,2,)</f>
        <v>Petrobras</v>
      </c>
      <c r="AH4" s="60" t="str">
        <f>VLOOKUP(AG4,ChatGPT!A:B,2,0)</f>
        <v>Petróleo e Gás</v>
      </c>
      <c r="AI4" s="62">
        <f>VLOOKUP(AG4,ChatGPT!A:C,3,0)</f>
        <v>71</v>
      </c>
      <c r="AJ4" s="62" t="str">
        <f t="shared" si="7"/>
        <v>Entre 50 e 100 anos</v>
      </c>
    </row>
    <row r="5" spans="1:36" ht="14.25">
      <c r="A5" s="14" t="s">
        <v>17</v>
      </c>
      <c r="B5" s="15">
        <v>45317</v>
      </c>
      <c r="C5" s="16">
        <v>52.91</v>
      </c>
      <c r="D5" s="17">
        <v>2.04</v>
      </c>
      <c r="E5" s="23">
        <f>D5/100</f>
        <v>2.0400000000000001E-2</v>
      </c>
      <c r="F5" s="24">
        <f>C5/(E5+1)</f>
        <v>51.85221481771854</v>
      </c>
      <c r="G5" s="25">
        <f>(C5-F5)*AF5</f>
        <v>722946282.7090385</v>
      </c>
      <c r="H5" s="29" t="str">
        <f>IF(G5&gt;0,"Subiu",IF(G5&lt;0,"Desceu","Estável"))</f>
        <v>Subiu</v>
      </c>
      <c r="I5" s="17">
        <v>2.14</v>
      </c>
      <c r="J5" s="27">
        <f t="shared" si="8"/>
        <v>2.1400000000000002E-2</v>
      </c>
      <c r="K5" s="32">
        <f t="shared" si="9"/>
        <v>51.801448991580173</v>
      </c>
      <c r="L5" s="33">
        <f t="shared" si="0"/>
        <v>757642330.55518818</v>
      </c>
      <c r="M5" s="30" t="str">
        <f>IF(L5&gt;0,"Subiu",IF(L5&lt;0,"Desceu","Estável"))</f>
        <v>Subiu</v>
      </c>
      <c r="N5" s="36">
        <v>-4.8899999999999997</v>
      </c>
      <c r="O5" s="27">
        <f t="shared" si="10"/>
        <v>-4.8899999999999999E-2</v>
      </c>
      <c r="P5" s="32">
        <f t="shared" si="1"/>
        <v>55.630322784144667</v>
      </c>
      <c r="Q5" s="33">
        <f t="shared" si="2"/>
        <v>-1859212321.6590908</v>
      </c>
      <c r="R5" s="30" t="str">
        <f>IF(Q5&gt;0,"Subiu",IF(Q5&lt;0,"Desceu","Estável"))</f>
        <v>Desceu</v>
      </c>
      <c r="S5" s="43">
        <v>-4.8899999999999997</v>
      </c>
      <c r="T5" s="27">
        <f t="shared" si="11"/>
        <v>-4.8899999999999999E-2</v>
      </c>
      <c r="U5" s="32">
        <f t="shared" si="3"/>
        <v>55.630322784144667</v>
      </c>
      <c r="V5" s="33">
        <f t="shared" si="4"/>
        <v>-1859212321.6590908</v>
      </c>
      <c r="W5" s="30" t="str">
        <f>IF(V5&gt;0,"Subiu",IF(V5&lt;0,"Desceu","Estável"))</f>
        <v>Desceu</v>
      </c>
      <c r="X5" s="43">
        <v>18.850000000000001</v>
      </c>
      <c r="Y5" s="27">
        <f t="shared" si="12"/>
        <v>0.1885</v>
      </c>
      <c r="Z5" s="32">
        <f t="shared" si="5"/>
        <v>44.518300378628524</v>
      </c>
      <c r="AA5" s="33">
        <f t="shared" si="6"/>
        <v>5735330905.0864592</v>
      </c>
      <c r="AB5" s="30" t="str">
        <f>IF(AA5&gt;0,"Subiu",IF(AA5&lt;0,"Desceu","Estável"))</f>
        <v>Subiu</v>
      </c>
      <c r="AC5" s="43">
        <v>51.89</v>
      </c>
      <c r="AD5" s="43">
        <v>53.17</v>
      </c>
      <c r="AE5" s="43" t="s">
        <v>18</v>
      </c>
      <c r="AF5" s="62">
        <f>VLOOKUP(A5,Total_de_acoes!A:B,2,0)</f>
        <v>683452836</v>
      </c>
      <c r="AG5" s="60" t="str">
        <f>VLOOKUP(A5,Ticker!A:B,2,)</f>
        <v>Suzano</v>
      </c>
      <c r="AH5" s="60" t="str">
        <f>VLOOKUP(AG5,ChatGPT!A:B,2,0)</f>
        <v>Papel e Celulose</v>
      </c>
      <c r="AI5" s="62">
        <f>VLOOKUP(AG5,ChatGPT!A:C,3,0)</f>
        <v>100</v>
      </c>
      <c r="AJ5" s="62" t="str">
        <f t="shared" si="7"/>
        <v>Entre 50 e 100 anos</v>
      </c>
    </row>
    <row r="6" spans="1:36" ht="14.25">
      <c r="A6" s="14" t="s">
        <v>19</v>
      </c>
      <c r="B6" s="15">
        <v>45317</v>
      </c>
      <c r="C6" s="16">
        <v>37.1</v>
      </c>
      <c r="D6" s="17">
        <v>2.0299999999999998</v>
      </c>
      <c r="E6" s="23">
        <f>D6/100</f>
        <v>2.0299999999999999E-2</v>
      </c>
      <c r="F6" s="24">
        <f>C6/(E6+1)</f>
        <v>36.3618543565618</v>
      </c>
      <c r="G6" s="25">
        <f>(C6-F6)*AF6</f>
        <v>138573955.05629665</v>
      </c>
      <c r="H6" s="29" t="str">
        <f>IF(G6&gt;0,"Subiu",IF(G6&lt;0,"Desceu","Estável"))</f>
        <v>Subiu</v>
      </c>
      <c r="I6" s="17">
        <v>2.4900000000000002</v>
      </c>
      <c r="J6" s="27">
        <f t="shared" si="8"/>
        <v>2.4900000000000002E-2</v>
      </c>
      <c r="K6" s="32">
        <f t="shared" si="9"/>
        <v>36.198653527173384</v>
      </c>
      <c r="L6" s="33">
        <f t="shared" si="0"/>
        <v>169212060.96108887</v>
      </c>
      <c r="M6" s="30" t="str">
        <f>IF(L6&gt;0,"Subiu",IF(L6&lt;0,"Desceu","Estável"))</f>
        <v>Subiu</v>
      </c>
      <c r="N6" s="36">
        <v>-3.66</v>
      </c>
      <c r="O6" s="27">
        <f t="shared" si="10"/>
        <v>-3.6600000000000001E-2</v>
      </c>
      <c r="P6" s="32">
        <f t="shared" si="1"/>
        <v>38.509445713099439</v>
      </c>
      <c r="Q6" s="33">
        <f t="shared" si="2"/>
        <v>-264598820.89337718</v>
      </c>
      <c r="R6" s="30" t="str">
        <f>IF(Q6&gt;0,"Subiu",IF(Q6&lt;0,"Desceu","Estável"))</f>
        <v>Desceu</v>
      </c>
      <c r="S6" s="43">
        <v>-3.66</v>
      </c>
      <c r="T6" s="27">
        <f t="shared" si="11"/>
        <v>-3.6600000000000001E-2</v>
      </c>
      <c r="U6" s="32">
        <f t="shared" si="3"/>
        <v>38.509445713099439</v>
      </c>
      <c r="V6" s="33">
        <f t="shared" si="4"/>
        <v>-264598820.89337718</v>
      </c>
      <c r="W6" s="30" t="str">
        <f>IF(V6&gt;0,"Subiu",IF(V6&lt;0,"Desceu","Estável"))</f>
        <v>Desceu</v>
      </c>
      <c r="X6" s="43">
        <v>20.7</v>
      </c>
      <c r="Y6" s="27">
        <f t="shared" si="12"/>
        <v>0.20699999999999999</v>
      </c>
      <c r="Z6" s="32">
        <f t="shared" si="5"/>
        <v>30.737365368682685</v>
      </c>
      <c r="AA6" s="33">
        <f t="shared" si="6"/>
        <v>1194473547.7038941</v>
      </c>
      <c r="AB6" s="30" t="str">
        <f>IF(AA6&gt;0,"Subiu",IF(AA6&lt;0,"Desceu","Estável"))</f>
        <v>Subiu</v>
      </c>
      <c r="AC6" s="43">
        <v>36.369999999999997</v>
      </c>
      <c r="AD6" s="43">
        <v>37.32</v>
      </c>
      <c r="AE6" s="43" t="s">
        <v>20</v>
      </c>
      <c r="AF6" s="62">
        <f>VLOOKUP(A6,Total_de_acoes!A:B,2,0)</f>
        <v>187732538</v>
      </c>
      <c r="AG6" s="60" t="str">
        <f>VLOOKUP(A6,Ticker!A:B,2,)</f>
        <v>CPFL Energia</v>
      </c>
      <c r="AH6" s="60" t="str">
        <f>VLOOKUP(AG6,ChatGPT!A:B,2,0)</f>
        <v>Energia</v>
      </c>
      <c r="AI6" s="62">
        <f>VLOOKUP(AG6,ChatGPT!A:C,3,0)</f>
        <v>26</v>
      </c>
      <c r="AJ6" s="62" t="str">
        <f t="shared" si="7"/>
        <v>Menos de 50 anos</v>
      </c>
    </row>
    <row r="7" spans="1:36" ht="14.25">
      <c r="A7" s="14" t="s">
        <v>21</v>
      </c>
      <c r="B7" s="15">
        <v>45317</v>
      </c>
      <c r="C7" s="16">
        <v>45.69</v>
      </c>
      <c r="D7" s="17">
        <v>1.98</v>
      </c>
      <c r="E7" s="23">
        <f>D7/100</f>
        <v>1.9799999999999998E-2</v>
      </c>
      <c r="F7" s="24">
        <f>C7/(E7+1)</f>
        <v>44.802902529907819</v>
      </c>
      <c r="G7" s="25">
        <f>(C7-F7)*AF7</f>
        <v>709687498.17798734</v>
      </c>
      <c r="H7" s="29" t="str">
        <f>IF(G7&gt;0,"Subiu",IF(G7&lt;0,"Desceu","Estável"))</f>
        <v>Subiu</v>
      </c>
      <c r="I7" s="17">
        <v>2.42</v>
      </c>
      <c r="J7" s="27">
        <f t="shared" si="8"/>
        <v>2.4199999999999999E-2</v>
      </c>
      <c r="K7" s="32">
        <f t="shared" si="9"/>
        <v>44.610427650849438</v>
      </c>
      <c r="L7" s="33">
        <f t="shared" si="0"/>
        <v>863669467.45004356</v>
      </c>
      <c r="M7" s="30" t="str">
        <f>IF(L7&gt;0,"Subiu",IF(L7&lt;0,"Desceu","Estável"))</f>
        <v>Subiu</v>
      </c>
      <c r="N7" s="36">
        <v>-0.78</v>
      </c>
      <c r="O7" s="27">
        <f t="shared" si="10"/>
        <v>-7.8000000000000005E-3</v>
      </c>
      <c r="P7" s="32">
        <f t="shared" si="1"/>
        <v>46.049183632332188</v>
      </c>
      <c r="Q7" s="33">
        <f t="shared" si="2"/>
        <v>-287350761.34286141</v>
      </c>
      <c r="R7" s="30" t="str">
        <f>IF(Q7&gt;0,"Subiu",IF(Q7&lt;0,"Desceu","Estável"))</f>
        <v>Desceu</v>
      </c>
      <c r="S7" s="43">
        <v>-0.78</v>
      </c>
      <c r="T7" s="27">
        <f t="shared" si="11"/>
        <v>-7.8000000000000005E-3</v>
      </c>
      <c r="U7" s="32">
        <f t="shared" si="3"/>
        <v>46.049183632332188</v>
      </c>
      <c r="V7" s="33">
        <f t="shared" si="4"/>
        <v>-287350761.34286141</v>
      </c>
      <c r="W7" s="30" t="str">
        <f>IF(V7&gt;0,"Subiu",IF(V7&lt;0,"Desceu","Estável"))</f>
        <v>Desceu</v>
      </c>
      <c r="X7" s="43">
        <v>8.08</v>
      </c>
      <c r="Y7" s="27">
        <f t="shared" si="12"/>
        <v>8.0799999999999997E-2</v>
      </c>
      <c r="Z7" s="32">
        <f t="shared" si="5"/>
        <v>42.274241302738709</v>
      </c>
      <c r="AA7" s="33">
        <f t="shared" si="6"/>
        <v>2732643622.5628877</v>
      </c>
      <c r="AB7" s="30" t="str">
        <f>IF(AA7&gt;0,"Subiu",IF(AA7&lt;0,"Desceu","Estável"))</f>
        <v>Subiu</v>
      </c>
      <c r="AC7" s="43">
        <v>44.25</v>
      </c>
      <c r="AD7" s="43">
        <v>45.69</v>
      </c>
      <c r="AE7" s="43" t="s">
        <v>22</v>
      </c>
      <c r="AF7" s="62">
        <f>VLOOKUP(A7,Total_de_acoes!A:B,2,0)</f>
        <v>800010734</v>
      </c>
      <c r="AG7" s="60" t="str">
        <f>VLOOKUP(A7,Ticker!A:B,2,)</f>
        <v>PetroRio</v>
      </c>
      <c r="AH7" s="60" t="str">
        <f>VLOOKUP(AG7,ChatGPT!A:B,2,0)</f>
        <v>Petróleo e Gás</v>
      </c>
      <c r="AI7" s="62">
        <f>VLOOKUP(AG7,ChatGPT!A:C,3,0)</f>
        <v>14</v>
      </c>
      <c r="AJ7" s="62" t="str">
        <f t="shared" si="7"/>
        <v>Menos de 50 anos</v>
      </c>
    </row>
    <row r="8" spans="1:36" ht="14.25">
      <c r="A8" s="14" t="s">
        <v>23</v>
      </c>
      <c r="B8" s="15">
        <v>45317</v>
      </c>
      <c r="C8" s="16">
        <v>39.96</v>
      </c>
      <c r="D8" s="17">
        <v>1.73</v>
      </c>
      <c r="E8" s="23">
        <f>D8/100</f>
        <v>1.7299999999999999E-2</v>
      </c>
      <c r="F8" s="24">
        <f>C8/(E8+1)</f>
        <v>39.280448245355352</v>
      </c>
      <c r="G8" s="25">
        <f>(C8-F8)*AF8</f>
        <v>3103136291.2163792</v>
      </c>
      <c r="H8" s="29" t="str">
        <f>IF(G8&gt;0,"Subiu",IF(G8&lt;0,"Desceu","Estável"))</f>
        <v>Subiu</v>
      </c>
      <c r="I8" s="17">
        <v>6.47</v>
      </c>
      <c r="J8" s="27">
        <f t="shared" si="8"/>
        <v>6.4699999999999994E-2</v>
      </c>
      <c r="K8" s="32">
        <f t="shared" si="9"/>
        <v>37.531699070160613</v>
      </c>
      <c r="L8" s="33">
        <f t="shared" si="0"/>
        <v>11088704708.472816</v>
      </c>
      <c r="M8" s="30" t="str">
        <f>IF(L8&gt;0,"Subiu",IF(L8&lt;0,"Desceu","Estável"))</f>
        <v>Subiu</v>
      </c>
      <c r="N8" s="36">
        <v>7.3</v>
      </c>
      <c r="O8" s="27">
        <f t="shared" si="10"/>
        <v>7.2999999999999995E-2</v>
      </c>
      <c r="P8" s="32">
        <f t="shared" si="1"/>
        <v>37.241379310344833</v>
      </c>
      <c r="Q8" s="33">
        <f t="shared" si="2"/>
        <v>12414434171.437222</v>
      </c>
      <c r="R8" s="30" t="str">
        <f>IF(Q8&gt;0,"Subiu",IF(Q8&lt;0,"Desceu","Estável"))</f>
        <v>Subiu</v>
      </c>
      <c r="S8" s="43">
        <v>7.3</v>
      </c>
      <c r="T8" s="27">
        <f t="shared" si="11"/>
        <v>7.2999999999999995E-2</v>
      </c>
      <c r="U8" s="32">
        <f t="shared" si="3"/>
        <v>37.241379310344833</v>
      </c>
      <c r="V8" s="33">
        <f t="shared" si="4"/>
        <v>12414434171.437222</v>
      </c>
      <c r="W8" s="30" t="str">
        <f>IF(V8&gt;0,"Subiu",IF(V8&lt;0,"Desceu","Estável"))</f>
        <v>Subiu</v>
      </c>
      <c r="X8" s="43">
        <v>95.01</v>
      </c>
      <c r="Y8" s="27">
        <f t="shared" si="12"/>
        <v>0.95010000000000006</v>
      </c>
      <c r="Z8" s="32">
        <f t="shared" si="5"/>
        <v>20.491256858622634</v>
      </c>
      <c r="AA8" s="33">
        <f t="shared" si="6"/>
        <v>88902961361.59613</v>
      </c>
      <c r="AB8" s="30" t="str">
        <f>IF(AA8&gt;0,"Subiu",IF(AA8&lt;0,"Desceu","Estável"))</f>
        <v>Subiu</v>
      </c>
      <c r="AC8" s="43">
        <v>38.909999999999997</v>
      </c>
      <c r="AD8" s="43">
        <v>40.090000000000003</v>
      </c>
      <c r="AE8" s="43" t="s">
        <v>24</v>
      </c>
      <c r="AF8" s="62">
        <f>VLOOKUP(A8,Total_de_acoes!A:B,2,0)</f>
        <v>4566445852</v>
      </c>
      <c r="AG8" s="60" t="str">
        <f>VLOOKUP(A8,Ticker!A:B,2,)</f>
        <v>Petrobras</v>
      </c>
      <c r="AH8" s="60" t="str">
        <f>VLOOKUP(AG8,ChatGPT!A:B,2,0)</f>
        <v>Petróleo e Gás</v>
      </c>
      <c r="AI8" s="62">
        <f>VLOOKUP(AG8,ChatGPT!A:C,3,0)</f>
        <v>71</v>
      </c>
      <c r="AJ8" s="62" t="str">
        <f t="shared" si="7"/>
        <v>Entre 50 e 100 anos</v>
      </c>
    </row>
    <row r="9" spans="1:36" ht="14.25">
      <c r="A9" s="14" t="s">
        <v>25</v>
      </c>
      <c r="B9" s="15">
        <v>45317</v>
      </c>
      <c r="C9" s="16">
        <v>69.5</v>
      </c>
      <c r="D9" s="17">
        <v>1.66</v>
      </c>
      <c r="E9" s="23">
        <f>D9/100</f>
        <v>1.66E-2</v>
      </c>
      <c r="F9" s="24">
        <f>C9/(E9+1)</f>
        <v>68.365138697619514</v>
      </c>
      <c r="G9" s="25">
        <f>(C9-F9)*AF9</f>
        <v>4762926995.2480898</v>
      </c>
      <c r="H9" s="29" t="str">
        <f>IF(G9&gt;0,"Subiu",IF(G9&lt;0,"Desceu","Estável"))</f>
        <v>Subiu</v>
      </c>
      <c r="I9" s="17">
        <v>2.06</v>
      </c>
      <c r="J9" s="27">
        <f t="shared" si="8"/>
        <v>2.06E-2</v>
      </c>
      <c r="K9" s="32">
        <f t="shared" si="9"/>
        <v>68.09719772682736</v>
      </c>
      <c r="L9" s="33">
        <f t="shared" si="0"/>
        <v>5887454970.818325</v>
      </c>
      <c r="M9" s="30" t="str">
        <f>IF(L9&gt;0,"Subiu",IF(L9&lt;0,"Desceu","Estável"))</f>
        <v>Subiu</v>
      </c>
      <c r="N9" s="36">
        <v>-9.9700000000000006</v>
      </c>
      <c r="O9" s="27">
        <f t="shared" si="10"/>
        <v>-9.9700000000000011E-2</v>
      </c>
      <c r="P9" s="32">
        <f t="shared" si="1"/>
        <v>77.196490058869273</v>
      </c>
      <c r="Q9" s="33">
        <f t="shared" si="2"/>
        <v>-32301586275.920723</v>
      </c>
      <c r="R9" s="30" t="str">
        <f>IF(Q9&gt;0,"Subiu",IF(Q9&lt;0,"Desceu","Estável"))</f>
        <v>Desceu</v>
      </c>
      <c r="S9" s="43">
        <v>-9.9700000000000006</v>
      </c>
      <c r="T9" s="27">
        <f t="shared" si="11"/>
        <v>-9.9700000000000011E-2</v>
      </c>
      <c r="U9" s="32">
        <f t="shared" si="3"/>
        <v>77.196490058869273</v>
      </c>
      <c r="V9" s="33">
        <f t="shared" si="4"/>
        <v>-32301586275.920723</v>
      </c>
      <c r="W9" s="30" t="str">
        <f>IF(V9&gt;0,"Subiu",IF(V9&lt;0,"Desceu","Estável"))</f>
        <v>Desceu</v>
      </c>
      <c r="X9" s="43">
        <v>-23.49</v>
      </c>
      <c r="Y9" s="27">
        <f t="shared" si="12"/>
        <v>-0.2349</v>
      </c>
      <c r="Z9" s="32">
        <f t="shared" si="5"/>
        <v>90.83779898052542</v>
      </c>
      <c r="AA9" s="33">
        <f t="shared" si="6"/>
        <v>-89553127391.28714</v>
      </c>
      <c r="AB9" s="30" t="str">
        <f>IF(AA9&gt;0,"Subiu",IF(AA9&lt;0,"Desceu","Estável"))</f>
        <v>Desceu</v>
      </c>
      <c r="AC9" s="43">
        <v>67.5</v>
      </c>
      <c r="AD9" s="43">
        <v>69.81</v>
      </c>
      <c r="AE9" s="43" t="s">
        <v>26</v>
      </c>
      <c r="AF9" s="62">
        <f>VLOOKUP(A9,Total_de_acoes!A:B,2,0)</f>
        <v>4196924316</v>
      </c>
      <c r="AG9" s="60" t="str">
        <f>VLOOKUP(A9,Ticker!A:B,2,)</f>
        <v>Vale</v>
      </c>
      <c r="AH9" s="60" t="str">
        <f>VLOOKUP(AG9,ChatGPT!A:B,2,0)</f>
        <v>Mineração</v>
      </c>
      <c r="AI9" s="62">
        <f>VLOOKUP(AG9,ChatGPT!A:C,3,0)</f>
        <v>82</v>
      </c>
      <c r="AJ9" s="62" t="str">
        <f t="shared" si="7"/>
        <v>Entre 50 e 100 anos</v>
      </c>
    </row>
    <row r="10" spans="1:36" ht="14.25">
      <c r="A10" s="14" t="s">
        <v>27</v>
      </c>
      <c r="B10" s="15">
        <v>45317</v>
      </c>
      <c r="C10" s="16">
        <v>28.19</v>
      </c>
      <c r="D10" s="17">
        <v>1.58</v>
      </c>
      <c r="E10" s="23">
        <f>D10/100</f>
        <v>1.5800000000000002E-2</v>
      </c>
      <c r="F10" s="24">
        <f>C10/(E10+1)</f>
        <v>27.751525890923411</v>
      </c>
      <c r="G10" s="25">
        <f>(C10-F10)*AF10</f>
        <v>117732680.07842509</v>
      </c>
      <c r="H10" s="29" t="str">
        <f>IF(G10&gt;0,"Subiu",IF(G10&lt;0,"Desceu","Estável"))</f>
        <v>Subiu</v>
      </c>
      <c r="I10" s="17">
        <v>2.0299999999999998</v>
      </c>
      <c r="J10" s="27">
        <f t="shared" si="8"/>
        <v>2.0299999999999999E-2</v>
      </c>
      <c r="K10" s="32">
        <f t="shared" si="9"/>
        <v>27.629128687640893</v>
      </c>
      <c r="L10" s="33">
        <f t="shared" si="0"/>
        <v>150596994.02138925</v>
      </c>
      <c r="M10" s="30" t="str">
        <f>IF(L10&gt;0,"Subiu",IF(L10&lt;0,"Desceu","Estável"))</f>
        <v>Subiu</v>
      </c>
      <c r="N10" s="36">
        <v>-0.81</v>
      </c>
      <c r="O10" s="27">
        <f t="shared" si="10"/>
        <v>-8.1000000000000013E-3</v>
      </c>
      <c r="P10" s="32">
        <f t="shared" si="1"/>
        <v>28.420203649561447</v>
      </c>
      <c r="Q10" s="33">
        <f t="shared" si="2"/>
        <v>-61810930.373472638</v>
      </c>
      <c r="R10" s="30" t="str">
        <f>IF(Q10&gt;0,"Subiu",IF(Q10&lt;0,"Desceu","Estável"))</f>
        <v>Desceu</v>
      </c>
      <c r="S10" s="43">
        <v>-0.81</v>
      </c>
      <c r="T10" s="27">
        <f t="shared" si="11"/>
        <v>-8.1000000000000013E-3</v>
      </c>
      <c r="U10" s="32">
        <f t="shared" si="3"/>
        <v>28.420203649561447</v>
      </c>
      <c r="V10" s="33">
        <f t="shared" si="4"/>
        <v>-61810930.373472638</v>
      </c>
      <c r="W10" s="30" t="str">
        <f>IF(V10&gt;0,"Subiu",IF(V10&lt;0,"Desceu","Estável"))</f>
        <v>Desceu</v>
      </c>
      <c r="X10" s="43">
        <v>24.02</v>
      </c>
      <c r="Y10" s="27">
        <f t="shared" si="12"/>
        <v>0.2402</v>
      </c>
      <c r="Z10" s="32">
        <f t="shared" si="5"/>
        <v>22.730204805676504</v>
      </c>
      <c r="AA10" s="33">
        <f t="shared" si="6"/>
        <v>1465984667.2833545</v>
      </c>
      <c r="AB10" s="30" t="str">
        <f>IF(AA10&gt;0,"Subiu",IF(AA10&lt;0,"Desceu","Estável"))</f>
        <v>Subiu</v>
      </c>
      <c r="AC10" s="43">
        <v>27.71</v>
      </c>
      <c r="AD10" s="43">
        <v>28.36</v>
      </c>
      <c r="AE10" s="43" t="s">
        <v>28</v>
      </c>
      <c r="AF10" s="62">
        <f>VLOOKUP(A10,Total_de_acoes!A:B,2,0)</f>
        <v>268505432</v>
      </c>
      <c r="AG10" s="60" t="str">
        <f>VLOOKUP(A10,Ticker!A:B,2,)</f>
        <v>Multiplan</v>
      </c>
      <c r="AH10" s="60" t="str">
        <f>VLOOKUP(AG10,ChatGPT!A:B,2,0)</f>
        <v>Shopping Centers</v>
      </c>
      <c r="AI10" s="62">
        <f>VLOOKUP(AG10,ChatGPT!A:C,3,0)</f>
        <v>50</v>
      </c>
      <c r="AJ10" s="62" t="str">
        <f t="shared" si="7"/>
        <v>Entre 50 e 100 anos</v>
      </c>
    </row>
    <row r="11" spans="1:36" ht="14.25">
      <c r="A11" s="14" t="s">
        <v>29</v>
      </c>
      <c r="B11" s="15">
        <v>45317</v>
      </c>
      <c r="C11" s="16">
        <v>32.81</v>
      </c>
      <c r="D11" s="17">
        <v>1.48</v>
      </c>
      <c r="E11" s="23">
        <f>D11/100</f>
        <v>1.4800000000000001E-2</v>
      </c>
      <c r="F11" s="24">
        <f>C11/(E11+1)</f>
        <v>32.331493890421761</v>
      </c>
      <c r="G11" s="25">
        <f>(C11-F11)*AF11</f>
        <v>2297591984.3251982</v>
      </c>
      <c r="H11" s="29" t="str">
        <f>IF(G11&gt;0,"Subiu",IF(G11&lt;0,"Desceu","Estável"))</f>
        <v>Subiu</v>
      </c>
      <c r="I11" s="17">
        <v>-0.39</v>
      </c>
      <c r="J11" s="27">
        <f t="shared" si="8"/>
        <v>-3.9000000000000003E-3</v>
      </c>
      <c r="K11" s="32">
        <f t="shared" si="9"/>
        <v>32.938459993976508</v>
      </c>
      <c r="L11" s="33">
        <f t="shared" si="0"/>
        <v>-616812714.73634779</v>
      </c>
      <c r="M11" s="30" t="str">
        <f>IF(L11&gt;0,"Subiu",IF(L11&lt;0,"Desceu","Estável"))</f>
        <v>Desceu</v>
      </c>
      <c r="N11" s="36">
        <v>-3.36</v>
      </c>
      <c r="O11" s="27">
        <f t="shared" si="10"/>
        <v>-3.3599999999999998E-2</v>
      </c>
      <c r="P11" s="32">
        <f t="shared" si="1"/>
        <v>33.950745033112582</v>
      </c>
      <c r="Q11" s="33">
        <f t="shared" si="2"/>
        <v>-5477394314.8780003</v>
      </c>
      <c r="R11" s="30" t="str">
        <f>IF(Q11&gt;0,"Subiu",IF(Q11&lt;0,"Desceu","Estável"))</f>
        <v>Desceu</v>
      </c>
      <c r="S11" s="43">
        <v>-3.36</v>
      </c>
      <c r="T11" s="27">
        <f t="shared" si="11"/>
        <v>-3.3599999999999998E-2</v>
      </c>
      <c r="U11" s="32">
        <f t="shared" si="3"/>
        <v>33.950745033112582</v>
      </c>
      <c r="V11" s="33">
        <f t="shared" si="4"/>
        <v>-5477394314.8780003</v>
      </c>
      <c r="W11" s="30" t="str">
        <f>IF(V11&gt;0,"Subiu",IF(V11&lt;0,"Desceu","Estável"))</f>
        <v>Desceu</v>
      </c>
      <c r="X11" s="43">
        <v>34.25</v>
      </c>
      <c r="Y11" s="27">
        <f t="shared" si="12"/>
        <v>0.34250000000000003</v>
      </c>
      <c r="Z11" s="32">
        <f t="shared" si="5"/>
        <v>24.439478584729983</v>
      </c>
      <c r="AA11" s="33">
        <f t="shared" si="6"/>
        <v>40191843998.184433</v>
      </c>
      <c r="AB11" s="30" t="str">
        <f>IF(AA11&gt;0,"Subiu",IF(AA11&lt;0,"Desceu","Estável"))</f>
        <v>Subiu</v>
      </c>
      <c r="AC11" s="43">
        <v>32.35</v>
      </c>
      <c r="AD11" s="43">
        <v>32.909999999999997</v>
      </c>
      <c r="AE11" s="43" t="s">
        <v>30</v>
      </c>
      <c r="AF11" s="62">
        <f>VLOOKUP(A11,Total_de_acoes!A:B,2,0)</f>
        <v>4801593832</v>
      </c>
      <c r="AG11" s="60" t="str">
        <f>VLOOKUP(A11,Ticker!A:B,2,)</f>
        <v>Itaú Unibanco</v>
      </c>
      <c r="AH11" s="60" t="str">
        <f>VLOOKUP(AG11,ChatGPT!A:B,2,0)</f>
        <v>Financeiro</v>
      </c>
      <c r="AI11" s="62">
        <f>VLOOKUP(AG11,ChatGPT!A:C,3,0)</f>
        <v>16</v>
      </c>
      <c r="AJ11" s="62" t="str">
        <f t="shared" si="7"/>
        <v>Menos de 50 anos</v>
      </c>
    </row>
    <row r="12" spans="1:36" ht="14.25">
      <c r="A12" s="14" t="s">
        <v>31</v>
      </c>
      <c r="B12" s="15">
        <v>45317</v>
      </c>
      <c r="C12" s="16">
        <v>27.56</v>
      </c>
      <c r="D12" s="17">
        <v>1.43</v>
      </c>
      <c r="E12" s="23">
        <f>D12/100</f>
        <v>1.43E-2</v>
      </c>
      <c r="F12" s="24">
        <f>C12/(E12+1)</f>
        <v>27.171448289460709</v>
      </c>
      <c r="G12" s="25">
        <f>(C12-F12)*AF12</f>
        <v>453917907.01323998</v>
      </c>
      <c r="H12" s="29" t="str">
        <f>IF(G12&gt;0,"Subiu",IF(G12&lt;0,"Desceu","Estável"))</f>
        <v>Subiu</v>
      </c>
      <c r="I12" s="17">
        <v>3.41</v>
      </c>
      <c r="J12" s="27">
        <f t="shared" si="8"/>
        <v>3.4099999999999998E-2</v>
      </c>
      <c r="K12" s="32">
        <f t="shared" si="9"/>
        <v>26.651194275215161</v>
      </c>
      <c r="L12" s="33">
        <f t="shared" si="0"/>
        <v>1061694444.488286</v>
      </c>
      <c r="M12" s="30" t="str">
        <f>IF(L12&gt;0,"Subiu",IF(L12&lt;0,"Desceu","Estável"))</f>
        <v>Subiu</v>
      </c>
      <c r="N12" s="36">
        <v>-4.17</v>
      </c>
      <c r="O12" s="27">
        <f t="shared" si="10"/>
        <v>-4.1700000000000001E-2</v>
      </c>
      <c r="P12" s="32">
        <f t="shared" si="1"/>
        <v>28.759261191693621</v>
      </c>
      <c r="Q12" s="33">
        <f t="shared" si="2"/>
        <v>-1401013340.9018369</v>
      </c>
      <c r="R12" s="30" t="str">
        <f>IF(Q12&gt;0,"Subiu",IF(Q12&lt;0,"Desceu","Estável"))</f>
        <v>Desceu</v>
      </c>
      <c r="S12" s="43">
        <v>-4.17</v>
      </c>
      <c r="T12" s="27">
        <f t="shared" si="11"/>
        <v>-4.1700000000000001E-2</v>
      </c>
      <c r="U12" s="32">
        <f t="shared" si="3"/>
        <v>28.759261191693621</v>
      </c>
      <c r="V12" s="33">
        <f t="shared" si="4"/>
        <v>-1401013340.9018369</v>
      </c>
      <c r="W12" s="30" t="str">
        <f>IF(V12&gt;0,"Subiu",IF(V12&lt;0,"Desceu","Estável"))</f>
        <v>Desceu</v>
      </c>
      <c r="X12" s="43">
        <v>-6.01</v>
      </c>
      <c r="Y12" s="27">
        <f t="shared" si="12"/>
        <v>-6.0100000000000001E-2</v>
      </c>
      <c r="Z12" s="32">
        <f t="shared" si="5"/>
        <v>29.322268326417703</v>
      </c>
      <c r="AA12" s="33">
        <f t="shared" si="6"/>
        <v>-2058735371.9611621</v>
      </c>
      <c r="AB12" s="30" t="str">
        <f>IF(AA12&gt;0,"Subiu",IF(AA12&lt;0,"Desceu","Estável"))</f>
        <v>Desceu</v>
      </c>
      <c r="AC12" s="43">
        <v>26.9</v>
      </c>
      <c r="AD12" s="43">
        <v>27.91</v>
      </c>
      <c r="AE12" s="43" t="s">
        <v>32</v>
      </c>
      <c r="AF12" s="62">
        <f>VLOOKUP(A12,Total_de_acoes!A:B,2,0)</f>
        <v>1168230366</v>
      </c>
      <c r="AG12" s="60" t="str">
        <f>VLOOKUP(A12,Ticker!A:B,2,)</f>
        <v>Rede D'Or</v>
      </c>
      <c r="AH12" s="60" t="str">
        <f>VLOOKUP(AG12,ChatGPT!A:B,2,0)</f>
        <v>Saúde</v>
      </c>
      <c r="AI12" s="62">
        <f>VLOOKUP(AG12,ChatGPT!A:C,3,0)</f>
        <v>47</v>
      </c>
      <c r="AJ12" s="62" t="str">
        <f t="shared" si="7"/>
        <v>Menos de 50 anos</v>
      </c>
    </row>
    <row r="13" spans="1:36" ht="14.25">
      <c r="A13" s="14" t="s">
        <v>33</v>
      </c>
      <c r="B13" s="15">
        <v>45317</v>
      </c>
      <c r="C13" s="16">
        <v>18.55</v>
      </c>
      <c r="D13" s="17">
        <v>1.42</v>
      </c>
      <c r="E13" s="23">
        <f>D13/100</f>
        <v>1.4199999999999999E-2</v>
      </c>
      <c r="F13" s="24">
        <f>C13/(E13+1)</f>
        <v>18.290278051666338</v>
      </c>
      <c r="G13" s="25">
        <f>(C13-F13)*AF13</f>
        <v>69054317.636038527</v>
      </c>
      <c r="H13" s="29" t="str">
        <f>IF(G13&gt;0,"Subiu",IF(G13&lt;0,"Desceu","Estável"))</f>
        <v>Subiu</v>
      </c>
      <c r="I13" s="17">
        <v>5.0999999999999996</v>
      </c>
      <c r="J13" s="27">
        <f t="shared" si="8"/>
        <v>5.0999999999999997E-2</v>
      </c>
      <c r="K13" s="32">
        <f t="shared" si="9"/>
        <v>17.649857278782115</v>
      </c>
      <c r="L13" s="33">
        <f t="shared" si="0"/>
        <v>239328026.71298718</v>
      </c>
      <c r="M13" s="30" t="str">
        <f>IF(L13&gt;0,"Subiu",IF(L13&lt;0,"Desceu","Estável"))</f>
        <v>Subiu</v>
      </c>
      <c r="N13" s="36">
        <v>-15.14</v>
      </c>
      <c r="O13" s="27">
        <f t="shared" si="10"/>
        <v>-0.15140000000000001</v>
      </c>
      <c r="P13" s="32">
        <f t="shared" si="1"/>
        <v>21.859533349045488</v>
      </c>
      <c r="Q13" s="33">
        <f t="shared" si="2"/>
        <v>-879931667.60958076</v>
      </c>
      <c r="R13" s="30" t="str">
        <f>IF(Q13&gt;0,"Subiu",IF(Q13&lt;0,"Desceu","Estável"))</f>
        <v>Desceu</v>
      </c>
      <c r="S13" s="43">
        <v>-15.14</v>
      </c>
      <c r="T13" s="27">
        <f t="shared" si="11"/>
        <v>-0.15140000000000001</v>
      </c>
      <c r="U13" s="32">
        <f t="shared" si="3"/>
        <v>21.859533349045488</v>
      </c>
      <c r="V13" s="33">
        <f t="shared" si="4"/>
        <v>-879931667.60958076</v>
      </c>
      <c r="W13" s="30" t="str">
        <f>IF(V13&gt;0,"Subiu",IF(V13&lt;0,"Desceu","Estável"))</f>
        <v>Desceu</v>
      </c>
      <c r="X13" s="43">
        <v>-18.39</v>
      </c>
      <c r="Y13" s="27">
        <f t="shared" si="12"/>
        <v>-0.18390000000000001</v>
      </c>
      <c r="Z13" s="32">
        <f t="shared" si="5"/>
        <v>22.730057590981495</v>
      </c>
      <c r="AA13" s="33">
        <f t="shared" si="6"/>
        <v>-1111384796.2273183</v>
      </c>
      <c r="AB13" s="30" t="str">
        <f>IF(AA13&gt;0,"Subiu",IF(AA13&lt;0,"Desceu","Estável"))</f>
        <v>Desceu</v>
      </c>
      <c r="AC13" s="43">
        <v>18.29</v>
      </c>
      <c r="AD13" s="43">
        <v>18.73</v>
      </c>
      <c r="AE13" s="43" t="s">
        <v>34</v>
      </c>
      <c r="AF13" s="62">
        <f>VLOOKUP(A13,Total_de_acoes!A:B,2,0)</f>
        <v>265877867</v>
      </c>
      <c r="AG13" s="60" t="str">
        <f>VLOOKUP(A13,Ticker!A:B,2,)</f>
        <v>Braskem</v>
      </c>
      <c r="AH13" s="60" t="str">
        <f>VLOOKUP(AG13,ChatGPT!A:B,2,0)</f>
        <v>Petroquímica</v>
      </c>
      <c r="AI13" s="62">
        <f>VLOOKUP(AG13,ChatGPT!A:C,3,0)</f>
        <v>22</v>
      </c>
      <c r="AJ13" s="62" t="str">
        <f t="shared" si="7"/>
        <v>Menos de 50 anos</v>
      </c>
    </row>
    <row r="14" spans="1:36" ht="14.25">
      <c r="A14" s="14" t="s">
        <v>35</v>
      </c>
      <c r="B14" s="15">
        <v>45317</v>
      </c>
      <c r="C14" s="16">
        <v>14.27</v>
      </c>
      <c r="D14" s="17">
        <v>1.42</v>
      </c>
      <c r="E14" s="23">
        <f>D14/100</f>
        <v>1.4199999999999999E-2</v>
      </c>
      <c r="F14" s="24">
        <f>C14/(E14+1)</f>
        <v>14.070203115756261</v>
      </c>
      <c r="G14" s="25">
        <f>(C14-F14)*AF14</f>
        <v>65452205.552800186</v>
      </c>
      <c r="H14" s="29" t="str">
        <f>IF(G14&gt;0,"Subiu",IF(G14&lt;0,"Desceu","Estável"))</f>
        <v>Subiu</v>
      </c>
      <c r="I14" s="17">
        <v>8.85</v>
      </c>
      <c r="J14" s="27">
        <f t="shared" si="8"/>
        <v>8.8499999999999995E-2</v>
      </c>
      <c r="K14" s="32">
        <f t="shared" si="9"/>
        <v>13.109784106568672</v>
      </c>
      <c r="L14" s="33">
        <f t="shared" si="0"/>
        <v>380079446.33337176</v>
      </c>
      <c r="M14" s="30" t="str">
        <f>IF(L14&gt;0,"Subiu",IF(L14&lt;0,"Desceu","Estável"))</f>
        <v>Subiu</v>
      </c>
      <c r="N14" s="36">
        <v>-10.87</v>
      </c>
      <c r="O14" s="27">
        <f t="shared" si="10"/>
        <v>-0.10869999999999999</v>
      </c>
      <c r="P14" s="32">
        <f t="shared" si="1"/>
        <v>16.010322001570739</v>
      </c>
      <c r="Q14" s="33">
        <f t="shared" si="2"/>
        <v>-570118567.19401419</v>
      </c>
      <c r="R14" s="30" t="str">
        <f>IF(Q14&gt;0,"Subiu",IF(Q14&lt;0,"Desceu","Estável"))</f>
        <v>Desceu</v>
      </c>
      <c r="S14" s="43">
        <v>-10.87</v>
      </c>
      <c r="T14" s="27">
        <f t="shared" si="11"/>
        <v>-0.10869999999999999</v>
      </c>
      <c r="U14" s="32">
        <f t="shared" si="3"/>
        <v>16.010322001570739</v>
      </c>
      <c r="V14" s="33">
        <f t="shared" si="4"/>
        <v>-570118567.19401419</v>
      </c>
      <c r="W14" s="30" t="str">
        <f>IF(V14&gt;0,"Subiu",IF(V14&lt;0,"Desceu","Estável"))</f>
        <v>Desceu</v>
      </c>
      <c r="X14" s="43">
        <v>18.52</v>
      </c>
      <c r="Y14" s="27">
        <f t="shared" si="12"/>
        <v>0.1852</v>
      </c>
      <c r="Z14" s="32">
        <f t="shared" si="5"/>
        <v>12.040161997975025</v>
      </c>
      <c r="AA14" s="33">
        <f t="shared" si="6"/>
        <v>730480937.22991908</v>
      </c>
      <c r="AB14" s="30" t="str">
        <f>IF(AA14&gt;0,"Subiu",IF(AA14&lt;0,"Desceu","Estável"))</f>
        <v>Subiu</v>
      </c>
      <c r="AC14" s="43">
        <v>13.8</v>
      </c>
      <c r="AD14" s="43">
        <v>14.36</v>
      </c>
      <c r="AE14" s="43" t="s">
        <v>36</v>
      </c>
      <c r="AF14" s="62">
        <f>VLOOKUP(A14,Total_de_acoes!A:B,2,0)</f>
        <v>327593725</v>
      </c>
      <c r="AG14" s="60" t="str">
        <f>VLOOKUP(A14,Ticker!A:B,2,)</f>
        <v>Azul</v>
      </c>
      <c r="AH14" s="60" t="str">
        <f>VLOOKUP(AG14,ChatGPT!A:B,2,0)</f>
        <v>Transporte Aéreo</v>
      </c>
      <c r="AI14" s="62">
        <f>VLOOKUP(AG14,ChatGPT!A:C,3,0)</f>
        <v>16</v>
      </c>
      <c r="AJ14" s="62" t="str">
        <f t="shared" si="7"/>
        <v>Menos de 50 anos</v>
      </c>
    </row>
    <row r="15" spans="1:36" ht="14.25">
      <c r="A15" s="14" t="s">
        <v>37</v>
      </c>
      <c r="B15" s="15">
        <v>45317</v>
      </c>
      <c r="C15" s="16">
        <v>28.75</v>
      </c>
      <c r="D15" s="17">
        <v>1.41</v>
      </c>
      <c r="E15" s="23">
        <f>D15/100</f>
        <v>1.41E-2</v>
      </c>
      <c r="F15" s="24">
        <f>C15/(E15+1)</f>
        <v>28.350261315452126</v>
      </c>
      <c r="G15" s="25">
        <f>(C15-F15)*AF15</f>
        <v>94204643.346070096</v>
      </c>
      <c r="H15" s="29" t="str">
        <f>IF(G15&gt;0,"Subiu",IF(G15&lt;0,"Desceu","Estável"))</f>
        <v>Subiu</v>
      </c>
      <c r="I15" s="17">
        <v>-2.71</v>
      </c>
      <c r="J15" s="27">
        <f t="shared" si="8"/>
        <v>-2.7099999999999999E-2</v>
      </c>
      <c r="K15" s="32">
        <f t="shared" si="9"/>
        <v>29.550827423167849</v>
      </c>
      <c r="L15" s="33">
        <f t="shared" si="0"/>
        <v>-188727447.94917268</v>
      </c>
      <c r="M15" s="30" t="str">
        <f>IF(L15&gt;0,"Subiu",IF(L15&lt;0,"Desceu","Estável"))</f>
        <v>Desceu</v>
      </c>
      <c r="N15" s="36">
        <v>9.4</v>
      </c>
      <c r="O15" s="27">
        <f t="shared" si="10"/>
        <v>9.4E-2</v>
      </c>
      <c r="P15" s="32">
        <f t="shared" si="1"/>
        <v>26.279707495429616</v>
      </c>
      <c r="Q15" s="33">
        <f t="shared" si="2"/>
        <v>582162881.27513719</v>
      </c>
      <c r="R15" s="30" t="str">
        <f>IF(Q15&gt;0,"Subiu",IF(Q15&lt;0,"Desceu","Estável"))</f>
        <v>Subiu</v>
      </c>
      <c r="S15" s="43">
        <v>9.4</v>
      </c>
      <c r="T15" s="27">
        <f t="shared" si="11"/>
        <v>9.4E-2</v>
      </c>
      <c r="U15" s="32">
        <f t="shared" si="3"/>
        <v>26.279707495429616</v>
      </c>
      <c r="V15" s="33">
        <f t="shared" si="4"/>
        <v>582162881.27513719</v>
      </c>
      <c r="W15" s="30" t="str">
        <f>IF(V15&gt;0,"Subiu",IF(V15&lt;0,"Desceu","Estável"))</f>
        <v>Subiu</v>
      </c>
      <c r="X15" s="43">
        <v>-37.700000000000003</v>
      </c>
      <c r="Y15" s="27">
        <f t="shared" si="12"/>
        <v>-0.377</v>
      </c>
      <c r="Z15" s="32">
        <f t="shared" si="5"/>
        <v>46.147672552166931</v>
      </c>
      <c r="AA15" s="33">
        <f t="shared" si="6"/>
        <v>-4100032349.0890841</v>
      </c>
      <c r="AB15" s="30" t="str">
        <f>IF(AA15&gt;0,"Subiu",IF(AA15&lt;0,"Desceu","Estável"))</f>
        <v>Desceu</v>
      </c>
      <c r="AC15" s="43">
        <v>28</v>
      </c>
      <c r="AD15" s="43">
        <v>28.75</v>
      </c>
      <c r="AE15" s="43" t="s">
        <v>38</v>
      </c>
      <c r="AF15" s="62">
        <f>VLOOKUP(A15,Total_de_acoes!A:B,2,0)</f>
        <v>235665566</v>
      </c>
      <c r="AG15" s="60" t="str">
        <f>VLOOKUP(A15,Ticker!A:B,2,)</f>
        <v>3R Petroleum</v>
      </c>
      <c r="AH15" s="60" t="str">
        <f>VLOOKUP(AG15,ChatGPT!A:B,2,0)</f>
        <v>Petróleo e Gás</v>
      </c>
      <c r="AI15" s="62">
        <f>VLOOKUP(AG15,ChatGPT!A:C,3,0)</f>
        <v>10</v>
      </c>
      <c r="AJ15" s="62" t="str">
        <f t="shared" si="7"/>
        <v>Menos de 50 anos</v>
      </c>
    </row>
    <row r="16" spans="1:36" ht="14.25">
      <c r="A16" s="14" t="s">
        <v>39</v>
      </c>
      <c r="B16" s="15">
        <v>45317</v>
      </c>
      <c r="C16" s="16">
        <v>35.32</v>
      </c>
      <c r="D16" s="17">
        <v>1.34</v>
      </c>
      <c r="E16" s="23">
        <f>D16/100</f>
        <v>1.34E-2</v>
      </c>
      <c r="F16" s="24">
        <f>C16/(E16+1)</f>
        <v>34.852970199328986</v>
      </c>
      <c r="G16" s="25">
        <f>(C16-F16)*AF16</f>
        <v>511671895.45223427</v>
      </c>
      <c r="H16" s="29" t="str">
        <f>IF(G16&gt;0,"Subiu",IF(G16&lt;0,"Desceu","Estável"))</f>
        <v>Subiu</v>
      </c>
      <c r="I16" s="17">
        <v>2.76</v>
      </c>
      <c r="J16" s="27">
        <f t="shared" si="8"/>
        <v>2.76E-2</v>
      </c>
      <c r="K16" s="32">
        <f t="shared" si="9"/>
        <v>34.37135072012456</v>
      </c>
      <c r="L16" s="33">
        <f t="shared" si="0"/>
        <v>1039328056.7018627</v>
      </c>
      <c r="M16" s="30" t="str">
        <f>IF(L16&gt;0,"Subiu",IF(L16&lt;0,"Desceu","Estável"))</f>
        <v>Subiu</v>
      </c>
      <c r="N16" s="36">
        <v>-1.1200000000000001</v>
      </c>
      <c r="O16" s="27">
        <f t="shared" si="10"/>
        <v>-1.1200000000000002E-2</v>
      </c>
      <c r="P16" s="32">
        <f t="shared" si="1"/>
        <v>35.720064724919091</v>
      </c>
      <c r="Q16" s="33">
        <f t="shared" si="2"/>
        <v>-438305812.19617754</v>
      </c>
      <c r="R16" s="30" t="str">
        <f>IF(Q16&gt;0,"Subiu",IF(Q16&lt;0,"Desceu","Estável"))</f>
        <v>Desceu</v>
      </c>
      <c r="S16" s="43">
        <v>-1.1200000000000001</v>
      </c>
      <c r="T16" s="27">
        <f t="shared" si="11"/>
        <v>-1.1200000000000002E-2</v>
      </c>
      <c r="U16" s="32">
        <f t="shared" si="3"/>
        <v>35.720064724919091</v>
      </c>
      <c r="V16" s="33">
        <f t="shared" si="4"/>
        <v>-438305812.19617754</v>
      </c>
      <c r="W16" s="30" t="str">
        <f>IF(V16&gt;0,"Subiu",IF(V16&lt;0,"Desceu","Estável"))</f>
        <v>Desceu</v>
      </c>
      <c r="X16" s="43">
        <v>28.01</v>
      </c>
      <c r="Y16" s="27">
        <f t="shared" si="12"/>
        <v>0.28010000000000002</v>
      </c>
      <c r="Z16" s="32">
        <f t="shared" si="5"/>
        <v>27.591594406686976</v>
      </c>
      <c r="AA16" s="33">
        <f t="shared" si="6"/>
        <v>8467142638.5908403</v>
      </c>
      <c r="AB16" s="30" t="str">
        <f>IF(AA16&gt;0,"Subiu",IF(AA16&lt;0,"Desceu","Estável"))</f>
        <v>Subiu</v>
      </c>
      <c r="AC16" s="43">
        <v>34.85</v>
      </c>
      <c r="AD16" s="43">
        <v>35.76</v>
      </c>
      <c r="AE16" s="43" t="s">
        <v>40</v>
      </c>
      <c r="AF16" s="62">
        <f>VLOOKUP(A16,Total_de_acoes!A:B,2,0)</f>
        <v>1095587251</v>
      </c>
      <c r="AG16" s="60" t="str">
        <f>VLOOKUP(A16,Ticker!A:B,2,)</f>
        <v>Equatorial Energia</v>
      </c>
      <c r="AH16" s="60" t="str">
        <f>VLOOKUP(AG16,ChatGPT!A:B,2,0)</f>
        <v>Energia</v>
      </c>
      <c r="AI16" s="62">
        <f>VLOOKUP(AG16,ChatGPT!A:C,3,0)</f>
        <v>25</v>
      </c>
      <c r="AJ16" s="62" t="str">
        <f t="shared" si="7"/>
        <v>Menos de 50 anos</v>
      </c>
    </row>
    <row r="17" spans="1:36" ht="14.25">
      <c r="A17" s="14" t="s">
        <v>41</v>
      </c>
      <c r="B17" s="15">
        <v>45317</v>
      </c>
      <c r="C17" s="16">
        <v>18.16</v>
      </c>
      <c r="D17" s="17">
        <v>1.33</v>
      </c>
      <c r="E17" s="23">
        <f>D17/100</f>
        <v>1.3300000000000001E-2</v>
      </c>
      <c r="F17" s="24">
        <f>C17/(E17+1)</f>
        <v>17.921642159281554</v>
      </c>
      <c r="G17" s="25">
        <f>(C17-F17)*AF17</f>
        <v>143220991.46267557</v>
      </c>
      <c r="H17" s="29" t="str">
        <f>IF(G17&gt;0,"Subiu",IF(G17&lt;0,"Desceu","Estável"))</f>
        <v>Subiu</v>
      </c>
      <c r="I17" s="17">
        <v>4.79</v>
      </c>
      <c r="J17" s="27">
        <f t="shared" si="8"/>
        <v>4.7899999999999998E-2</v>
      </c>
      <c r="K17" s="32">
        <f t="shared" si="9"/>
        <v>17.329897891020135</v>
      </c>
      <c r="L17" s="33">
        <f t="shared" si="0"/>
        <v>498779678.08823788</v>
      </c>
      <c r="M17" s="30" t="str">
        <f>IF(L17&gt;0,"Subiu",IF(L17&lt;0,"Desceu","Estável"))</f>
        <v>Subiu</v>
      </c>
      <c r="N17" s="36">
        <v>-7.63</v>
      </c>
      <c r="O17" s="27">
        <f t="shared" si="10"/>
        <v>-7.6299999999999993E-2</v>
      </c>
      <c r="P17" s="32">
        <f t="shared" si="1"/>
        <v>19.660062790949443</v>
      </c>
      <c r="Q17" s="33">
        <f t="shared" si="2"/>
        <v>-901335905.41215551</v>
      </c>
      <c r="R17" s="30" t="str">
        <f>IF(Q17&gt;0,"Subiu",IF(Q17&lt;0,"Desceu","Estável"))</f>
        <v>Desceu</v>
      </c>
      <c r="S17" s="43">
        <v>-7.63</v>
      </c>
      <c r="T17" s="27">
        <f t="shared" si="11"/>
        <v>-7.6299999999999993E-2</v>
      </c>
      <c r="U17" s="32">
        <f t="shared" si="3"/>
        <v>19.660062790949443</v>
      </c>
      <c r="V17" s="33">
        <f t="shared" si="4"/>
        <v>-901335905.41215551</v>
      </c>
      <c r="W17" s="30" t="str">
        <f>IF(V17&gt;0,"Subiu",IF(V17&lt;0,"Desceu","Estável"))</f>
        <v>Desceu</v>
      </c>
      <c r="X17" s="43">
        <v>12.45</v>
      </c>
      <c r="Y17" s="27">
        <f t="shared" si="12"/>
        <v>0.1245</v>
      </c>
      <c r="Z17" s="32">
        <f t="shared" si="5"/>
        <v>16.149399733214761</v>
      </c>
      <c r="AA17" s="33">
        <f t="shared" si="6"/>
        <v>1208100236.0826333</v>
      </c>
      <c r="AB17" s="30" t="str">
        <f>IF(AA17&gt;0,"Subiu",IF(AA17&lt;0,"Desceu","Estável"))</f>
        <v>Subiu</v>
      </c>
      <c r="AC17" s="43">
        <v>18</v>
      </c>
      <c r="AD17" s="43">
        <v>18.489999999999998</v>
      </c>
      <c r="AE17" s="43" t="s">
        <v>42</v>
      </c>
      <c r="AF17" s="62">
        <f>VLOOKUP(A17,Total_de_acoes!A:B,2,0)</f>
        <v>600865451</v>
      </c>
      <c r="AG17" s="60" t="str">
        <f>VLOOKUP(A17,Ticker!A:B,2,)</f>
        <v>Siderúrgica Nacional</v>
      </c>
      <c r="AH17" s="60" t="str">
        <f>VLOOKUP(AG17,ChatGPT!A:B,2,0)</f>
        <v>Siderurgia</v>
      </c>
      <c r="AI17" s="62">
        <f>VLOOKUP(AG17,ChatGPT!A:C,3,0)</f>
        <v>83</v>
      </c>
      <c r="AJ17" s="62" t="str">
        <f t="shared" si="7"/>
        <v>Entre 50 e 100 anos</v>
      </c>
    </row>
    <row r="18" spans="1:36" ht="14.25">
      <c r="A18" s="14" t="s">
        <v>43</v>
      </c>
      <c r="B18" s="15">
        <v>45317</v>
      </c>
      <c r="C18" s="16">
        <v>19.77</v>
      </c>
      <c r="D18" s="17">
        <v>1.28</v>
      </c>
      <c r="E18" s="23">
        <f>D18/100</f>
        <v>1.2800000000000001E-2</v>
      </c>
      <c r="F18" s="24">
        <f>C18/(E18+1)</f>
        <v>19.520142180094787</v>
      </c>
      <c r="G18" s="25">
        <f>(C18-F18)*AF18</f>
        <v>72295838.986160949</v>
      </c>
      <c r="H18" s="29" t="str">
        <f>IF(G18&gt;0,"Subiu",IF(G18&lt;0,"Desceu","Estável"))</f>
        <v>Subiu</v>
      </c>
      <c r="I18" s="17">
        <v>-5.9</v>
      </c>
      <c r="J18" s="27">
        <f t="shared" si="8"/>
        <v>-5.9000000000000004E-2</v>
      </c>
      <c r="K18" s="32">
        <f t="shared" si="9"/>
        <v>21.009564293304994</v>
      </c>
      <c r="L18" s="33">
        <f t="shared" si="0"/>
        <v>-358665342.53668422</v>
      </c>
      <c r="M18" s="30" t="str">
        <f>IF(L18&gt;0,"Subiu",IF(L18&lt;0,"Desceu","Estável"))</f>
        <v>Desceu</v>
      </c>
      <c r="N18" s="36">
        <v>-11.82</v>
      </c>
      <c r="O18" s="27">
        <f t="shared" si="10"/>
        <v>-0.1182</v>
      </c>
      <c r="P18" s="32">
        <f t="shared" si="1"/>
        <v>22.420049897936039</v>
      </c>
      <c r="Q18" s="33">
        <f t="shared" si="2"/>
        <v>-766786409.9637059</v>
      </c>
      <c r="R18" s="30" t="str">
        <f>IF(Q18&gt;0,"Subiu",IF(Q18&lt;0,"Desceu","Estável"))</f>
        <v>Desceu</v>
      </c>
      <c r="S18" s="43">
        <v>-11.82</v>
      </c>
      <c r="T18" s="27">
        <f t="shared" si="11"/>
        <v>-0.1182</v>
      </c>
      <c r="U18" s="32">
        <f t="shared" si="3"/>
        <v>22.420049897936039</v>
      </c>
      <c r="V18" s="33">
        <f t="shared" si="4"/>
        <v>-766786409.9637059</v>
      </c>
      <c r="W18" s="30" t="str">
        <f>IF(V18&gt;0,"Subiu",IF(V18&lt;0,"Desceu","Estável"))</f>
        <v>Desceu</v>
      </c>
      <c r="X18" s="43">
        <v>108.45</v>
      </c>
      <c r="Y18" s="27">
        <f t="shared" si="12"/>
        <v>1.0845</v>
      </c>
      <c r="Z18" s="32">
        <f t="shared" si="5"/>
        <v>9.4842887982729653</v>
      </c>
      <c r="AA18" s="33">
        <f t="shared" si="6"/>
        <v>2976149080.2261505</v>
      </c>
      <c r="AB18" s="30" t="str">
        <f>IF(AA18&gt;0,"Subiu",IF(AA18&lt;0,"Desceu","Estável"))</f>
        <v>Subiu</v>
      </c>
      <c r="AC18" s="43">
        <v>18.989999999999998</v>
      </c>
      <c r="AD18" s="43">
        <v>19.78</v>
      </c>
      <c r="AE18" s="43" t="s">
        <v>44</v>
      </c>
      <c r="AF18" s="62">
        <f>VLOOKUP(A18,Total_de_acoes!A:B,2,0)</f>
        <v>289347914</v>
      </c>
      <c r="AG18" s="60" t="str">
        <f>VLOOKUP(A18,Ticker!A:B,2,)</f>
        <v>YDUQS</v>
      </c>
      <c r="AH18" s="60" t="str">
        <f>VLOOKUP(AG18,ChatGPT!A:B,2,0)</f>
        <v>Educação</v>
      </c>
      <c r="AI18" s="62">
        <f>VLOOKUP(AG18,ChatGPT!A:C,3,0)</f>
        <v>55</v>
      </c>
      <c r="AJ18" s="62" t="str">
        <f t="shared" si="7"/>
        <v>Entre 50 e 100 anos</v>
      </c>
    </row>
    <row r="19" spans="1:36" ht="14.25">
      <c r="A19" s="14" t="s">
        <v>45</v>
      </c>
      <c r="B19" s="15">
        <v>45317</v>
      </c>
      <c r="C19" s="16">
        <v>28.31</v>
      </c>
      <c r="D19" s="17">
        <v>1.28</v>
      </c>
      <c r="E19" s="23">
        <f>D19/100</f>
        <v>1.2800000000000001E-2</v>
      </c>
      <c r="F19" s="24">
        <f>C19/(E19+1)</f>
        <v>27.952211690363349</v>
      </c>
      <c r="G19" s="25">
        <f>(C19-F19)*AF19</f>
        <v>388705223.95601785</v>
      </c>
      <c r="H19" s="29" t="str">
        <f>IF(G19&gt;0,"Subiu",IF(G19&lt;0,"Desceu","Estável"))</f>
        <v>Subiu</v>
      </c>
      <c r="I19" s="17">
        <v>2.35</v>
      </c>
      <c r="J19" s="27">
        <f t="shared" si="8"/>
        <v>2.35E-2</v>
      </c>
      <c r="K19" s="32">
        <f t="shared" si="9"/>
        <v>27.659990229604297</v>
      </c>
      <c r="L19" s="33">
        <f t="shared" si="0"/>
        <v>706177889.46724069</v>
      </c>
      <c r="M19" s="30" t="str">
        <f>IF(L19&gt;0,"Subiu",IF(L19&lt;0,"Desceu","Estável"))</f>
        <v>Subiu</v>
      </c>
      <c r="N19" s="36">
        <v>6.79</v>
      </c>
      <c r="O19" s="27">
        <f t="shared" si="10"/>
        <v>6.7900000000000002E-2</v>
      </c>
      <c r="P19" s="32">
        <f t="shared" si="1"/>
        <v>26.509972843899238</v>
      </c>
      <c r="Q19" s="33">
        <f t="shared" si="2"/>
        <v>1955569648.2917976</v>
      </c>
      <c r="R19" s="30" t="str">
        <f>IF(Q19&gt;0,"Subiu",IF(Q19&lt;0,"Desceu","Estável"))</f>
        <v>Subiu</v>
      </c>
      <c r="S19" s="43">
        <v>6.79</v>
      </c>
      <c r="T19" s="27">
        <f t="shared" si="11"/>
        <v>6.7900000000000002E-2</v>
      </c>
      <c r="U19" s="32">
        <f t="shared" si="3"/>
        <v>26.509972843899238</v>
      </c>
      <c r="V19" s="33">
        <f t="shared" si="4"/>
        <v>1955569648.2917976</v>
      </c>
      <c r="W19" s="30" t="str">
        <f>IF(V19&gt;0,"Subiu",IF(V19&lt;0,"Desceu","Estável"))</f>
        <v>Subiu</v>
      </c>
      <c r="X19" s="43">
        <v>119.82</v>
      </c>
      <c r="Y19" s="27">
        <f t="shared" si="12"/>
        <v>1.1981999999999999</v>
      </c>
      <c r="Z19" s="32">
        <f t="shared" si="5"/>
        <v>12.878718951869711</v>
      </c>
      <c r="AA19" s="33">
        <f t="shared" si="6"/>
        <v>16764716437.586235</v>
      </c>
      <c r="AB19" s="30" t="str">
        <f>IF(AA19&gt;0,"Subiu",IF(AA19&lt;0,"Desceu","Estável"))</f>
        <v>Subiu</v>
      </c>
      <c r="AC19" s="43">
        <v>27.84</v>
      </c>
      <c r="AD19" s="43">
        <v>28.39</v>
      </c>
      <c r="AE19" s="43" t="s">
        <v>46</v>
      </c>
      <c r="AF19" s="62">
        <f>VLOOKUP(A19,Total_de_acoes!A:B,2,0)</f>
        <v>1086411192</v>
      </c>
      <c r="AG19" s="60" t="str">
        <f>VLOOKUP(A19,Ticker!A:B,2,)</f>
        <v>Ultrapar</v>
      </c>
      <c r="AH19" s="60" t="str">
        <f>VLOOKUP(AG19,ChatGPT!A:B,2,0)</f>
        <v>Distribuição de Combustíveis e Químicos</v>
      </c>
      <c r="AI19" s="62">
        <f>VLOOKUP(AG19,ChatGPT!A:C,3,0)</f>
        <v>87</v>
      </c>
      <c r="AJ19" s="62" t="str">
        <f t="shared" si="7"/>
        <v>Entre 50 e 100 anos</v>
      </c>
    </row>
    <row r="20" spans="1:36" ht="14.25">
      <c r="A20" s="14" t="s">
        <v>47</v>
      </c>
      <c r="B20" s="15">
        <v>45317</v>
      </c>
      <c r="C20" s="16">
        <v>8.08</v>
      </c>
      <c r="D20" s="17">
        <v>1.25</v>
      </c>
      <c r="E20" s="23">
        <f>D20/100</f>
        <v>1.2500000000000001E-2</v>
      </c>
      <c r="F20" s="24">
        <f>C20/(E20+1)</f>
        <v>7.9802469135802472</v>
      </c>
      <c r="G20" s="25">
        <f>(C20-F20)*AF20</f>
        <v>37525872.377283879</v>
      </c>
      <c r="H20" s="29" t="str">
        <f>IF(G20&gt;0,"Subiu",IF(G20&lt;0,"Desceu","Estável"))</f>
        <v>Subiu</v>
      </c>
      <c r="I20" s="17">
        <v>1.38</v>
      </c>
      <c r="J20" s="27">
        <f t="shared" si="8"/>
        <v>1.38E-2</v>
      </c>
      <c r="K20" s="32">
        <f t="shared" si="9"/>
        <v>7.9700138094298678</v>
      </c>
      <c r="L20" s="33">
        <f t="shared" si="0"/>
        <v>41375439.083969258</v>
      </c>
      <c r="M20" s="30" t="str">
        <f>IF(L20&gt;0,"Subiu",IF(L20&lt;0,"Desceu","Estável"))</f>
        <v>Subiu</v>
      </c>
      <c r="N20" s="36">
        <v>-28.05</v>
      </c>
      <c r="O20" s="27">
        <f t="shared" si="10"/>
        <v>-0.28050000000000003</v>
      </c>
      <c r="P20" s="32">
        <f t="shared" si="1"/>
        <v>11.23002084781098</v>
      </c>
      <c r="Q20" s="33">
        <f t="shared" si="2"/>
        <v>-1184998725.9876027</v>
      </c>
      <c r="R20" s="30" t="str">
        <f>IF(Q20&gt;0,"Subiu",IF(Q20&lt;0,"Desceu","Estável"))</f>
        <v>Desceu</v>
      </c>
      <c r="S20" s="43">
        <v>-28.05</v>
      </c>
      <c r="T20" s="27">
        <f t="shared" si="11"/>
        <v>-0.28050000000000003</v>
      </c>
      <c r="U20" s="32">
        <f t="shared" si="3"/>
        <v>11.23002084781098</v>
      </c>
      <c r="V20" s="33">
        <f t="shared" si="4"/>
        <v>-1184998725.9876027</v>
      </c>
      <c r="W20" s="30" t="str">
        <f>IF(V20&gt;0,"Subiu",IF(V20&lt;0,"Desceu","Estável"))</f>
        <v>Desceu</v>
      </c>
      <c r="X20" s="43">
        <v>14.12</v>
      </c>
      <c r="Y20" s="27">
        <f t="shared" si="12"/>
        <v>0.14119999999999999</v>
      </c>
      <c r="Z20" s="32">
        <f t="shared" si="5"/>
        <v>7.0802663862600772</v>
      </c>
      <c r="AA20" s="33">
        <f t="shared" si="6"/>
        <v>376087370.79694355</v>
      </c>
      <c r="AB20" s="30" t="str">
        <f>IF(AA20&gt;0,"Subiu",IF(AA20&lt;0,"Desceu","Estável"))</f>
        <v>Subiu</v>
      </c>
      <c r="AC20" s="43">
        <v>7.93</v>
      </c>
      <c r="AD20" s="43">
        <v>8.23</v>
      </c>
      <c r="AE20" s="43" t="s">
        <v>48</v>
      </c>
      <c r="AF20" s="62">
        <f>VLOOKUP(A20,Total_de_acoes!A:B,2,0)</f>
        <v>376187582</v>
      </c>
      <c r="AG20" s="60" t="str">
        <f>VLOOKUP(A20,Ticker!A:B,2,)</f>
        <v>MRV</v>
      </c>
      <c r="AH20" s="60" t="str">
        <f>VLOOKUP(AG20,ChatGPT!A:B,2,0)</f>
        <v>Construção Civil</v>
      </c>
      <c r="AI20" s="62">
        <f>VLOOKUP(AG20,ChatGPT!A:C,3,0)</f>
        <v>45</v>
      </c>
      <c r="AJ20" s="62" t="str">
        <f t="shared" si="7"/>
        <v>Menos de 50 anos</v>
      </c>
    </row>
    <row r="21" spans="1:36" ht="14.25">
      <c r="A21" s="14" t="s">
        <v>49</v>
      </c>
      <c r="B21" s="15">
        <v>45317</v>
      </c>
      <c r="C21" s="16">
        <v>57.91</v>
      </c>
      <c r="D21" s="17">
        <v>1.1499999999999999</v>
      </c>
      <c r="E21" s="23">
        <f>D21/100</f>
        <v>1.15E-2</v>
      </c>
      <c r="F21" s="24">
        <f>C21/(E21+1)</f>
        <v>57.251606524962916</v>
      </c>
      <c r="G21" s="25">
        <f>(C21-F21)*AF21</f>
        <v>41021792.090771534</v>
      </c>
      <c r="H21" s="29" t="str">
        <f>IF(G21&gt;0,"Subiu",IF(G21&lt;0,"Desceu","Estável"))</f>
        <v>Subiu</v>
      </c>
      <c r="I21" s="17">
        <v>-1.03</v>
      </c>
      <c r="J21" s="27">
        <f t="shared" si="8"/>
        <v>-1.03E-2</v>
      </c>
      <c r="K21" s="32">
        <f t="shared" si="9"/>
        <v>58.51268061028594</v>
      </c>
      <c r="L21" s="33">
        <f t="shared" si="0"/>
        <v>-37550552.4122895</v>
      </c>
      <c r="M21" s="30" t="str">
        <f>IF(L21&gt;0,"Subiu",IF(L21&lt;0,"Desceu","Estável"))</f>
        <v>Desceu</v>
      </c>
      <c r="N21" s="36">
        <v>-10.26</v>
      </c>
      <c r="O21" s="27">
        <f t="shared" si="10"/>
        <v>-0.1026</v>
      </c>
      <c r="P21" s="32">
        <f t="shared" si="1"/>
        <v>64.530866948963677</v>
      </c>
      <c r="Q21" s="33">
        <f t="shared" si="2"/>
        <v>-412519014.44763362</v>
      </c>
      <c r="R21" s="30" t="str">
        <f>IF(Q21&gt;0,"Subiu",IF(Q21&lt;0,"Desceu","Estável"))</f>
        <v>Desceu</v>
      </c>
      <c r="S21" s="43">
        <v>-10.26</v>
      </c>
      <c r="T21" s="27">
        <f t="shared" si="11"/>
        <v>-0.1026</v>
      </c>
      <c r="U21" s="32">
        <f t="shared" si="3"/>
        <v>64.530866948963677</v>
      </c>
      <c r="V21" s="33">
        <f t="shared" si="4"/>
        <v>-412519014.44763362</v>
      </c>
      <c r="W21" s="30" t="str">
        <f>IF(V21&gt;0,"Subiu",IF(V21&lt;0,"Desceu","Estável"))</f>
        <v>Desceu</v>
      </c>
      <c r="X21" s="43">
        <v>-28.97</v>
      </c>
      <c r="Y21" s="27">
        <f t="shared" si="12"/>
        <v>-0.28970000000000001</v>
      </c>
      <c r="Z21" s="32">
        <f t="shared" si="5"/>
        <v>81.528931437420809</v>
      </c>
      <c r="AA21" s="33">
        <f t="shared" si="6"/>
        <v>-1471598567.6764145</v>
      </c>
      <c r="AB21" s="30" t="str">
        <f>IF(AA21&gt;0,"Subiu",IF(AA21&lt;0,"Desceu","Estável"))</f>
        <v>Desceu</v>
      </c>
      <c r="AC21" s="43">
        <v>56.22</v>
      </c>
      <c r="AD21" s="43">
        <v>59.29</v>
      </c>
      <c r="AE21" s="43" t="s">
        <v>50</v>
      </c>
      <c r="AF21" s="62">
        <f>VLOOKUP(A21,Total_de_acoes!A:B,2,0)</f>
        <v>62305891</v>
      </c>
      <c r="AG21" s="60" t="str">
        <f>VLOOKUP(A21,Ticker!A:B,2,)</f>
        <v>Arezzo</v>
      </c>
      <c r="AH21" s="60" t="str">
        <f>VLOOKUP(AG21,ChatGPT!A:B,2,0)</f>
        <v>Moda e Calçados</v>
      </c>
      <c r="AI21" s="62">
        <f>VLOOKUP(AG21,ChatGPT!A:C,3,0)</f>
        <v>52</v>
      </c>
      <c r="AJ21" s="62" t="str">
        <f t="shared" si="7"/>
        <v>Entre 50 e 100 anos</v>
      </c>
    </row>
    <row r="22" spans="1:36" ht="14.25">
      <c r="A22" s="14" t="s">
        <v>51</v>
      </c>
      <c r="B22" s="15">
        <v>45317</v>
      </c>
      <c r="C22" s="16">
        <v>15.52</v>
      </c>
      <c r="D22" s="17">
        <v>1.04</v>
      </c>
      <c r="E22" s="23">
        <f>D22/100</f>
        <v>1.04E-2</v>
      </c>
      <c r="F22" s="24">
        <f>C22/(E22+1)</f>
        <v>15.36025336500396</v>
      </c>
      <c r="G22" s="25">
        <f>(C22-F22)*AF22</f>
        <v>822148336.41145825</v>
      </c>
      <c r="H22" s="29" t="str">
        <f>IF(G22&gt;0,"Subiu",IF(G22&lt;0,"Desceu","Estável"))</f>
        <v>Subiu</v>
      </c>
      <c r="I22" s="17">
        <v>-0.77</v>
      </c>
      <c r="J22" s="27">
        <f t="shared" si="8"/>
        <v>-7.7000000000000002E-3</v>
      </c>
      <c r="K22" s="32">
        <f t="shared" si="9"/>
        <v>15.640431321173033</v>
      </c>
      <c r="L22" s="33">
        <f t="shared" si="0"/>
        <v>-619809051.73181033</v>
      </c>
      <c r="M22" s="30" t="str">
        <f>IF(L22&gt;0,"Subiu",IF(L22&lt;0,"Desceu","Estável"))</f>
        <v>Desceu</v>
      </c>
      <c r="N22" s="36">
        <v>-9.08</v>
      </c>
      <c r="O22" s="27">
        <f t="shared" si="10"/>
        <v>-9.0800000000000006E-2</v>
      </c>
      <c r="P22" s="32">
        <f t="shared" si="1"/>
        <v>17.069951605807301</v>
      </c>
      <c r="Q22" s="33">
        <f t="shared" si="2"/>
        <v>-7976945080.9673109</v>
      </c>
      <c r="R22" s="30" t="str">
        <f>IF(Q22&gt;0,"Subiu",IF(Q22&lt;0,"Desceu","Estável"))</f>
        <v>Desceu</v>
      </c>
      <c r="S22" s="43">
        <v>-9.08</v>
      </c>
      <c r="T22" s="27">
        <f t="shared" si="11"/>
        <v>-9.0800000000000006E-2</v>
      </c>
      <c r="U22" s="32">
        <f t="shared" si="3"/>
        <v>17.069951605807301</v>
      </c>
      <c r="V22" s="33">
        <f t="shared" si="4"/>
        <v>-7976945080.9673109</v>
      </c>
      <c r="W22" s="30" t="str">
        <f>IF(V22&gt;0,"Subiu",IF(V22&lt;0,"Desceu","Estável"))</f>
        <v>Desceu</v>
      </c>
      <c r="X22" s="43">
        <v>16.11</v>
      </c>
      <c r="Y22" s="27">
        <f t="shared" si="12"/>
        <v>0.16109999999999999</v>
      </c>
      <c r="Z22" s="32">
        <f t="shared" si="5"/>
        <v>13.366635087417103</v>
      </c>
      <c r="AA22" s="33">
        <f t="shared" si="6"/>
        <v>11082458047.461975</v>
      </c>
      <c r="AB22" s="30" t="str">
        <f>IF(AA22&gt;0,"Subiu",IF(AA22&lt;0,"Desceu","Estável"))</f>
        <v>Subiu</v>
      </c>
      <c r="AC22" s="43">
        <v>15.35</v>
      </c>
      <c r="AD22" s="43">
        <v>15.62</v>
      </c>
      <c r="AE22" s="43" t="s">
        <v>52</v>
      </c>
      <c r="AF22" s="62">
        <f>VLOOKUP(A22,Total_de_acoes!A:B,2,0)</f>
        <v>5146576868</v>
      </c>
      <c r="AG22" s="60" t="str">
        <f>VLOOKUP(A22,Ticker!A:B,2,)</f>
        <v>Banco Bradesco</v>
      </c>
      <c r="AH22" s="60" t="str">
        <f>VLOOKUP(AG22,ChatGPT!A:B,2,0)</f>
        <v>Financeiro</v>
      </c>
      <c r="AI22" s="62">
        <f>VLOOKUP(AG22,ChatGPT!A:C,3,0)</f>
        <v>81</v>
      </c>
      <c r="AJ22" s="62" t="str">
        <f t="shared" si="7"/>
        <v>Entre 50 e 100 anos</v>
      </c>
    </row>
    <row r="23" spans="1:36" ht="14.25">
      <c r="A23" s="14" t="s">
        <v>53</v>
      </c>
      <c r="B23" s="15">
        <v>45317</v>
      </c>
      <c r="C23" s="16">
        <v>7.19</v>
      </c>
      <c r="D23" s="17">
        <v>0.98</v>
      </c>
      <c r="E23" s="23">
        <f>D23/100</f>
        <v>9.7999999999999997E-3</v>
      </c>
      <c r="F23" s="24">
        <f>C23/(E23+1)</f>
        <v>7.1202218261041796</v>
      </c>
      <c r="G23" s="25">
        <f>(C23-F23)*AF23</f>
        <v>18214628.100697115</v>
      </c>
      <c r="H23" s="29" t="str">
        <f>IF(G23&gt;0,"Subiu",IF(G23&lt;0,"Desceu","Estável"))</f>
        <v>Subiu</v>
      </c>
      <c r="I23" s="17">
        <v>6.05</v>
      </c>
      <c r="J23" s="27">
        <f t="shared" si="8"/>
        <v>6.0499999999999998E-2</v>
      </c>
      <c r="K23" s="32">
        <f t="shared" si="9"/>
        <v>6.7798208392267805</v>
      </c>
      <c r="L23" s="33">
        <f t="shared" si="0"/>
        <v>107071602.0642055</v>
      </c>
      <c r="M23" s="30" t="str">
        <f>IF(L23&gt;0,"Subiu",IF(L23&lt;0,"Desceu","Estável"))</f>
        <v>Subiu</v>
      </c>
      <c r="N23" s="36">
        <v>-3.75</v>
      </c>
      <c r="O23" s="27">
        <f t="shared" si="10"/>
        <v>-3.7499999999999999E-2</v>
      </c>
      <c r="P23" s="32">
        <f t="shared" si="1"/>
        <v>7.4701298701298704</v>
      </c>
      <c r="Q23" s="33">
        <f t="shared" si="2"/>
        <v>-73124031.762857109</v>
      </c>
      <c r="R23" s="30" t="str">
        <f>IF(Q23&gt;0,"Subiu",IF(Q23&lt;0,"Desceu","Estável"))</f>
        <v>Desceu</v>
      </c>
      <c r="S23" s="43">
        <v>-3.75</v>
      </c>
      <c r="T23" s="27">
        <f t="shared" si="11"/>
        <v>-3.7499999999999999E-2</v>
      </c>
      <c r="U23" s="32">
        <f t="shared" si="3"/>
        <v>7.4701298701298704</v>
      </c>
      <c r="V23" s="33">
        <f t="shared" si="4"/>
        <v>-73124031.762857109</v>
      </c>
      <c r="W23" s="30" t="str">
        <f>IF(V23&gt;0,"Subiu",IF(V23&lt;0,"Desceu","Estável"))</f>
        <v>Desceu</v>
      </c>
      <c r="X23" s="43">
        <v>-48.31</v>
      </c>
      <c r="Y23" s="27">
        <f t="shared" si="12"/>
        <v>-0.48310000000000003</v>
      </c>
      <c r="Z23" s="32">
        <f t="shared" si="5"/>
        <v>13.909847165796094</v>
      </c>
      <c r="AA23" s="33">
        <f t="shared" si="6"/>
        <v>-1754123247.7829332</v>
      </c>
      <c r="AB23" s="30" t="str">
        <f>IF(AA23&gt;0,"Subiu",IF(AA23&lt;0,"Desceu","Estável"))</f>
        <v>Desceu</v>
      </c>
      <c r="AC23" s="43">
        <v>7.11</v>
      </c>
      <c r="AD23" s="43">
        <v>7.24</v>
      </c>
      <c r="AE23" s="43" t="s">
        <v>54</v>
      </c>
      <c r="AF23" s="62">
        <f>VLOOKUP(A23,Total_de_acoes!A:B,2,0)</f>
        <v>261036182</v>
      </c>
      <c r="AG23" s="60" t="str">
        <f>VLOOKUP(A23,Ticker!A:B,2,)</f>
        <v>Minerva</v>
      </c>
      <c r="AH23" s="60" t="str">
        <f>VLOOKUP(AG23,ChatGPT!A:B,2,0)</f>
        <v>Alimentos</v>
      </c>
      <c r="AI23" s="62">
        <f>VLOOKUP(AG23,ChatGPT!A:C,3,0)</f>
        <v>102</v>
      </c>
      <c r="AJ23" s="62" t="str">
        <f t="shared" si="7"/>
        <v>Mais de 100 anos</v>
      </c>
    </row>
    <row r="24" spans="1:36" ht="14.25">
      <c r="A24" s="14" t="s">
        <v>55</v>
      </c>
      <c r="B24" s="15">
        <v>45317</v>
      </c>
      <c r="C24" s="16">
        <v>4.1399999999999997</v>
      </c>
      <c r="D24" s="17">
        <v>0.97</v>
      </c>
      <c r="E24" s="23">
        <f>D24/100</f>
        <v>9.7000000000000003E-3</v>
      </c>
      <c r="F24" s="24">
        <f>C24/(E24+1)</f>
        <v>4.1002277904328013</v>
      </c>
      <c r="G24" s="25">
        <f>(C24-F24)*AF24</f>
        <v>6340916.223143544</v>
      </c>
      <c r="H24" s="29" t="str">
        <f>IF(G24&gt;0,"Subiu",IF(G24&lt;0,"Desceu","Estável"))</f>
        <v>Subiu</v>
      </c>
      <c r="I24" s="17">
        <v>-6.33</v>
      </c>
      <c r="J24" s="27">
        <f t="shared" si="8"/>
        <v>-6.3299999999999995E-2</v>
      </c>
      <c r="K24" s="32">
        <f t="shared" si="9"/>
        <v>4.4197715383794165</v>
      </c>
      <c r="L24" s="33">
        <f t="shared" si="0"/>
        <v>-44604207.455121122</v>
      </c>
      <c r="M24" s="30" t="str">
        <f>IF(L24&gt;0,"Subiu",IF(L24&lt;0,"Desceu","Estável"))</f>
        <v>Desceu</v>
      </c>
      <c r="N24" s="36">
        <v>1.97</v>
      </c>
      <c r="O24" s="27">
        <f t="shared" si="10"/>
        <v>1.9699999999999999E-2</v>
      </c>
      <c r="P24" s="32">
        <f t="shared" si="1"/>
        <v>4.0600176522506617</v>
      </c>
      <c r="Q24" s="33">
        <f t="shared" si="2"/>
        <v>12751651.767096197</v>
      </c>
      <c r="R24" s="30" t="str">
        <f>IF(Q24&gt;0,"Subiu",IF(Q24&lt;0,"Desceu","Estável"))</f>
        <v>Subiu</v>
      </c>
      <c r="S24" s="43">
        <v>1.97</v>
      </c>
      <c r="T24" s="27">
        <f t="shared" si="11"/>
        <v>1.9699999999999999E-2</v>
      </c>
      <c r="U24" s="32">
        <f t="shared" si="3"/>
        <v>4.0600176522506617</v>
      </c>
      <c r="V24" s="33">
        <f t="shared" si="4"/>
        <v>12751651.767096197</v>
      </c>
      <c r="W24" s="30" t="str">
        <f>IF(V24&gt;0,"Subiu",IF(V24&lt;0,"Desceu","Estável"))</f>
        <v>Subiu</v>
      </c>
      <c r="X24" s="43">
        <v>-51.18</v>
      </c>
      <c r="Y24" s="27">
        <f t="shared" si="12"/>
        <v>-0.51180000000000003</v>
      </c>
      <c r="Z24" s="32">
        <f t="shared" si="5"/>
        <v>8.4801310938140109</v>
      </c>
      <c r="AA24" s="33">
        <f t="shared" si="6"/>
        <v>-691950685.23505127</v>
      </c>
      <c r="AB24" s="30" t="str">
        <f>IF(AA24&gt;0,"Subiu",IF(AA24&lt;0,"Desceu","Estável"))</f>
        <v>Desceu</v>
      </c>
      <c r="AC24" s="43">
        <v>4.08</v>
      </c>
      <c r="AD24" s="43">
        <v>4.2</v>
      </c>
      <c r="AE24" s="43" t="s">
        <v>56</v>
      </c>
      <c r="AF24" s="62">
        <f>VLOOKUP(A24,Total_de_acoes!A:B,2,0)</f>
        <v>159430826</v>
      </c>
      <c r="AG24" s="60" t="str">
        <f>VLOOKUP(A24,Ticker!A:B,2,)</f>
        <v>Grupo Pão de Açúcar</v>
      </c>
      <c r="AH24" s="60" t="str">
        <f>VLOOKUP(AG24,ChatGPT!A:B,2,0)</f>
        <v>Varejo</v>
      </c>
      <c r="AI24" s="62">
        <f>VLOOKUP(AG24,ChatGPT!A:C,3,0)</f>
        <v>76</v>
      </c>
      <c r="AJ24" s="62" t="str">
        <f t="shared" si="7"/>
        <v>Entre 50 e 100 anos</v>
      </c>
    </row>
    <row r="25" spans="1:36" ht="14.25">
      <c r="A25" s="14" t="s">
        <v>57</v>
      </c>
      <c r="B25" s="15">
        <v>45317</v>
      </c>
      <c r="C25" s="16">
        <v>14.61</v>
      </c>
      <c r="D25" s="17">
        <v>0.96</v>
      </c>
      <c r="E25" s="23">
        <f>D25/100</f>
        <v>9.5999999999999992E-3</v>
      </c>
      <c r="F25" s="24">
        <f>C25/(E25+1)</f>
        <v>14.471077654516639</v>
      </c>
      <c r="G25" s="25">
        <f>(C25-F25)*AF25</f>
        <v>233045769.56633979</v>
      </c>
      <c r="H25" s="29" t="str">
        <f>IF(G25&gt;0,"Subiu",IF(G25&lt;0,"Desceu","Estável"))</f>
        <v>Subiu</v>
      </c>
      <c r="I25" s="17">
        <v>12.38</v>
      </c>
      <c r="J25" s="27">
        <f t="shared" si="8"/>
        <v>0.12380000000000001</v>
      </c>
      <c r="K25" s="32">
        <f t="shared" si="9"/>
        <v>13.000533902829686</v>
      </c>
      <c r="L25" s="33">
        <f t="shared" si="0"/>
        <v>2699920332.47751</v>
      </c>
      <c r="M25" s="30" t="str">
        <f>IF(L25&gt;0,"Subiu",IF(L25&lt;0,"Desceu","Estável"))</f>
        <v>Subiu</v>
      </c>
      <c r="N25" s="36">
        <v>5.79</v>
      </c>
      <c r="O25" s="27">
        <f t="shared" si="10"/>
        <v>5.79E-2</v>
      </c>
      <c r="P25" s="32">
        <f t="shared" si="1"/>
        <v>13.810379052840531</v>
      </c>
      <c r="Q25" s="33">
        <f t="shared" si="2"/>
        <v>1341384486.0146294</v>
      </c>
      <c r="R25" s="30" t="str">
        <f>IF(Q25&gt;0,"Subiu",IF(Q25&lt;0,"Desceu","Estável"))</f>
        <v>Subiu</v>
      </c>
      <c r="S25" s="43">
        <v>5.79</v>
      </c>
      <c r="T25" s="27">
        <f t="shared" si="11"/>
        <v>5.79E-2</v>
      </c>
      <c r="U25" s="32">
        <f t="shared" si="3"/>
        <v>13.810379052840531</v>
      </c>
      <c r="V25" s="33">
        <f t="shared" si="4"/>
        <v>1341384486.0146294</v>
      </c>
      <c r="W25" s="30" t="str">
        <f>IF(V25&gt;0,"Subiu",IF(V25&lt;0,"Desceu","Estável"))</f>
        <v>Subiu</v>
      </c>
      <c r="X25" s="43">
        <v>78.17</v>
      </c>
      <c r="Y25" s="27">
        <f t="shared" si="12"/>
        <v>0.78170000000000006</v>
      </c>
      <c r="Z25" s="32">
        <f t="shared" si="5"/>
        <v>8.2000336757029793</v>
      </c>
      <c r="AA25" s="33">
        <f t="shared" si="6"/>
        <v>10752881617.011339</v>
      </c>
      <c r="AB25" s="30" t="str">
        <f>IF(AA25&gt;0,"Subiu",IF(AA25&lt;0,"Desceu","Estável"))</f>
        <v>Subiu</v>
      </c>
      <c r="AC25" s="43">
        <v>14.46</v>
      </c>
      <c r="AD25" s="43">
        <v>14.93</v>
      </c>
      <c r="AE25" s="43" t="s">
        <v>58</v>
      </c>
      <c r="AF25" s="62">
        <f>VLOOKUP(A25,Total_de_acoes!A:B,2,0)</f>
        <v>1677525446</v>
      </c>
      <c r="AG25" s="60" t="str">
        <f>VLOOKUP(A25,Ticker!A:B,2,)</f>
        <v>BRF</v>
      </c>
      <c r="AH25" s="60" t="str">
        <f>VLOOKUP(AG25,ChatGPT!A:B,2,0)</f>
        <v>Alimentos</v>
      </c>
      <c r="AI25" s="62">
        <f>VLOOKUP(AG25,ChatGPT!A:C,3,0)</f>
        <v>15</v>
      </c>
      <c r="AJ25" s="62" t="str">
        <f t="shared" si="7"/>
        <v>Menos de 50 anos</v>
      </c>
    </row>
    <row r="26" spans="1:36" ht="14.25">
      <c r="A26" s="14" t="s">
        <v>59</v>
      </c>
      <c r="B26" s="15">
        <v>45317</v>
      </c>
      <c r="C26" s="16">
        <v>51.2</v>
      </c>
      <c r="D26" s="17">
        <v>0.88</v>
      </c>
      <c r="E26" s="23">
        <f>D26/100</f>
        <v>8.8000000000000005E-3</v>
      </c>
      <c r="F26" s="24">
        <f>C26/(E26+1)</f>
        <v>50.753370340999211</v>
      </c>
      <c r="G26" s="25">
        <f>(C26-F26)*AF26</f>
        <v>188965307.05662104</v>
      </c>
      <c r="H26" s="29" t="str">
        <f>IF(G26&gt;0,"Subiu",IF(G26&lt;0,"Desceu","Estável"))</f>
        <v>Subiu</v>
      </c>
      <c r="I26" s="17">
        <v>1.0900000000000001</v>
      </c>
      <c r="J26" s="27">
        <f t="shared" si="8"/>
        <v>1.09E-2</v>
      </c>
      <c r="K26" s="32">
        <f t="shared" si="9"/>
        <v>50.647937481452182</v>
      </c>
      <c r="L26" s="33">
        <f t="shared" si="0"/>
        <v>233573076.10342932</v>
      </c>
      <c r="M26" s="30" t="str">
        <f>IF(L26&gt;0,"Subiu",IF(L26&lt;0,"Desceu","Estável"))</f>
        <v>Subiu</v>
      </c>
      <c r="N26" s="36">
        <v>-4.1900000000000004</v>
      </c>
      <c r="O26" s="27">
        <f t="shared" si="10"/>
        <v>-4.1900000000000007E-2</v>
      </c>
      <c r="P26" s="32">
        <f t="shared" si="1"/>
        <v>53.439098215217626</v>
      </c>
      <c r="Q26" s="33">
        <f t="shared" si="2"/>
        <v>-947343897.21256876</v>
      </c>
      <c r="R26" s="30" t="str">
        <f>IF(Q26&gt;0,"Subiu",IF(Q26&lt;0,"Desceu","Estável"))</f>
        <v>Desceu</v>
      </c>
      <c r="S26" s="43">
        <v>-4.1900000000000004</v>
      </c>
      <c r="T26" s="27">
        <f t="shared" si="11"/>
        <v>-4.1900000000000007E-2</v>
      </c>
      <c r="U26" s="32">
        <f t="shared" si="3"/>
        <v>53.439098215217626</v>
      </c>
      <c r="V26" s="33">
        <f t="shared" si="4"/>
        <v>-947343897.21256876</v>
      </c>
      <c r="W26" s="30" t="str">
        <f>IF(V26&gt;0,"Subiu",IF(V26&lt;0,"Desceu","Estável"))</f>
        <v>Desceu</v>
      </c>
      <c r="X26" s="43">
        <v>32.78</v>
      </c>
      <c r="Y26" s="27">
        <f t="shared" si="12"/>
        <v>0.32780000000000004</v>
      </c>
      <c r="Z26" s="32">
        <f t="shared" si="5"/>
        <v>38.560024100015063</v>
      </c>
      <c r="AA26" s="33">
        <f t="shared" si="6"/>
        <v>5347869043.1633692</v>
      </c>
      <c r="AB26" s="30" t="str">
        <f>IF(AA26&gt;0,"Subiu",IF(AA26&lt;0,"Desceu","Estável"))</f>
        <v>Subiu</v>
      </c>
      <c r="AC26" s="43">
        <v>50.62</v>
      </c>
      <c r="AD26" s="43">
        <v>51.26</v>
      </c>
      <c r="AE26" s="43" t="s">
        <v>60</v>
      </c>
      <c r="AF26" s="62">
        <f>VLOOKUP(A26,Total_de_acoes!A:B,2,0)</f>
        <v>423091712</v>
      </c>
      <c r="AG26" s="60" t="str">
        <f>VLOOKUP(A26,Ticker!A:B,2,)</f>
        <v>Vivo</v>
      </c>
      <c r="AH26" s="60" t="str">
        <f>VLOOKUP(AG26,ChatGPT!A:B,2,0)</f>
        <v>Telecomunicações</v>
      </c>
      <c r="AI26" s="62">
        <f>VLOOKUP(AG26,ChatGPT!A:C,3,0)</f>
        <v>26</v>
      </c>
      <c r="AJ26" s="62" t="str">
        <f t="shared" si="7"/>
        <v>Menos de 50 anos</v>
      </c>
    </row>
    <row r="27" spans="1:36" ht="14.25">
      <c r="A27" s="14" t="s">
        <v>61</v>
      </c>
      <c r="B27" s="15">
        <v>45317</v>
      </c>
      <c r="C27" s="16">
        <v>22.64</v>
      </c>
      <c r="D27" s="17">
        <v>0.84</v>
      </c>
      <c r="E27" s="23">
        <f>D27/100</f>
        <v>8.3999999999999995E-3</v>
      </c>
      <c r="F27" s="24">
        <f>C27/(E27+1)</f>
        <v>22.451408171360573</v>
      </c>
      <c r="G27" s="25">
        <f>(C27-F27)*AF27</f>
        <v>229771333.63468358</v>
      </c>
      <c r="H27" s="29" t="str">
        <f>IF(G27&gt;0,"Subiu",IF(G27&lt;0,"Desceu","Estável"))</f>
        <v>Subiu</v>
      </c>
      <c r="I27" s="17">
        <v>1.07</v>
      </c>
      <c r="J27" s="27">
        <f t="shared" si="8"/>
        <v>1.0700000000000001E-2</v>
      </c>
      <c r="K27" s="32">
        <f t="shared" si="9"/>
        <v>22.40031661224894</v>
      </c>
      <c r="L27" s="33">
        <f t="shared" si="0"/>
        <v>292018864.50199336</v>
      </c>
      <c r="M27" s="30" t="str">
        <f>IF(L27&gt;0,"Subiu",IF(L27&lt;0,"Desceu","Estável"))</f>
        <v>Subiu</v>
      </c>
      <c r="N27" s="36">
        <v>-1.35</v>
      </c>
      <c r="O27" s="27">
        <f t="shared" si="10"/>
        <v>-1.3500000000000002E-2</v>
      </c>
      <c r="P27" s="32">
        <f t="shared" si="1"/>
        <v>22.949822605169793</v>
      </c>
      <c r="Q27" s="33">
        <f t="shared" si="2"/>
        <v>-377473158.26785594</v>
      </c>
      <c r="R27" s="30" t="str">
        <f>IF(Q27&gt;0,"Subiu",IF(Q27&lt;0,"Desceu","Estável"))</f>
        <v>Desceu</v>
      </c>
      <c r="S27" s="43">
        <v>-1.35</v>
      </c>
      <c r="T27" s="27">
        <f t="shared" si="11"/>
        <v>-1.3500000000000002E-2</v>
      </c>
      <c r="U27" s="32">
        <f t="shared" si="3"/>
        <v>22.949822605169793</v>
      </c>
      <c r="V27" s="33">
        <f t="shared" si="4"/>
        <v>-377473158.26785594</v>
      </c>
      <c r="W27" s="30" t="str">
        <f>IF(V27&gt;0,"Subiu",IF(V27&lt;0,"Desceu","Estável"))</f>
        <v>Desceu</v>
      </c>
      <c r="X27" s="43">
        <v>20.93</v>
      </c>
      <c r="Y27" s="27">
        <f t="shared" si="12"/>
        <v>0.20929999999999999</v>
      </c>
      <c r="Z27" s="32">
        <f t="shared" si="5"/>
        <v>18.721574464566277</v>
      </c>
      <c r="AA27" s="33">
        <f t="shared" si="6"/>
        <v>4774023707.8149624</v>
      </c>
      <c r="AB27" s="30" t="str">
        <f>IF(AA27&gt;0,"Subiu",IF(AA27&lt;0,"Desceu","Estável"))</f>
        <v>Subiu</v>
      </c>
      <c r="AC27" s="43">
        <v>22.32</v>
      </c>
      <c r="AD27" s="43">
        <v>22.83</v>
      </c>
      <c r="AE27" s="43" t="s">
        <v>62</v>
      </c>
      <c r="AF27" s="62">
        <f>VLOOKUP(A27,Total_de_acoes!A:B,2,0)</f>
        <v>1218352541</v>
      </c>
      <c r="AG27" s="60" t="str">
        <f>VLOOKUP(A27,Ticker!A:B,2,)</f>
        <v>Rumo</v>
      </c>
      <c r="AH27" s="60" t="str">
        <f>VLOOKUP(AG27,ChatGPT!A:B,2,0)</f>
        <v>Logística e Transporte Ferroviário</v>
      </c>
      <c r="AI27" s="62">
        <f>VLOOKUP(AG27,ChatGPT!A:C,3,0)</f>
        <v>9</v>
      </c>
      <c r="AJ27" s="62" t="str">
        <f t="shared" si="7"/>
        <v>Menos de 50 anos</v>
      </c>
    </row>
    <row r="28" spans="1:36" ht="14.25">
      <c r="A28" s="14" t="s">
        <v>63</v>
      </c>
      <c r="B28" s="15">
        <v>45317</v>
      </c>
      <c r="C28" s="16">
        <v>4.9000000000000004</v>
      </c>
      <c r="D28" s="17">
        <v>0.82</v>
      </c>
      <c r="E28" s="23">
        <f>D28/100</f>
        <v>8.199999999999999E-3</v>
      </c>
      <c r="F28" s="24">
        <f>C28/(E28+1)</f>
        <v>4.8601467962705813</v>
      </c>
      <c r="G28" s="25">
        <f>(C28-F28)*AF28</f>
        <v>43657683.375540853</v>
      </c>
      <c r="H28" s="29" t="str">
        <f>IF(G28&gt;0,"Subiu",IF(G28&lt;0,"Desceu","Estável"))</f>
        <v>Subiu</v>
      </c>
      <c r="I28" s="17">
        <v>9.3800000000000008</v>
      </c>
      <c r="J28" s="27">
        <f t="shared" si="8"/>
        <v>9.3800000000000008E-2</v>
      </c>
      <c r="K28" s="32">
        <f t="shared" si="9"/>
        <v>4.4797952093618578</v>
      </c>
      <c r="L28" s="33">
        <f t="shared" si="0"/>
        <v>460318518.60941702</v>
      </c>
      <c r="M28" s="30" t="str">
        <f>IF(L28&gt;0,"Subiu",IF(L28&lt;0,"Desceu","Estável"))</f>
        <v>Subiu</v>
      </c>
      <c r="N28" s="36">
        <v>5.83</v>
      </c>
      <c r="O28" s="27">
        <f t="shared" si="10"/>
        <v>5.8299999999999998E-2</v>
      </c>
      <c r="P28" s="32">
        <f t="shared" si="1"/>
        <v>4.6300670887272046</v>
      </c>
      <c r="Q28" s="33">
        <f t="shared" si="2"/>
        <v>295701335.65664715</v>
      </c>
      <c r="R28" s="30" t="str">
        <f>IF(Q28&gt;0,"Subiu",IF(Q28&lt;0,"Desceu","Estável"))</f>
        <v>Subiu</v>
      </c>
      <c r="S28" s="43">
        <v>5.83</v>
      </c>
      <c r="T28" s="27">
        <f t="shared" si="11"/>
        <v>5.8299999999999998E-2</v>
      </c>
      <c r="U28" s="32">
        <f t="shared" si="3"/>
        <v>4.6300670887272046</v>
      </c>
      <c r="V28" s="33">
        <f t="shared" si="4"/>
        <v>295701335.65664715</v>
      </c>
      <c r="W28" s="30" t="str">
        <f>IF(V28&gt;0,"Subiu",IF(V28&lt;0,"Desceu","Estável"))</f>
        <v>Subiu</v>
      </c>
      <c r="X28" s="43">
        <v>-2.19</v>
      </c>
      <c r="Y28" s="27">
        <f t="shared" si="12"/>
        <v>-2.1899999999999999E-2</v>
      </c>
      <c r="Z28" s="32">
        <f t="shared" si="5"/>
        <v>5.0097127083120343</v>
      </c>
      <c r="AA28" s="33">
        <f t="shared" si="6"/>
        <v>-120186138.96839836</v>
      </c>
      <c r="AB28" s="30" t="str">
        <f>IF(AA28&gt;0,"Subiu",IF(AA28&lt;0,"Desceu","Estável"))</f>
        <v>Desceu</v>
      </c>
      <c r="AC28" s="43">
        <v>4.82</v>
      </c>
      <c r="AD28" s="43">
        <v>4.97</v>
      </c>
      <c r="AE28" s="43" t="s">
        <v>64</v>
      </c>
      <c r="AF28" s="62">
        <f>VLOOKUP(A28,Total_de_acoes!A:B,2,0)</f>
        <v>1095462329</v>
      </c>
      <c r="AG28" s="60" t="str">
        <f>VLOOKUP(A28,Ticker!A:B,2,)</f>
        <v>Cielo</v>
      </c>
      <c r="AH28" s="60" t="str">
        <f>VLOOKUP(AG28,ChatGPT!A:B,2,0)</f>
        <v>Serviços Financeiros</v>
      </c>
      <c r="AI28" s="62">
        <f>VLOOKUP(AG28,ChatGPT!A:C,3,0)</f>
        <v>29</v>
      </c>
      <c r="AJ28" s="62" t="str">
        <f t="shared" si="7"/>
        <v>Menos de 50 anos</v>
      </c>
    </row>
    <row r="29" spans="1:36" ht="14.25">
      <c r="A29" s="14" t="s">
        <v>65</v>
      </c>
      <c r="B29" s="15">
        <v>45317</v>
      </c>
      <c r="C29" s="16">
        <v>7.81</v>
      </c>
      <c r="D29" s="17">
        <v>0.77</v>
      </c>
      <c r="E29" s="23">
        <f>D29/100</f>
        <v>7.7000000000000002E-3</v>
      </c>
      <c r="F29" s="24">
        <f>C29/(E29+1)</f>
        <v>7.7503225166220098</v>
      </c>
      <c r="G29" s="25">
        <f>(C29-F29)*AF29</f>
        <v>18068446.609983239</v>
      </c>
      <c r="H29" s="29" t="str">
        <f>IF(G29&gt;0,"Subiu",IF(G29&lt;0,"Desceu","Estável"))</f>
        <v>Subiu</v>
      </c>
      <c r="I29" s="17">
        <v>3.17</v>
      </c>
      <c r="J29" s="27">
        <f t="shared" si="8"/>
        <v>3.1699999999999999E-2</v>
      </c>
      <c r="K29" s="32">
        <f t="shared" si="9"/>
        <v>7.5700300474944262</v>
      </c>
      <c r="L29" s="33">
        <f t="shared" si="0"/>
        <v>72655280.172996044</v>
      </c>
      <c r="M29" s="30" t="str">
        <f>IF(L29&gt;0,"Subiu",IF(L29&lt;0,"Desceu","Estável"))</f>
        <v>Subiu</v>
      </c>
      <c r="N29" s="36">
        <v>-3.22</v>
      </c>
      <c r="O29" s="27">
        <f t="shared" si="10"/>
        <v>-3.2199999999999999E-2</v>
      </c>
      <c r="P29" s="32">
        <f t="shared" si="1"/>
        <v>8.0698491423847898</v>
      </c>
      <c r="Q29" s="33">
        <f t="shared" si="2"/>
        <v>-78674067.505352318</v>
      </c>
      <c r="R29" s="30" t="str">
        <f>IF(Q29&gt;0,"Subiu",IF(Q29&lt;0,"Desceu","Estável"))</f>
        <v>Desceu</v>
      </c>
      <c r="S29" s="43">
        <v>-3.22</v>
      </c>
      <c r="T29" s="27">
        <f t="shared" si="11"/>
        <v>-3.2199999999999999E-2</v>
      </c>
      <c r="U29" s="32">
        <f t="shared" si="3"/>
        <v>8.0698491423847898</v>
      </c>
      <c r="V29" s="33">
        <f t="shared" si="4"/>
        <v>-78674067.505352318</v>
      </c>
      <c r="W29" s="30" t="str">
        <f>IF(V29&gt;0,"Subiu",IF(V29&lt;0,"Desceu","Estável"))</f>
        <v>Desceu</v>
      </c>
      <c r="X29" s="43">
        <v>9.94</v>
      </c>
      <c r="Y29" s="27">
        <f t="shared" si="12"/>
        <v>9.9399999999999988E-2</v>
      </c>
      <c r="Z29" s="32">
        <f t="shared" si="5"/>
        <v>7.1038748408222672</v>
      </c>
      <c r="AA29" s="33">
        <f t="shared" si="6"/>
        <v>213792271.66396189</v>
      </c>
      <c r="AB29" s="30" t="str">
        <f>IF(AA29&gt;0,"Subiu",IF(AA29&lt;0,"Desceu","Estável"))</f>
        <v>Subiu</v>
      </c>
      <c r="AC29" s="43">
        <v>7.7</v>
      </c>
      <c r="AD29" s="43">
        <v>7.85</v>
      </c>
      <c r="AE29" s="43" t="s">
        <v>66</v>
      </c>
      <c r="AF29" s="62">
        <f>VLOOKUP(A29,Total_de_acoes!A:B,2,0)</f>
        <v>302768240</v>
      </c>
      <c r="AG29" s="60" t="str">
        <f>VLOOKUP(A29,Ticker!A:B,2,)</f>
        <v>Dexco</v>
      </c>
      <c r="AH29" s="60" t="str">
        <f>VLOOKUP(AG29,ChatGPT!A:B,2,0)</f>
        <v>Não disponível</v>
      </c>
      <c r="AI29" s="62">
        <f>VLOOKUP(AG29,ChatGPT!A:C,3,0)</f>
        <v>8</v>
      </c>
      <c r="AJ29" s="62" t="str">
        <f t="shared" si="7"/>
        <v>Menos de 50 anos</v>
      </c>
    </row>
    <row r="30" spans="1:36" ht="14.25">
      <c r="A30" s="14" t="s">
        <v>67</v>
      </c>
      <c r="B30" s="15">
        <v>45317</v>
      </c>
      <c r="C30" s="16">
        <v>17.52</v>
      </c>
      <c r="D30" s="17">
        <v>0.74</v>
      </c>
      <c r="E30" s="23">
        <f>D30/100</f>
        <v>7.4000000000000003E-3</v>
      </c>
      <c r="F30" s="24">
        <f>C30/(E30+1)</f>
        <v>17.391304347826086</v>
      </c>
      <c r="G30" s="25">
        <f>(C30-F30)*AF30</f>
        <v>103972807.36695692</v>
      </c>
      <c r="H30" s="29" t="str">
        <f>IF(G30&gt;0,"Subiu",IF(G30&lt;0,"Desceu","Estável"))</f>
        <v>Subiu</v>
      </c>
      <c r="I30" s="17">
        <v>-0.56999999999999995</v>
      </c>
      <c r="J30" s="27">
        <f t="shared" si="8"/>
        <v>-5.6999999999999993E-3</v>
      </c>
      <c r="K30" s="32">
        <f t="shared" si="9"/>
        <v>17.620436487981493</v>
      </c>
      <c r="L30" s="33">
        <f t="shared" si="0"/>
        <v>-81142318.649597988</v>
      </c>
      <c r="M30" s="30" t="str">
        <f>IF(L30&gt;0,"Subiu",IF(L30&lt;0,"Desceu","Estável"))</f>
        <v>Desceu</v>
      </c>
      <c r="N30" s="36">
        <v>-2.29</v>
      </c>
      <c r="O30" s="27">
        <f t="shared" si="10"/>
        <v>-2.29E-2</v>
      </c>
      <c r="P30" s="32">
        <f t="shared" si="1"/>
        <v>17.930610991710164</v>
      </c>
      <c r="Q30" s="33">
        <f t="shared" si="2"/>
        <v>-331731311.99602252</v>
      </c>
      <c r="R30" s="30" t="str">
        <f>IF(Q30&gt;0,"Subiu",IF(Q30&lt;0,"Desceu","Estável"))</f>
        <v>Desceu</v>
      </c>
      <c r="S30" s="43">
        <v>-2.29</v>
      </c>
      <c r="T30" s="27">
        <f t="shared" si="11"/>
        <v>-2.29E-2</v>
      </c>
      <c r="U30" s="32">
        <f t="shared" si="3"/>
        <v>17.930610991710164</v>
      </c>
      <c r="V30" s="33">
        <f t="shared" si="4"/>
        <v>-331731311.99602252</v>
      </c>
      <c r="W30" s="30" t="str">
        <f>IF(V30&gt;0,"Subiu",IF(V30&lt;0,"Desceu","Estável"))</f>
        <v>Desceu</v>
      </c>
      <c r="X30" s="43">
        <v>56.87</v>
      </c>
      <c r="Y30" s="27">
        <f t="shared" si="12"/>
        <v>0.56869999999999998</v>
      </c>
      <c r="Z30" s="32">
        <f t="shared" si="5"/>
        <v>11.168483457640084</v>
      </c>
      <c r="AA30" s="33">
        <f t="shared" si="6"/>
        <v>5131369978.640872</v>
      </c>
      <c r="AB30" s="30" t="str">
        <f>IF(AA30&gt;0,"Subiu",IF(AA30&lt;0,"Desceu","Estável"))</f>
        <v>Subiu</v>
      </c>
      <c r="AC30" s="43">
        <v>17.36</v>
      </c>
      <c r="AD30" s="43">
        <v>17.579999999999998</v>
      </c>
      <c r="AE30" s="43" t="s">
        <v>68</v>
      </c>
      <c r="AF30" s="62">
        <f>VLOOKUP(A30,Total_de_acoes!A:B,2,0)</f>
        <v>807896814</v>
      </c>
      <c r="AG30" s="60" t="str">
        <f>VLOOKUP(A30,Ticker!A:B,2,)</f>
        <v>TIM</v>
      </c>
      <c r="AH30" s="60" t="str">
        <f>VLOOKUP(AG30,ChatGPT!A:B,2,0)</f>
        <v>Telecomunicações</v>
      </c>
      <c r="AI30" s="62">
        <f>VLOOKUP(AG30,ChatGPT!A:C,3,0)</f>
        <v>26</v>
      </c>
      <c r="AJ30" s="62" t="str">
        <f t="shared" si="7"/>
        <v>Menos de 50 anos</v>
      </c>
    </row>
    <row r="31" spans="1:36" ht="14.25">
      <c r="A31" s="14" t="s">
        <v>69</v>
      </c>
      <c r="B31" s="15">
        <v>45317</v>
      </c>
      <c r="C31" s="16">
        <v>23.22</v>
      </c>
      <c r="D31" s="17">
        <v>0.73</v>
      </c>
      <c r="E31" s="23">
        <f>D31/100</f>
        <v>7.3000000000000001E-3</v>
      </c>
      <c r="F31" s="24">
        <f>C31/(E31+1)</f>
        <v>23.051722426288094</v>
      </c>
      <c r="G31" s="25">
        <f>(C31-F31)*AF31</f>
        <v>42238249.539986439</v>
      </c>
      <c r="H31" s="29" t="str">
        <f>IF(G31&gt;0,"Subiu",IF(G31&lt;0,"Desceu","Estável"))</f>
        <v>Subiu</v>
      </c>
      <c r="I31" s="17">
        <v>1.93</v>
      </c>
      <c r="J31" s="27">
        <f t="shared" si="8"/>
        <v>1.9299999999999998E-2</v>
      </c>
      <c r="K31" s="32">
        <f t="shared" si="9"/>
        <v>22.780339448641222</v>
      </c>
      <c r="L31" s="33">
        <f t="shared" si="0"/>
        <v>110356309.94402866</v>
      </c>
      <c r="M31" s="30" t="str">
        <f>IF(L31&gt;0,"Subiu",IF(L31&lt;0,"Desceu","Estável"))</f>
        <v>Subiu</v>
      </c>
      <c r="N31" s="36">
        <v>-9.51</v>
      </c>
      <c r="O31" s="27">
        <f t="shared" si="10"/>
        <v>-9.5100000000000004E-2</v>
      </c>
      <c r="P31" s="32">
        <f t="shared" si="1"/>
        <v>25.660293955133163</v>
      </c>
      <c r="Q31" s="33">
        <f t="shared" si="2"/>
        <v>-612522172.46904194</v>
      </c>
      <c r="R31" s="30" t="str">
        <f>IF(Q31&gt;0,"Subiu",IF(Q31&lt;0,"Desceu","Estável"))</f>
        <v>Desceu</v>
      </c>
      <c r="S31" s="43">
        <v>-9.51</v>
      </c>
      <c r="T31" s="27">
        <f t="shared" si="11"/>
        <v>-9.5100000000000004E-2</v>
      </c>
      <c r="U31" s="32">
        <f t="shared" si="3"/>
        <v>25.660293955133163</v>
      </c>
      <c r="V31" s="33">
        <f t="shared" si="4"/>
        <v>-612522172.46904194</v>
      </c>
      <c r="W31" s="30" t="str">
        <f>IF(V31&gt;0,"Subiu",IF(V31&lt;0,"Desceu","Estável"))</f>
        <v>Desceu</v>
      </c>
      <c r="X31" s="43">
        <v>-20.399999999999999</v>
      </c>
      <c r="Y31" s="27">
        <f t="shared" si="12"/>
        <v>-0.20399999999999999</v>
      </c>
      <c r="Z31" s="32">
        <f t="shared" si="5"/>
        <v>29.170854271356781</v>
      </c>
      <c r="AA31" s="33">
        <f t="shared" si="6"/>
        <v>-1493684881.1475372</v>
      </c>
      <c r="AB31" s="30" t="str">
        <f>IF(AA31&gt;0,"Subiu",IF(AA31&lt;0,"Desceu","Estável"))</f>
        <v>Desceu</v>
      </c>
      <c r="AC31" s="43">
        <v>22.69</v>
      </c>
      <c r="AD31" s="43">
        <v>23.28</v>
      </c>
      <c r="AE31" s="43" t="s">
        <v>70</v>
      </c>
      <c r="AF31" s="62">
        <f>VLOOKUP(A31,Total_de_acoes!A:B,2,0)</f>
        <v>251003438</v>
      </c>
      <c r="AG31" s="60" t="str">
        <f>VLOOKUP(A31,Ticker!A:B,2,)</f>
        <v>Bradespar</v>
      </c>
      <c r="AH31" s="60" t="str">
        <f>VLOOKUP(AG31,ChatGPT!A:B,2,0)</f>
        <v>Holdings Diversificadas</v>
      </c>
      <c r="AI31" s="62">
        <f>VLOOKUP(AG31,ChatGPT!A:C,3,0)</f>
        <v>24</v>
      </c>
      <c r="AJ31" s="62" t="str">
        <f t="shared" si="7"/>
        <v>Menos de 50 anos</v>
      </c>
    </row>
    <row r="32" spans="1:36" ht="14.25">
      <c r="A32" s="14" t="s">
        <v>71</v>
      </c>
      <c r="B32" s="15">
        <v>45317</v>
      </c>
      <c r="C32" s="16">
        <v>5.55</v>
      </c>
      <c r="D32" s="17">
        <v>0.72</v>
      </c>
      <c r="E32" s="23">
        <f>D32/100</f>
        <v>7.1999999999999998E-3</v>
      </c>
      <c r="F32" s="24">
        <f>C32/(E32+1)</f>
        <v>5.510325655281969</v>
      </c>
      <c r="G32" s="25">
        <f>(C32-F32)*AF32</f>
        <v>15598886.650556229</v>
      </c>
      <c r="H32" s="29" t="str">
        <f>IF(G32&gt;0,"Subiu",IF(G32&lt;0,"Desceu","Estável"))</f>
        <v>Subiu</v>
      </c>
      <c r="I32" s="17">
        <v>-3.65</v>
      </c>
      <c r="J32" s="27">
        <f t="shared" si="8"/>
        <v>-3.6499999999999998E-2</v>
      </c>
      <c r="K32" s="32">
        <f t="shared" si="9"/>
        <v>5.7602490918526206</v>
      </c>
      <c r="L32" s="33">
        <f t="shared" si="0"/>
        <v>-82664295.41559422</v>
      </c>
      <c r="M32" s="30" t="str">
        <f>IF(L32&gt;0,"Subiu",IF(L32&lt;0,"Desceu","Estável"))</f>
        <v>Desceu</v>
      </c>
      <c r="N32" s="36">
        <v>-7.65</v>
      </c>
      <c r="O32" s="27">
        <f t="shared" si="10"/>
        <v>-7.6499999999999999E-2</v>
      </c>
      <c r="P32" s="32">
        <f t="shared" si="1"/>
        <v>6.0097455332972389</v>
      </c>
      <c r="Q32" s="33">
        <f t="shared" si="2"/>
        <v>-180759594.4677045</v>
      </c>
      <c r="R32" s="30" t="str">
        <f>IF(Q32&gt;0,"Subiu",IF(Q32&lt;0,"Desceu","Estável"))</f>
        <v>Desceu</v>
      </c>
      <c r="S32" s="43">
        <v>-7.65</v>
      </c>
      <c r="T32" s="27">
        <f t="shared" si="11"/>
        <v>-7.6499999999999999E-2</v>
      </c>
      <c r="U32" s="32">
        <f t="shared" si="3"/>
        <v>6.0097455332972389</v>
      </c>
      <c r="V32" s="33">
        <f t="shared" si="4"/>
        <v>-180759594.4677045</v>
      </c>
      <c r="W32" s="30" t="str">
        <f>IF(V32&gt;0,"Subiu",IF(V32&lt;0,"Desceu","Estável"))</f>
        <v>Desceu</v>
      </c>
      <c r="X32" s="43">
        <v>-14.03</v>
      </c>
      <c r="Y32" s="27">
        <f t="shared" si="12"/>
        <v>-0.14029999999999998</v>
      </c>
      <c r="Z32" s="32">
        <f t="shared" si="5"/>
        <v>6.4557403745492614</v>
      </c>
      <c r="AA32" s="33">
        <f t="shared" si="6"/>
        <v>-356112786.18056887</v>
      </c>
      <c r="AB32" s="30" t="str">
        <f>IF(AA32&gt;0,"Subiu",IF(AA32&lt;0,"Desceu","Estável"))</f>
        <v>Desceu</v>
      </c>
      <c r="AC32" s="43">
        <v>5.46</v>
      </c>
      <c r="AD32" s="43">
        <v>5.6</v>
      </c>
      <c r="AE32" s="43" t="s">
        <v>72</v>
      </c>
      <c r="AF32" s="62">
        <f>VLOOKUP(A32,Total_de_acoes!A:B,2,0)</f>
        <v>393173139</v>
      </c>
      <c r="AG32" s="60" t="str">
        <f>VLOOKUP(A32,Ticker!A:B,2,)</f>
        <v>Locaweb</v>
      </c>
      <c r="AH32" s="60" t="str">
        <f>VLOOKUP(AG32,ChatGPT!A:B,2,0)</f>
        <v>Tecnologia da Informação</v>
      </c>
      <c r="AI32" s="62">
        <f>VLOOKUP(AG32,ChatGPT!A:C,3,0)</f>
        <v>26</v>
      </c>
      <c r="AJ32" s="62" t="str">
        <f t="shared" si="7"/>
        <v>Menos de 50 anos</v>
      </c>
    </row>
    <row r="33" spans="1:36" ht="14.25">
      <c r="A33" s="14" t="s">
        <v>73</v>
      </c>
      <c r="B33" s="15">
        <v>45317</v>
      </c>
      <c r="C33" s="16">
        <v>23.83</v>
      </c>
      <c r="D33" s="17">
        <v>0.71</v>
      </c>
      <c r="E33" s="23">
        <f>D33/100</f>
        <v>7.0999999999999995E-3</v>
      </c>
      <c r="F33" s="24">
        <f>C33/(E33+1)</f>
        <v>23.661999801409983</v>
      </c>
      <c r="G33" s="25">
        <f>(C33-F33)*AF33</f>
        <v>46201005.997378685</v>
      </c>
      <c r="H33" s="29" t="str">
        <f>IF(G33&gt;0,"Subiu",IF(G33&lt;0,"Desceu","Estável"))</f>
        <v>Subiu</v>
      </c>
      <c r="I33" s="17">
        <v>1.49</v>
      </c>
      <c r="J33" s="27">
        <f t="shared" si="8"/>
        <v>1.49E-2</v>
      </c>
      <c r="K33" s="32">
        <f t="shared" si="9"/>
        <v>23.480145827175093</v>
      </c>
      <c r="L33" s="33">
        <f t="shared" si="0"/>
        <v>96211878.751029626</v>
      </c>
      <c r="M33" s="30" t="str">
        <f>IF(L33&gt;0,"Subiu",IF(L33&lt;0,"Desceu","Estável"))</f>
        <v>Subiu</v>
      </c>
      <c r="N33" s="36">
        <v>9.7100000000000009</v>
      </c>
      <c r="O33" s="27">
        <f t="shared" si="10"/>
        <v>9.7100000000000006E-2</v>
      </c>
      <c r="P33" s="32">
        <f t="shared" si="1"/>
        <v>21.720900556011301</v>
      </c>
      <c r="Q33" s="33">
        <f t="shared" si="2"/>
        <v>580014290.92704296</v>
      </c>
      <c r="R33" s="30" t="str">
        <f>IF(Q33&gt;0,"Subiu",IF(Q33&lt;0,"Desceu","Estável"))</f>
        <v>Subiu</v>
      </c>
      <c r="S33" s="43">
        <v>9.7100000000000009</v>
      </c>
      <c r="T33" s="27">
        <f t="shared" si="11"/>
        <v>9.7100000000000006E-2</v>
      </c>
      <c r="U33" s="32">
        <f t="shared" si="3"/>
        <v>21.720900556011301</v>
      </c>
      <c r="V33" s="33">
        <f t="shared" si="4"/>
        <v>580014290.92704296</v>
      </c>
      <c r="W33" s="30" t="str">
        <f>IF(V33&gt;0,"Subiu",IF(V33&lt;0,"Desceu","Estável"))</f>
        <v>Subiu</v>
      </c>
      <c r="X33" s="43">
        <v>-26.61</v>
      </c>
      <c r="Y33" s="27">
        <f t="shared" si="12"/>
        <v>-0.2661</v>
      </c>
      <c r="Z33" s="32">
        <f t="shared" si="5"/>
        <v>32.47036380978335</v>
      </c>
      <c r="AA33" s="33">
        <f t="shared" si="6"/>
        <v>-2376148978.0706768</v>
      </c>
      <c r="AB33" s="30" t="str">
        <f>IF(AA33&gt;0,"Subiu",IF(AA33&lt;0,"Desceu","Estável"))</f>
        <v>Desceu</v>
      </c>
      <c r="AC33" s="43">
        <v>23.36</v>
      </c>
      <c r="AD33" s="43">
        <v>23.99</v>
      </c>
      <c r="AE33" s="43" t="s">
        <v>74</v>
      </c>
      <c r="AF33" s="62">
        <f>VLOOKUP(A33,Total_de_acoes!A:B,2,0)</f>
        <v>275005663</v>
      </c>
      <c r="AG33" s="60" t="str">
        <f>VLOOKUP(A33,Ticker!A:B,2,)</f>
        <v>PetroRecôncavo</v>
      </c>
      <c r="AH33" s="60" t="str">
        <f>VLOOKUP(AG33,ChatGPT!A:B,2,0)</f>
        <v>Petróleo e Gás</v>
      </c>
      <c r="AI33" s="62">
        <f>VLOOKUP(AG33,ChatGPT!A:C,3,0)</f>
        <v>14</v>
      </c>
      <c r="AJ33" s="62" t="str">
        <f t="shared" si="7"/>
        <v>Menos de 50 anos</v>
      </c>
    </row>
    <row r="34" spans="1:36" ht="14.25">
      <c r="A34" s="14" t="s">
        <v>75</v>
      </c>
      <c r="B34" s="15">
        <v>45317</v>
      </c>
      <c r="C34" s="16">
        <v>10.01</v>
      </c>
      <c r="D34" s="17">
        <v>0.7</v>
      </c>
      <c r="E34" s="23">
        <f>D34/100</f>
        <v>6.9999999999999993E-3</v>
      </c>
      <c r="F34" s="24">
        <f>C34/(E34+1)</f>
        <v>9.9404170804369425</v>
      </c>
      <c r="G34" s="25">
        <f>(C34-F34)*AF34</f>
        <v>373853994.88377655</v>
      </c>
      <c r="H34" s="29" t="str">
        <f>IF(G34&gt;0,"Subiu",IF(G34&lt;0,"Desceu","Estável"))</f>
        <v>Subiu</v>
      </c>
      <c r="I34" s="17">
        <v>-0.3</v>
      </c>
      <c r="J34" s="27">
        <f t="shared" si="8"/>
        <v>-3.0000000000000001E-3</v>
      </c>
      <c r="K34" s="32">
        <f t="shared" si="9"/>
        <v>10.04012036108325</v>
      </c>
      <c r="L34" s="33">
        <f t="shared" si="0"/>
        <v>-161830193.2288208</v>
      </c>
      <c r="M34" s="30" t="str">
        <f>IF(L34&gt;0,"Subiu",IF(L34&lt;0,"Desceu","Estável"))</f>
        <v>Desceu</v>
      </c>
      <c r="N34" s="36">
        <v>-3.47</v>
      </c>
      <c r="O34" s="27">
        <f t="shared" si="10"/>
        <v>-3.4700000000000002E-2</v>
      </c>
      <c r="P34" s="32">
        <f t="shared" si="1"/>
        <v>10.369833212472805</v>
      </c>
      <c r="Q34" s="33">
        <f t="shared" si="2"/>
        <v>-1933306116.2073274</v>
      </c>
      <c r="R34" s="30" t="str">
        <f>IF(Q34&gt;0,"Subiu",IF(Q34&lt;0,"Desceu","Estável"))</f>
        <v>Desceu</v>
      </c>
      <c r="S34" s="43">
        <v>-3.47</v>
      </c>
      <c r="T34" s="27">
        <f t="shared" si="11"/>
        <v>-3.4700000000000002E-2</v>
      </c>
      <c r="U34" s="32">
        <f t="shared" si="3"/>
        <v>10.369833212472805</v>
      </c>
      <c r="V34" s="33">
        <f t="shared" si="4"/>
        <v>-1933306116.2073274</v>
      </c>
      <c r="W34" s="30" t="str">
        <f>IF(V34&gt;0,"Subiu",IF(V34&lt;0,"Desceu","Estável"))</f>
        <v>Desceu</v>
      </c>
      <c r="X34" s="43">
        <v>29</v>
      </c>
      <c r="Y34" s="27">
        <f t="shared" si="12"/>
        <v>0.28999999999999998</v>
      </c>
      <c r="Z34" s="32">
        <f t="shared" si="5"/>
        <v>7.7596899224806197</v>
      </c>
      <c r="AA34" s="33">
        <f t="shared" si="6"/>
        <v>12090429914.275892</v>
      </c>
      <c r="AB34" s="30" t="str">
        <f>IF(AA34&gt;0,"Subiu",IF(AA34&lt;0,"Desceu","Estável"))</f>
        <v>Subiu</v>
      </c>
      <c r="AC34" s="43">
        <v>9.93</v>
      </c>
      <c r="AD34" s="43">
        <v>10.06</v>
      </c>
      <c r="AE34" s="43" t="s">
        <v>76</v>
      </c>
      <c r="AF34" s="62">
        <f>VLOOKUP(A34,Total_de_acoes!A:B,2,0)</f>
        <v>5372783971</v>
      </c>
      <c r="AG34" s="60" t="str">
        <f>VLOOKUP(A34,Ticker!A:B,2,)</f>
        <v>Itaúsa</v>
      </c>
      <c r="AH34" s="60" t="str">
        <f>VLOOKUP(AG34,ChatGPT!A:B,2,0)</f>
        <v>Holdings Diversificadas</v>
      </c>
      <c r="AI34" s="62">
        <f>VLOOKUP(AG34,ChatGPT!A:C,3,0)</f>
        <v>58</v>
      </c>
      <c r="AJ34" s="62" t="str">
        <f t="shared" si="7"/>
        <v>Entre 50 e 100 anos</v>
      </c>
    </row>
    <row r="35" spans="1:36" ht="14.25">
      <c r="A35" s="14" t="s">
        <v>77</v>
      </c>
      <c r="B35" s="15">
        <v>45317</v>
      </c>
      <c r="C35" s="16">
        <v>56.97</v>
      </c>
      <c r="D35" s="17">
        <v>0.68</v>
      </c>
      <c r="E35" s="23">
        <f>D35/100</f>
        <v>6.8000000000000005E-3</v>
      </c>
      <c r="F35" s="24">
        <f>C35/(E35+1)</f>
        <v>56.585220500595952</v>
      </c>
      <c r="G35" s="25">
        <f>(C35-F35)*AF35</f>
        <v>546752087.99398506</v>
      </c>
      <c r="H35" s="29" t="str">
        <f>IF(G35&gt;0,"Subiu",IF(G35&lt;0,"Desceu","Estável"))</f>
        <v>Subiu</v>
      </c>
      <c r="I35" s="17">
        <v>1.88</v>
      </c>
      <c r="J35" s="27">
        <f t="shared" si="8"/>
        <v>1.8799999999999997E-2</v>
      </c>
      <c r="K35" s="32">
        <f t="shared" si="9"/>
        <v>55.918727915194346</v>
      </c>
      <c r="L35" s="33">
        <f t="shared" si="0"/>
        <v>1493804135.3749816</v>
      </c>
      <c r="M35" s="30" t="str">
        <f>IF(L35&gt;0,"Subiu",IF(L35&lt;0,"Desceu","Estável"))</f>
        <v>Subiu</v>
      </c>
      <c r="N35" s="36">
        <v>2.85</v>
      </c>
      <c r="O35" s="27">
        <f t="shared" si="10"/>
        <v>2.8500000000000001E-2</v>
      </c>
      <c r="P35" s="32">
        <f t="shared" si="1"/>
        <v>55.391346621293145</v>
      </c>
      <c r="Q35" s="33">
        <f t="shared" si="2"/>
        <v>2243186116.629303</v>
      </c>
      <c r="R35" s="30" t="str">
        <f>IF(Q35&gt;0,"Subiu",IF(Q35&lt;0,"Desceu","Estável"))</f>
        <v>Subiu</v>
      </c>
      <c r="S35" s="43">
        <v>2.85</v>
      </c>
      <c r="T35" s="27">
        <f t="shared" si="11"/>
        <v>2.8500000000000001E-2</v>
      </c>
      <c r="U35" s="32">
        <f t="shared" si="3"/>
        <v>55.391346621293145</v>
      </c>
      <c r="V35" s="33">
        <f t="shared" si="4"/>
        <v>2243186116.629303</v>
      </c>
      <c r="W35" s="30" t="str">
        <f>IF(V35&gt;0,"Subiu",IF(V35&lt;0,"Desceu","Estável"))</f>
        <v>Subiu</v>
      </c>
      <c r="X35" s="43">
        <v>52.87</v>
      </c>
      <c r="Y35" s="27">
        <f t="shared" si="12"/>
        <v>0.52869999999999995</v>
      </c>
      <c r="Z35" s="32">
        <f t="shared" si="5"/>
        <v>37.266958853928173</v>
      </c>
      <c r="AA35" s="33">
        <f t="shared" si="6"/>
        <v>27997018820.210224</v>
      </c>
      <c r="AB35" s="30" t="str">
        <f>IF(AA35&gt;0,"Subiu",IF(AA35&lt;0,"Desceu","Estável"))</f>
        <v>Subiu</v>
      </c>
      <c r="AC35" s="43">
        <v>56.55</v>
      </c>
      <c r="AD35" s="43">
        <v>56.99</v>
      </c>
      <c r="AE35" s="43" t="s">
        <v>78</v>
      </c>
      <c r="AF35" s="62">
        <f>VLOOKUP(A35,Total_de_acoes!A:B,2,0)</f>
        <v>1420949112</v>
      </c>
      <c r="AG35" s="60" t="str">
        <f>VLOOKUP(A35,Ticker!A:B,2,)</f>
        <v>Banco do Brasil</v>
      </c>
      <c r="AH35" s="60" t="str">
        <f>VLOOKUP(AG35,ChatGPT!A:B,2,0)</f>
        <v>Financeiro</v>
      </c>
      <c r="AI35" s="62">
        <f>VLOOKUP(AG35,ChatGPT!A:C,3,0)</f>
        <v>216</v>
      </c>
      <c r="AJ35" s="62" t="str">
        <f t="shared" si="7"/>
        <v>Mais de 100 anos</v>
      </c>
    </row>
    <row r="36" spans="1:36" ht="14.25">
      <c r="A36" s="14" t="s">
        <v>79</v>
      </c>
      <c r="B36" s="15">
        <v>45317</v>
      </c>
      <c r="C36" s="16">
        <v>26.16</v>
      </c>
      <c r="D36" s="17">
        <v>0.61</v>
      </c>
      <c r="E36" s="23">
        <f>D36/100</f>
        <v>6.0999999999999995E-3</v>
      </c>
      <c r="F36" s="24">
        <f>C36/(E36+1)</f>
        <v>26.001391511778152</v>
      </c>
      <c r="G36" s="25">
        <f>(C36-F36)*AF36</f>
        <v>202352473.73982856</v>
      </c>
      <c r="H36" s="29" t="str">
        <f>IF(G36&gt;0,"Subiu",IF(G36&lt;0,"Desceu","Estável"))</f>
        <v>Subiu</v>
      </c>
      <c r="I36" s="17">
        <v>-2.75</v>
      </c>
      <c r="J36" s="27">
        <f t="shared" si="8"/>
        <v>-2.75E-2</v>
      </c>
      <c r="K36" s="32">
        <f t="shared" si="9"/>
        <v>26.899742930591259</v>
      </c>
      <c r="L36" s="33">
        <f t="shared" si="0"/>
        <v>-943762932.3300761</v>
      </c>
      <c r="M36" s="30" t="str">
        <f>IF(L36&gt;0,"Subiu",IF(L36&lt;0,"Desceu","Estável"))</f>
        <v>Desceu</v>
      </c>
      <c r="N36" s="36">
        <v>-11.02</v>
      </c>
      <c r="O36" s="27">
        <f t="shared" si="10"/>
        <v>-0.11019999999999999</v>
      </c>
      <c r="P36" s="32">
        <f t="shared" si="1"/>
        <v>29.399865138233309</v>
      </c>
      <c r="Q36" s="33">
        <f t="shared" si="2"/>
        <v>-4133415132.1583257</v>
      </c>
      <c r="R36" s="30" t="str">
        <f>IF(Q36&gt;0,"Subiu",IF(Q36&lt;0,"Desceu","Estável"))</f>
        <v>Desceu</v>
      </c>
      <c r="S36" s="43">
        <v>-11.02</v>
      </c>
      <c r="T36" s="27">
        <f t="shared" si="11"/>
        <v>-0.11019999999999999</v>
      </c>
      <c r="U36" s="32">
        <f t="shared" si="3"/>
        <v>29.399865138233309</v>
      </c>
      <c r="V36" s="33">
        <f t="shared" si="4"/>
        <v>-4133415132.1583257</v>
      </c>
      <c r="W36" s="30" t="str">
        <f>IF(V36&gt;0,"Subiu",IF(V36&lt;0,"Desceu","Estável"))</f>
        <v>Desceu</v>
      </c>
      <c r="X36" s="43">
        <v>10.07</v>
      </c>
      <c r="Y36" s="27">
        <f t="shared" si="12"/>
        <v>0.1007</v>
      </c>
      <c r="Z36" s="32">
        <f t="shared" si="5"/>
        <v>23.766693922049605</v>
      </c>
      <c r="AA36" s="33">
        <f t="shared" si="6"/>
        <v>3053376340.1895885</v>
      </c>
      <c r="AB36" s="30" t="str">
        <f>IF(AA36&gt;0,"Subiu",IF(AA36&lt;0,"Desceu","Estável"))</f>
        <v>Subiu</v>
      </c>
      <c r="AC36" s="43">
        <v>25.87</v>
      </c>
      <c r="AD36" s="43">
        <v>26.38</v>
      </c>
      <c r="AE36" s="43" t="s">
        <v>80</v>
      </c>
      <c r="AF36" s="62">
        <f>VLOOKUP(A36,Total_de_acoes!A:B,2,0)</f>
        <v>1275798515</v>
      </c>
      <c r="AG36" s="60" t="str">
        <f>VLOOKUP(A36,Ticker!A:B,2,)</f>
        <v>RaiaDrogasil</v>
      </c>
      <c r="AH36" s="60" t="str">
        <f>VLOOKUP(AG36,ChatGPT!A:B,2,0)</f>
        <v>Varejo Farmacêutico</v>
      </c>
      <c r="AI36" s="62">
        <f>VLOOKUP(AG36,ChatGPT!A:C,3,0)</f>
        <v>119</v>
      </c>
      <c r="AJ36" s="62" t="str">
        <f t="shared" si="7"/>
        <v>Mais de 100 anos</v>
      </c>
    </row>
    <row r="37" spans="1:36" ht="14.25">
      <c r="A37" s="14" t="s">
        <v>81</v>
      </c>
      <c r="B37" s="15">
        <v>45317</v>
      </c>
      <c r="C37" s="16">
        <v>10.08</v>
      </c>
      <c r="D37" s="17">
        <v>0.59</v>
      </c>
      <c r="E37" s="23">
        <f>D37/100</f>
        <v>5.8999999999999999E-3</v>
      </c>
      <c r="F37" s="24">
        <f>C37/(E37+1)</f>
        <v>10.020876826722338</v>
      </c>
      <c r="G37" s="25">
        <f>(C37-F37)*AF37</f>
        <v>39045606.935449012</v>
      </c>
      <c r="H37" s="29" t="str">
        <f>IF(G37&gt;0,"Subiu",IF(G37&lt;0,"Desceu","Estável"))</f>
        <v>Subiu</v>
      </c>
      <c r="I37" s="17">
        <v>3.28</v>
      </c>
      <c r="J37" s="27">
        <f t="shared" si="8"/>
        <v>3.2799999999999996E-2</v>
      </c>
      <c r="K37" s="32">
        <f t="shared" si="9"/>
        <v>9.7598760650658409</v>
      </c>
      <c r="L37" s="33">
        <f t="shared" si="0"/>
        <v>211413438.10094473</v>
      </c>
      <c r="M37" s="30" t="str">
        <f>IF(L37&gt;0,"Subiu",IF(L37&lt;0,"Desceu","Estável"))</f>
        <v>Subiu</v>
      </c>
      <c r="N37" s="36">
        <v>-7.18</v>
      </c>
      <c r="O37" s="27">
        <f t="shared" si="10"/>
        <v>-7.1800000000000003E-2</v>
      </c>
      <c r="P37" s="32">
        <f t="shared" si="1"/>
        <v>10.859728506787331</v>
      </c>
      <c r="Q37" s="33">
        <f t="shared" si="2"/>
        <v>-514941453.65647089</v>
      </c>
      <c r="R37" s="30" t="str">
        <f>IF(Q37&gt;0,"Subiu",IF(Q37&lt;0,"Desceu","Estável"))</f>
        <v>Desceu</v>
      </c>
      <c r="S37" s="43">
        <v>-7.18</v>
      </c>
      <c r="T37" s="27">
        <f t="shared" si="11"/>
        <v>-7.1800000000000003E-2</v>
      </c>
      <c r="U37" s="32">
        <f t="shared" si="3"/>
        <v>10.859728506787331</v>
      </c>
      <c r="V37" s="33">
        <f t="shared" si="4"/>
        <v>-514941453.65647089</v>
      </c>
      <c r="W37" s="30" t="str">
        <f>IF(V37&gt;0,"Subiu",IF(V37&lt;0,"Desceu","Estável"))</f>
        <v>Desceu</v>
      </c>
      <c r="X37" s="43">
        <v>-21.14</v>
      </c>
      <c r="Y37" s="27">
        <f t="shared" si="12"/>
        <v>-0.2114</v>
      </c>
      <c r="Z37" s="32">
        <f t="shared" si="5"/>
        <v>12.78214557443571</v>
      </c>
      <c r="AA37" s="33">
        <f t="shared" si="6"/>
        <v>-1784527252.7285421</v>
      </c>
      <c r="AB37" s="30" t="str">
        <f>IF(AA37&gt;0,"Subiu",IF(AA37&lt;0,"Desceu","Estável"))</f>
        <v>Desceu</v>
      </c>
      <c r="AC37" s="43">
        <v>10.029999999999999</v>
      </c>
      <c r="AD37" s="43">
        <v>10.14</v>
      </c>
      <c r="AE37" s="43" t="s">
        <v>82</v>
      </c>
      <c r="AF37" s="62">
        <f>VLOOKUP(A37,Total_de_acoes!A:B,2,0)</f>
        <v>660411219</v>
      </c>
      <c r="AG37" s="60" t="str">
        <f>VLOOKUP(A37,Ticker!A:B,2,)</f>
        <v>Metalúrgica Gerdau</v>
      </c>
      <c r="AH37" s="60" t="str">
        <f>VLOOKUP(AG37,ChatGPT!A:B,2,0)</f>
        <v>Siderurgia</v>
      </c>
      <c r="AI37" s="62">
        <f>VLOOKUP(AG37,ChatGPT!A:C,3,0)</f>
        <v>123</v>
      </c>
      <c r="AJ37" s="62" t="str">
        <f t="shared" si="7"/>
        <v>Mais de 100 anos</v>
      </c>
    </row>
    <row r="38" spans="1:36" ht="14.25">
      <c r="A38" s="14" t="s">
        <v>83</v>
      </c>
      <c r="B38" s="15">
        <v>45317</v>
      </c>
      <c r="C38" s="16">
        <v>18.57</v>
      </c>
      <c r="D38" s="17">
        <v>0.59</v>
      </c>
      <c r="E38" s="23">
        <f>D38/100</f>
        <v>5.8999999999999999E-3</v>
      </c>
      <c r="F38" s="24">
        <f>C38/(E38+1)</f>
        <v>18.461079630181928</v>
      </c>
      <c r="G38" s="25">
        <f>(C38-F38)*AF38</f>
        <v>127229653.18222687</v>
      </c>
      <c r="H38" s="29" t="str">
        <f>IF(G38&gt;0,"Subiu",IF(G38&lt;0,"Desceu","Estável"))</f>
        <v>Subiu</v>
      </c>
      <c r="I38" s="17">
        <v>2.65</v>
      </c>
      <c r="J38" s="27">
        <f t="shared" si="8"/>
        <v>2.6499999999999999E-2</v>
      </c>
      <c r="K38" s="32">
        <f t="shared" si="9"/>
        <v>18.090599123234291</v>
      </c>
      <c r="L38" s="33">
        <f t="shared" si="0"/>
        <v>559987148.29956675</v>
      </c>
      <c r="M38" s="30" t="str">
        <f>IF(L38&gt;0,"Subiu",IF(L38&lt;0,"Desceu","Estável"))</f>
        <v>Subiu</v>
      </c>
      <c r="N38" s="36">
        <v>-4.08</v>
      </c>
      <c r="O38" s="27">
        <f t="shared" si="10"/>
        <v>-4.0800000000000003E-2</v>
      </c>
      <c r="P38" s="32">
        <f t="shared" si="1"/>
        <v>19.359883236030026</v>
      </c>
      <c r="Q38" s="33">
        <f t="shared" si="2"/>
        <v>-922660934.24409556</v>
      </c>
      <c r="R38" s="30" t="str">
        <f>IF(Q38&gt;0,"Subiu",IF(Q38&lt;0,"Desceu","Estável"))</f>
        <v>Desceu</v>
      </c>
      <c r="S38" s="43">
        <v>-4.08</v>
      </c>
      <c r="T38" s="27">
        <f t="shared" si="11"/>
        <v>-4.0800000000000003E-2</v>
      </c>
      <c r="U38" s="32">
        <f t="shared" si="3"/>
        <v>19.359883236030026</v>
      </c>
      <c r="V38" s="33">
        <f t="shared" si="4"/>
        <v>-922660934.24409556</v>
      </c>
      <c r="W38" s="30" t="str">
        <f>IF(V38&gt;0,"Subiu",IF(V38&lt;0,"Desceu","Estável"))</f>
        <v>Desceu</v>
      </c>
      <c r="X38" s="43">
        <v>13.35</v>
      </c>
      <c r="Y38" s="27">
        <f t="shared" si="12"/>
        <v>0.13350000000000001</v>
      </c>
      <c r="Z38" s="32">
        <f t="shared" si="5"/>
        <v>16.382884869872079</v>
      </c>
      <c r="AA38" s="33">
        <f t="shared" si="6"/>
        <v>2554764549.0054641</v>
      </c>
      <c r="AB38" s="30" t="str">
        <f>IF(AA38&gt;0,"Subiu",IF(AA38&lt;0,"Desceu","Estável"))</f>
        <v>Subiu</v>
      </c>
      <c r="AC38" s="43">
        <v>18.3</v>
      </c>
      <c r="AD38" s="43">
        <v>18.66</v>
      </c>
      <c r="AE38" s="43" t="s">
        <v>84</v>
      </c>
      <c r="AF38" s="62">
        <f>VLOOKUP(A38,Total_de_acoes!A:B,2,0)</f>
        <v>1168097881</v>
      </c>
      <c r="AG38" s="60" t="str">
        <f>VLOOKUP(A38,Ticker!A:B,2,)</f>
        <v>Cosan</v>
      </c>
      <c r="AH38" s="60" t="str">
        <f>VLOOKUP(AG38,ChatGPT!A:B,2,0)</f>
        <v>Energia e Logística</v>
      </c>
      <c r="AI38" s="62">
        <f>VLOOKUP(AG38,ChatGPT!A:C,3,0)</f>
        <v>88</v>
      </c>
      <c r="AJ38" s="62" t="str">
        <f t="shared" si="7"/>
        <v>Entre 50 e 100 anos</v>
      </c>
    </row>
    <row r="39" spans="1:36" ht="14.25">
      <c r="A39" s="14" t="s">
        <v>85</v>
      </c>
      <c r="B39" s="15">
        <v>45317</v>
      </c>
      <c r="C39" s="16">
        <v>24.34</v>
      </c>
      <c r="D39" s="17">
        <v>0.56999999999999995</v>
      </c>
      <c r="E39" s="23">
        <f>D39/100</f>
        <v>5.6999999999999993E-3</v>
      </c>
      <c r="F39" s="24">
        <f>C39/(E39+1)</f>
        <v>24.202048324550063</v>
      </c>
      <c r="G39" s="25">
        <f>(C39-F39)*AF39</f>
        <v>156573285.42541304</v>
      </c>
      <c r="H39" s="29" t="str">
        <f>IF(G39&gt;0,"Subiu",IF(G39&lt;0,"Desceu","Estável"))</f>
        <v>Subiu</v>
      </c>
      <c r="I39" s="17">
        <v>2.48</v>
      </c>
      <c r="J39" s="27">
        <f t="shared" si="8"/>
        <v>2.4799999999999999E-2</v>
      </c>
      <c r="K39" s="32">
        <f t="shared" si="9"/>
        <v>23.75097580015613</v>
      </c>
      <c r="L39" s="33">
        <f t="shared" si="0"/>
        <v>668534498.50341654</v>
      </c>
      <c r="M39" s="30" t="str">
        <f>IF(L39&gt;0,"Subiu",IF(L39&lt;0,"Desceu","Estável"))</f>
        <v>Subiu</v>
      </c>
      <c r="N39" s="36">
        <v>-2.29</v>
      </c>
      <c r="O39" s="27">
        <f t="shared" si="10"/>
        <v>-2.29E-2</v>
      </c>
      <c r="P39" s="32">
        <f t="shared" si="1"/>
        <v>24.910449288711494</v>
      </c>
      <c r="Q39" s="33">
        <f t="shared" si="2"/>
        <v>-647452225.64956772</v>
      </c>
      <c r="R39" s="30" t="str">
        <f>IF(Q39&gt;0,"Subiu",IF(Q39&lt;0,"Desceu","Estável"))</f>
        <v>Desceu</v>
      </c>
      <c r="S39" s="43">
        <v>-2.29</v>
      </c>
      <c r="T39" s="27">
        <f t="shared" si="11"/>
        <v>-2.29E-2</v>
      </c>
      <c r="U39" s="32">
        <f t="shared" si="3"/>
        <v>24.910449288711494</v>
      </c>
      <c r="V39" s="33">
        <f t="shared" si="4"/>
        <v>-647452225.64956772</v>
      </c>
      <c r="W39" s="30" t="str">
        <f>IF(V39&gt;0,"Subiu",IF(V39&lt;0,"Desceu","Estável"))</f>
        <v>Desceu</v>
      </c>
      <c r="X39" s="43">
        <v>17.29</v>
      </c>
      <c r="Y39" s="27">
        <f t="shared" si="12"/>
        <v>0.1729</v>
      </c>
      <c r="Z39" s="32">
        <f t="shared" si="5"/>
        <v>20.751982266177848</v>
      </c>
      <c r="AA39" s="33">
        <f t="shared" si="6"/>
        <v>4072351589.1842394</v>
      </c>
      <c r="AB39" s="30" t="str">
        <f>IF(AA39&gt;0,"Subiu",IF(AA39&lt;0,"Desceu","Estável"))</f>
        <v>Subiu</v>
      </c>
      <c r="AC39" s="43">
        <v>24.17</v>
      </c>
      <c r="AD39" s="43">
        <v>24.56</v>
      </c>
      <c r="AE39" s="43" t="s">
        <v>86</v>
      </c>
      <c r="AF39" s="62">
        <f>VLOOKUP(A39,Total_de_acoes!A:B,2,0)</f>
        <v>1134986472</v>
      </c>
      <c r="AG39" s="60" t="str">
        <f>VLOOKUP(A39,Ticker!A:B,2,)</f>
        <v>JBS</v>
      </c>
      <c r="AH39" s="60" t="str">
        <f>VLOOKUP(AG39,ChatGPT!A:B,2,0)</f>
        <v>Alimentos</v>
      </c>
      <c r="AI39" s="62">
        <f>VLOOKUP(AG39,ChatGPT!A:C,3,0)</f>
        <v>71</v>
      </c>
      <c r="AJ39" s="62" t="str">
        <f t="shared" si="7"/>
        <v>Entre 50 e 100 anos</v>
      </c>
    </row>
    <row r="40" spans="1:36" ht="14.25">
      <c r="A40" s="14" t="s">
        <v>87</v>
      </c>
      <c r="B40" s="15">
        <v>45317</v>
      </c>
      <c r="C40" s="16">
        <v>2.08</v>
      </c>
      <c r="D40" s="17">
        <v>0.48</v>
      </c>
      <c r="E40" s="23">
        <f>D40/100</f>
        <v>4.7999999999999996E-3</v>
      </c>
      <c r="F40" s="24">
        <f>C40/(E40+1)</f>
        <v>2.0700636942675161</v>
      </c>
      <c r="G40" s="25">
        <f>(C40-F40)*AF40</f>
        <v>28493619.274394516</v>
      </c>
      <c r="H40" s="29" t="str">
        <f>IF(G40&gt;0,"Subiu",IF(G40&lt;0,"Desceu","Estável"))</f>
        <v>Subiu</v>
      </c>
      <c r="I40" s="17">
        <v>2.46</v>
      </c>
      <c r="J40" s="27">
        <f t="shared" si="8"/>
        <v>2.46E-2</v>
      </c>
      <c r="K40" s="32">
        <f t="shared" si="9"/>
        <v>2.0300605114190904</v>
      </c>
      <c r="L40" s="33">
        <f t="shared" si="0"/>
        <v>143207829.21669352</v>
      </c>
      <c r="M40" s="30" t="str">
        <f>IF(L40&gt;0,"Subiu",IF(L40&lt;0,"Desceu","Estável"))</f>
        <v>Subiu</v>
      </c>
      <c r="N40" s="36">
        <v>-3.7</v>
      </c>
      <c r="O40" s="27">
        <f t="shared" si="10"/>
        <v>-3.7000000000000005E-2</v>
      </c>
      <c r="P40" s="32">
        <f t="shared" si="1"/>
        <v>2.1599169262720666</v>
      </c>
      <c r="Q40" s="33">
        <f t="shared" si="2"/>
        <v>-229171940.96913818</v>
      </c>
      <c r="R40" s="30" t="str">
        <f>IF(Q40&gt;0,"Subiu",IF(Q40&lt;0,"Desceu","Estável"))</f>
        <v>Desceu</v>
      </c>
      <c r="S40" s="43">
        <v>-3.7</v>
      </c>
      <c r="T40" s="27">
        <f t="shared" si="11"/>
        <v>-3.7000000000000005E-2</v>
      </c>
      <c r="U40" s="32">
        <f t="shared" si="3"/>
        <v>2.1599169262720666</v>
      </c>
      <c r="V40" s="33">
        <f t="shared" si="4"/>
        <v>-229171940.96913818</v>
      </c>
      <c r="W40" s="30" t="str">
        <f>IF(V40&gt;0,"Subiu",IF(V40&lt;0,"Desceu","Estável"))</f>
        <v>Desceu</v>
      </c>
      <c r="X40" s="43">
        <v>-51.4</v>
      </c>
      <c r="Y40" s="27">
        <f t="shared" si="12"/>
        <v>-0.51400000000000001</v>
      </c>
      <c r="Z40" s="32">
        <f t="shared" si="5"/>
        <v>4.2798353909465021</v>
      </c>
      <c r="AA40" s="33">
        <f t="shared" si="6"/>
        <v>-6308307512.2225513</v>
      </c>
      <c r="AB40" s="30" t="str">
        <f>IF(AA40&gt;0,"Subiu",IF(AA40&lt;0,"Desceu","Estável"))</f>
        <v>Desceu</v>
      </c>
      <c r="AC40" s="43">
        <v>2.02</v>
      </c>
      <c r="AD40" s="43">
        <v>2.1</v>
      </c>
      <c r="AE40" s="43" t="s">
        <v>88</v>
      </c>
      <c r="AF40" s="62">
        <f>VLOOKUP(A40,Total_de_acoes!A:B,2,0)</f>
        <v>2867627068</v>
      </c>
      <c r="AG40" s="60" t="str">
        <f>VLOOKUP(A40,Ticker!A:B,2,)</f>
        <v>Magazine Luiza</v>
      </c>
      <c r="AH40" s="60" t="str">
        <f>VLOOKUP(AG40,ChatGPT!A:B,2,0)</f>
        <v>Varejo</v>
      </c>
      <c r="AI40" s="62">
        <f>VLOOKUP(AG40,ChatGPT!A:C,3,0)</f>
        <v>67</v>
      </c>
      <c r="AJ40" s="62" t="str">
        <f t="shared" si="7"/>
        <v>Entre 50 e 100 anos</v>
      </c>
    </row>
    <row r="41" spans="1:36" ht="14.25">
      <c r="A41" s="14" t="s">
        <v>89</v>
      </c>
      <c r="B41" s="15">
        <v>45317</v>
      </c>
      <c r="C41" s="16">
        <v>13.75</v>
      </c>
      <c r="D41" s="17">
        <v>0.36</v>
      </c>
      <c r="E41" s="23">
        <f>D41/100</f>
        <v>3.5999999999999999E-3</v>
      </c>
      <c r="F41" s="24">
        <f>C41/(E41+1)</f>
        <v>13.700677560781187</v>
      </c>
      <c r="G41" s="25">
        <f>(C41-F41)*AF41</f>
        <v>74019610.052810252</v>
      </c>
      <c r="H41" s="29" t="str">
        <f>IF(G41&gt;0,"Subiu",IF(G41&lt;0,"Desceu","Estável"))</f>
        <v>Subiu</v>
      </c>
      <c r="I41" s="17">
        <v>-0.72</v>
      </c>
      <c r="J41" s="27">
        <f t="shared" si="8"/>
        <v>-7.1999999999999998E-3</v>
      </c>
      <c r="K41" s="32">
        <f t="shared" si="9"/>
        <v>13.849717969379533</v>
      </c>
      <c r="L41" s="33">
        <f t="shared" si="0"/>
        <v>-149649638.69661641</v>
      </c>
      <c r="M41" s="30" t="str">
        <f>IF(L41&gt;0,"Subiu",IF(L41&lt;0,"Desceu","Estável"))</f>
        <v>Desceu</v>
      </c>
      <c r="N41" s="36">
        <v>-9.9499999999999993</v>
      </c>
      <c r="O41" s="27">
        <f t="shared" si="10"/>
        <v>-9.9499999999999991E-2</v>
      </c>
      <c r="P41" s="32">
        <f t="shared" si="1"/>
        <v>15.269294836202111</v>
      </c>
      <c r="Q41" s="33">
        <f t="shared" si="2"/>
        <v>-2280049671.3478632</v>
      </c>
      <c r="R41" s="30" t="str">
        <f>IF(Q41&gt;0,"Subiu",IF(Q41&lt;0,"Desceu","Estável"))</f>
        <v>Desceu</v>
      </c>
      <c r="S41" s="43">
        <v>-9.9499999999999993</v>
      </c>
      <c r="T41" s="27">
        <f t="shared" si="11"/>
        <v>-9.9499999999999991E-2</v>
      </c>
      <c r="U41" s="32">
        <f t="shared" si="3"/>
        <v>15.269294836202111</v>
      </c>
      <c r="V41" s="33">
        <f t="shared" si="4"/>
        <v>-2280049671.3478632</v>
      </c>
      <c r="W41" s="30" t="str">
        <f>IF(V41&gt;0,"Subiu",IF(V41&lt;0,"Desceu","Estável"))</f>
        <v>Desceu</v>
      </c>
      <c r="X41" s="43">
        <v>15.78</v>
      </c>
      <c r="Y41" s="27">
        <f t="shared" si="12"/>
        <v>0.1578</v>
      </c>
      <c r="Z41" s="32">
        <f t="shared" si="5"/>
        <v>11.875971670409397</v>
      </c>
      <c r="AA41" s="33">
        <f t="shared" si="6"/>
        <v>2812408477.3833995</v>
      </c>
      <c r="AB41" s="30" t="str">
        <f>IF(AA41&gt;0,"Subiu",IF(AA41&lt;0,"Desceu","Estável"))</f>
        <v>Subiu</v>
      </c>
      <c r="AC41" s="43">
        <v>13.67</v>
      </c>
      <c r="AD41" s="43">
        <v>13.9</v>
      </c>
      <c r="AE41" s="43" t="s">
        <v>90</v>
      </c>
      <c r="AF41" s="62">
        <f>VLOOKUP(A41,Total_de_acoes!A:B,2,0)</f>
        <v>1500728902</v>
      </c>
      <c r="AG41" s="60" t="str">
        <f>VLOOKUP(A41,Ticker!A:B,2,)</f>
        <v>Banco Bradesco</v>
      </c>
      <c r="AH41" s="60" t="str">
        <f>VLOOKUP(AG41,ChatGPT!A:B,2,0)</f>
        <v>Financeiro</v>
      </c>
      <c r="AI41" s="62">
        <f>VLOOKUP(AG41,ChatGPT!A:C,3,0)</f>
        <v>81</v>
      </c>
      <c r="AJ41" s="62" t="str">
        <f t="shared" si="7"/>
        <v>Entre 50 e 100 anos</v>
      </c>
    </row>
    <row r="42" spans="1:36" ht="14.25">
      <c r="A42" s="14" t="s">
        <v>91</v>
      </c>
      <c r="B42" s="15">
        <v>45317</v>
      </c>
      <c r="C42" s="16">
        <v>21.84</v>
      </c>
      <c r="D42" s="17">
        <v>0.27</v>
      </c>
      <c r="E42" s="23">
        <f>D42/100</f>
        <v>2.7000000000000001E-3</v>
      </c>
      <c r="F42" s="24">
        <f>C42/(E42+1)</f>
        <v>21.781190784880824</v>
      </c>
      <c r="G42" s="25">
        <f>(C42-F42)*AF42</f>
        <v>65779607.098639093</v>
      </c>
      <c r="H42" s="29" t="str">
        <f>IF(G42&gt;0,"Subiu",IF(G42&lt;0,"Desceu","Estável"))</f>
        <v>Subiu</v>
      </c>
      <c r="I42" s="17">
        <v>3.65</v>
      </c>
      <c r="J42" s="27">
        <f t="shared" si="8"/>
        <v>3.6499999999999998E-2</v>
      </c>
      <c r="K42" s="32">
        <f t="shared" si="9"/>
        <v>21.070911722141823</v>
      </c>
      <c r="L42" s="33">
        <f t="shared" si="0"/>
        <v>860244855.14998639</v>
      </c>
      <c r="M42" s="30" t="str">
        <f>IF(L42&gt;0,"Subiu",IF(L42&lt;0,"Desceu","Estável"))</f>
        <v>Subiu</v>
      </c>
      <c r="N42" s="36">
        <v>-8.08</v>
      </c>
      <c r="O42" s="27">
        <f t="shared" si="10"/>
        <v>-8.0799999999999997E-2</v>
      </c>
      <c r="P42" s="32">
        <f t="shared" si="1"/>
        <v>23.759791122715406</v>
      </c>
      <c r="Q42" s="33">
        <f t="shared" si="2"/>
        <v>-2147335336.9495575</v>
      </c>
      <c r="R42" s="30" t="str">
        <f>IF(Q42&gt;0,"Subiu",IF(Q42&lt;0,"Desceu","Estável"))</f>
        <v>Desceu</v>
      </c>
      <c r="S42" s="43">
        <v>-8.08</v>
      </c>
      <c r="T42" s="27">
        <f t="shared" si="11"/>
        <v>-8.0799999999999997E-2</v>
      </c>
      <c r="U42" s="32">
        <f t="shared" si="3"/>
        <v>23.759791122715406</v>
      </c>
      <c r="V42" s="33">
        <f t="shared" si="4"/>
        <v>-2147335336.9495575</v>
      </c>
      <c r="W42" s="30" t="str">
        <f>IF(V42&gt;0,"Subiu",IF(V42&lt;0,"Desceu","Estável"))</f>
        <v>Desceu</v>
      </c>
      <c r="X42" s="43">
        <v>-26.1</v>
      </c>
      <c r="Y42" s="27">
        <f t="shared" si="12"/>
        <v>-0.26100000000000001</v>
      </c>
      <c r="Z42" s="32">
        <f t="shared" si="5"/>
        <v>29.553450608930987</v>
      </c>
      <c r="AA42" s="33">
        <f t="shared" si="6"/>
        <v>-8627691245.3605404</v>
      </c>
      <c r="AB42" s="30" t="str">
        <f>IF(AA42&gt;0,"Subiu",IF(AA42&lt;0,"Desceu","Estável"))</f>
        <v>Desceu</v>
      </c>
      <c r="AC42" s="43">
        <v>21.7</v>
      </c>
      <c r="AD42" s="43">
        <v>21.94</v>
      </c>
      <c r="AE42" s="43" t="s">
        <v>92</v>
      </c>
      <c r="AF42" s="62">
        <f>VLOOKUP(A42,Total_de_acoes!A:B,2,0)</f>
        <v>1118525506</v>
      </c>
      <c r="AG42" s="60" t="str">
        <f>VLOOKUP(A42,Ticker!A:B,2,)</f>
        <v>Gerdau</v>
      </c>
      <c r="AH42" s="60" t="str">
        <f>VLOOKUP(AG42,ChatGPT!A:B,2,0)</f>
        <v>Siderurgia</v>
      </c>
      <c r="AI42" s="62">
        <f>VLOOKUP(AG42,ChatGPT!A:C,3,0)</f>
        <v>123</v>
      </c>
      <c r="AJ42" s="62" t="str">
        <f t="shared" si="7"/>
        <v>Mais de 100 anos</v>
      </c>
    </row>
    <row r="43" spans="1:36" ht="14.25">
      <c r="A43" s="14" t="s">
        <v>93</v>
      </c>
      <c r="B43" s="15">
        <v>45317</v>
      </c>
      <c r="C43" s="16">
        <v>3.74</v>
      </c>
      <c r="D43" s="17">
        <v>0.26</v>
      </c>
      <c r="E43" s="23">
        <f>D43/100</f>
        <v>2.5999999999999999E-3</v>
      </c>
      <c r="F43" s="24">
        <f>C43/(E43+1)</f>
        <v>3.7303012168362262</v>
      </c>
      <c r="G43" s="25">
        <f>(C43-F43)*AF43</f>
        <v>11571106.417007603</v>
      </c>
      <c r="H43" s="29" t="str">
        <f>IF(G43&gt;0,"Subiu",IF(G43&lt;0,"Desceu","Estável"))</f>
        <v>Subiu</v>
      </c>
      <c r="I43" s="17">
        <v>0</v>
      </c>
      <c r="J43" s="27">
        <f t="shared" si="8"/>
        <v>0</v>
      </c>
      <c r="K43" s="32">
        <f t="shared" si="9"/>
        <v>3.74</v>
      </c>
      <c r="L43" s="33">
        <f t="shared" si="0"/>
        <v>0</v>
      </c>
      <c r="M43" s="30" t="str">
        <f>IF(L43&gt;0,"Subiu",IF(L43&lt;0,"Desceu","Estável"))</f>
        <v>Estável</v>
      </c>
      <c r="N43" s="36">
        <v>-7.2</v>
      </c>
      <c r="O43" s="27">
        <f t="shared" si="10"/>
        <v>-7.2000000000000008E-2</v>
      </c>
      <c r="P43" s="32">
        <f t="shared" si="1"/>
        <v>4.0301724137931041</v>
      </c>
      <c r="Q43" s="33">
        <f t="shared" si="2"/>
        <v>-346189395.36879361</v>
      </c>
      <c r="R43" s="30" t="str">
        <f>IF(Q43&gt;0,"Subiu",IF(Q43&lt;0,"Desceu","Estável"))</f>
        <v>Desceu</v>
      </c>
      <c r="S43" s="43">
        <v>-7.2</v>
      </c>
      <c r="T43" s="27">
        <f t="shared" si="11"/>
        <v>-7.2000000000000008E-2</v>
      </c>
      <c r="U43" s="32">
        <f t="shared" si="3"/>
        <v>4.0301724137931041</v>
      </c>
      <c r="V43" s="33">
        <f t="shared" si="4"/>
        <v>-346189395.36879361</v>
      </c>
      <c r="W43" s="30" t="str">
        <f>IF(V43&gt;0,"Subiu",IF(V43&lt;0,"Desceu","Estável"))</f>
        <v>Desceu</v>
      </c>
      <c r="X43" s="43">
        <v>15.46</v>
      </c>
      <c r="Y43" s="27">
        <f t="shared" si="12"/>
        <v>0.15460000000000002</v>
      </c>
      <c r="Z43" s="32">
        <f t="shared" si="5"/>
        <v>3.2392170448640223</v>
      </c>
      <c r="AA43" s="33">
        <f t="shared" si="6"/>
        <v>597457718.95854163</v>
      </c>
      <c r="AB43" s="30" t="str">
        <f>IF(AA43&gt;0,"Subiu",IF(AA43&lt;0,"Desceu","Estável"))</f>
        <v>Subiu</v>
      </c>
      <c r="AC43" s="43">
        <v>3.71</v>
      </c>
      <c r="AD43" s="43">
        <v>3.78</v>
      </c>
      <c r="AE43" s="43" t="s">
        <v>94</v>
      </c>
      <c r="AF43" s="62">
        <f>VLOOKUP(A43,Total_de_acoes!A:B,2,0)</f>
        <v>1193047233</v>
      </c>
      <c r="AG43" s="60" t="str">
        <f>VLOOKUP(A43,Ticker!A:B,2,)</f>
        <v>Raízen</v>
      </c>
      <c r="AH43" s="60" t="str">
        <f>VLOOKUP(AG43,ChatGPT!A:B,2,0)</f>
        <v>Energia</v>
      </c>
      <c r="AI43" s="62">
        <f>VLOOKUP(AG43,ChatGPT!A:C,3,0)</f>
        <v>14</v>
      </c>
      <c r="AJ43" s="62" t="str">
        <f t="shared" si="7"/>
        <v>Menos de 50 anos</v>
      </c>
    </row>
    <row r="44" spans="1:36" ht="14.25">
      <c r="A44" s="14" t="s">
        <v>95</v>
      </c>
      <c r="B44" s="15">
        <v>45317</v>
      </c>
      <c r="C44" s="16">
        <v>10.07</v>
      </c>
      <c r="D44" s="17">
        <v>0.19</v>
      </c>
      <c r="E44" s="23">
        <f>D44/100</f>
        <v>1.9E-3</v>
      </c>
      <c r="F44" s="24">
        <f>C44/(E44+1)</f>
        <v>10.050903283760855</v>
      </c>
      <c r="G44" s="25">
        <f>(C44-F44)*AF44</f>
        <v>32069789.503513202</v>
      </c>
      <c r="H44" s="29" t="str">
        <f>IF(G44&gt;0,"Subiu",IF(G44&lt;0,"Desceu","Estável"))</f>
        <v>Subiu</v>
      </c>
      <c r="I44" s="17">
        <v>0.9</v>
      </c>
      <c r="J44" s="27">
        <f t="shared" si="8"/>
        <v>9.0000000000000011E-3</v>
      </c>
      <c r="K44" s="32">
        <f t="shared" si="9"/>
        <v>9.9801783944499523</v>
      </c>
      <c r="L44" s="33">
        <f t="shared" si="0"/>
        <v>150840592.00465551</v>
      </c>
      <c r="M44" s="30" t="str">
        <f>IF(L44&gt;0,"Subiu",IF(L44&lt;0,"Desceu","Estável"))</f>
        <v>Subiu</v>
      </c>
      <c r="N44" s="36">
        <v>-2.8</v>
      </c>
      <c r="O44" s="27">
        <f t="shared" si="10"/>
        <v>-2.7999999999999997E-2</v>
      </c>
      <c r="P44" s="32">
        <f t="shared" si="1"/>
        <v>10.360082304526749</v>
      </c>
      <c r="Q44" s="33">
        <f t="shared" si="2"/>
        <v>-487145450.99629575</v>
      </c>
      <c r="R44" s="30" t="str">
        <f>IF(Q44&gt;0,"Subiu",IF(Q44&lt;0,"Desceu","Estável"))</f>
        <v>Desceu</v>
      </c>
      <c r="S44" s="43">
        <v>-2.8</v>
      </c>
      <c r="T44" s="27">
        <f t="shared" si="11"/>
        <v>-2.7999999999999997E-2</v>
      </c>
      <c r="U44" s="32">
        <f t="shared" si="3"/>
        <v>10.360082304526749</v>
      </c>
      <c r="V44" s="33">
        <f t="shared" si="4"/>
        <v>-487145450.99629575</v>
      </c>
      <c r="W44" s="30" t="str">
        <f>IF(V44&gt;0,"Subiu",IF(V44&lt;0,"Desceu","Estável"))</f>
        <v>Desceu</v>
      </c>
      <c r="X44" s="43">
        <v>32.08</v>
      </c>
      <c r="Y44" s="27">
        <f t="shared" si="12"/>
        <v>0.32079999999999997</v>
      </c>
      <c r="Z44" s="32">
        <f t="shared" si="5"/>
        <v>7.6241671714112664</v>
      </c>
      <c r="AA44" s="33">
        <f t="shared" si="6"/>
        <v>4107373382.4895816</v>
      </c>
      <c r="AB44" s="30" t="str">
        <f>IF(AA44&gt;0,"Subiu",IF(AA44&lt;0,"Desceu","Estável"))</f>
        <v>Subiu</v>
      </c>
      <c r="AC44" s="43">
        <v>9.9600000000000009</v>
      </c>
      <c r="AD44" s="43">
        <v>10.130000000000001</v>
      </c>
      <c r="AE44" s="43" t="s">
        <v>96</v>
      </c>
      <c r="AF44" s="62">
        <f>VLOOKUP(A44,Total_de_acoes!A:B,2,0)</f>
        <v>1679335290</v>
      </c>
      <c r="AG44" s="60" t="str">
        <f>VLOOKUP(A44,Ticker!A:B,2,)</f>
        <v>Copel</v>
      </c>
      <c r="AH44" s="60" t="str">
        <f>VLOOKUP(AG44,ChatGPT!A:B,2,0)</f>
        <v>Energia</v>
      </c>
      <c r="AI44" s="62">
        <f>VLOOKUP(AG44,ChatGPT!A:C,3,0)</f>
        <v>70</v>
      </c>
      <c r="AJ44" s="62" t="str">
        <f t="shared" si="7"/>
        <v>Entre 50 e 100 anos</v>
      </c>
    </row>
    <row r="45" spans="1:36" ht="14.25">
      <c r="A45" s="14" t="s">
        <v>97</v>
      </c>
      <c r="B45" s="15">
        <v>45317</v>
      </c>
      <c r="C45" s="16">
        <v>8.18</v>
      </c>
      <c r="D45" s="17">
        <v>0.12</v>
      </c>
      <c r="E45" s="23">
        <f>D45/100</f>
        <v>1.1999999999999999E-3</v>
      </c>
      <c r="F45" s="24">
        <f>C45/(E45+1)</f>
        <v>8.1701957650819015</v>
      </c>
      <c r="G45" s="25">
        <f>(C45-F45)*AF45</f>
        <v>4131341.1578905098</v>
      </c>
      <c r="H45" s="29" t="str">
        <f>IF(G45&gt;0,"Subiu",IF(G45&lt;0,"Desceu","Estável"))</f>
        <v>Subiu</v>
      </c>
      <c r="I45" s="17">
        <v>-3.76</v>
      </c>
      <c r="J45" s="27">
        <f t="shared" si="8"/>
        <v>-3.7599999999999995E-2</v>
      </c>
      <c r="K45" s="32">
        <f t="shared" si="9"/>
        <v>8.4995843724023263</v>
      </c>
      <c r="L45" s="33">
        <f t="shared" si="0"/>
        <v>-134667527.05885249</v>
      </c>
      <c r="M45" s="30" t="str">
        <f>IF(L45&gt;0,"Subiu",IF(L45&lt;0,"Desceu","Estável"))</f>
        <v>Desceu</v>
      </c>
      <c r="N45" s="36">
        <v>-18.77</v>
      </c>
      <c r="O45" s="27">
        <f t="shared" si="10"/>
        <v>-0.18770000000000001</v>
      </c>
      <c r="P45" s="32">
        <f t="shared" si="1"/>
        <v>10.070171119044687</v>
      </c>
      <c r="Q45" s="33">
        <f t="shared" si="2"/>
        <v>-796486600.41287684</v>
      </c>
      <c r="R45" s="30" t="str">
        <f>IF(Q45&gt;0,"Subiu",IF(Q45&lt;0,"Desceu","Estável"))</f>
        <v>Desceu</v>
      </c>
      <c r="S45" s="43">
        <v>-18.77</v>
      </c>
      <c r="T45" s="27">
        <f t="shared" si="11"/>
        <v>-0.18770000000000001</v>
      </c>
      <c r="U45" s="32">
        <f t="shared" si="3"/>
        <v>10.070171119044687</v>
      </c>
      <c r="V45" s="33">
        <f t="shared" si="4"/>
        <v>-796486600.41287684</v>
      </c>
      <c r="W45" s="30" t="str">
        <f>IF(V45&gt;0,"Subiu",IF(V45&lt;0,"Desceu","Estável"))</f>
        <v>Desceu</v>
      </c>
      <c r="X45" s="43">
        <v>-40.74</v>
      </c>
      <c r="Y45" s="27">
        <f t="shared" si="12"/>
        <v>-0.40740000000000004</v>
      </c>
      <c r="Z45" s="32">
        <f t="shared" si="5"/>
        <v>13.803577455281808</v>
      </c>
      <c r="AA45" s="33">
        <f t="shared" si="6"/>
        <v>-2369681794.6195741</v>
      </c>
      <c r="AB45" s="30" t="str">
        <f>IF(AA45&gt;0,"Subiu",IF(AA45&lt;0,"Desceu","Estável"))</f>
        <v>Desceu</v>
      </c>
      <c r="AC45" s="43">
        <v>8.11</v>
      </c>
      <c r="AD45" s="43">
        <v>8.27</v>
      </c>
      <c r="AE45" s="43" t="s">
        <v>98</v>
      </c>
      <c r="AF45" s="62">
        <f>VLOOKUP(A45,Total_de_acoes!A:B,2,0)</f>
        <v>421383330</v>
      </c>
      <c r="AG45" s="60" t="str">
        <f>VLOOKUP(A45,Ticker!A:B,2,)</f>
        <v>Grupo Vamos</v>
      </c>
      <c r="AH45" s="60" t="str">
        <f>VLOOKUP(AG45,ChatGPT!A:B,2,0)</f>
        <v>Logística</v>
      </c>
      <c r="AI45" s="62">
        <f>VLOOKUP(AG45,ChatGPT!A:C,3,0)</f>
        <v>12</v>
      </c>
      <c r="AJ45" s="62" t="str">
        <f t="shared" si="7"/>
        <v>Menos de 50 anos</v>
      </c>
    </row>
    <row r="46" spans="1:36" ht="14.25">
      <c r="A46" s="14" t="s">
        <v>99</v>
      </c>
      <c r="B46" s="15">
        <v>45317</v>
      </c>
      <c r="C46" s="16">
        <v>9.74</v>
      </c>
      <c r="D46" s="17">
        <v>0</v>
      </c>
      <c r="E46" s="23">
        <f>D46/100</f>
        <v>0</v>
      </c>
      <c r="F46" s="24">
        <f>C46/(E46+1)</f>
        <v>9.74</v>
      </c>
      <c r="G46" s="25">
        <f>(C46-F46)*AF46</f>
        <v>0</v>
      </c>
      <c r="H46" s="29" t="str">
        <f>IF(G46&gt;0,"Subiu",IF(G46&lt;0,"Desceu","Estável"))</f>
        <v>Estável</v>
      </c>
      <c r="I46" s="17">
        <v>5.3</v>
      </c>
      <c r="J46" s="27">
        <f t="shared" si="8"/>
        <v>5.2999999999999999E-2</v>
      </c>
      <c r="K46" s="32">
        <f t="shared" si="9"/>
        <v>9.2497625830959169</v>
      </c>
      <c r="L46" s="33">
        <f t="shared" si="0"/>
        <v>162660621.48446333</v>
      </c>
      <c r="M46" s="30" t="str">
        <f>IF(L46&gt;0,"Subiu",IF(L46&lt;0,"Desceu","Estável"))</f>
        <v>Subiu</v>
      </c>
      <c r="N46" s="36">
        <v>0.41</v>
      </c>
      <c r="O46" s="27">
        <f t="shared" si="10"/>
        <v>4.0999999999999995E-3</v>
      </c>
      <c r="P46" s="32">
        <f t="shared" si="1"/>
        <v>9.7002290608505124</v>
      </c>
      <c r="Q46" s="33">
        <f t="shared" si="2"/>
        <v>13195985.161496103</v>
      </c>
      <c r="R46" s="30" t="str">
        <f>IF(Q46&gt;0,"Subiu",IF(Q46&lt;0,"Desceu","Estável"))</f>
        <v>Subiu</v>
      </c>
      <c r="S46" s="43">
        <v>0.41</v>
      </c>
      <c r="T46" s="27">
        <f t="shared" si="11"/>
        <v>4.0999999999999995E-3</v>
      </c>
      <c r="U46" s="32">
        <f t="shared" si="3"/>
        <v>9.7002290608505124</v>
      </c>
      <c r="V46" s="33">
        <f t="shared" si="4"/>
        <v>13195985.161496103</v>
      </c>
      <c r="W46" s="30" t="str">
        <f>IF(V46&gt;0,"Subiu",IF(V46&lt;0,"Desceu","Estável"))</f>
        <v>Subiu</v>
      </c>
      <c r="X46" s="43">
        <v>17.989999999999998</v>
      </c>
      <c r="Y46" s="27">
        <f t="shared" si="12"/>
        <v>0.17989999999999998</v>
      </c>
      <c r="Z46" s="32">
        <f t="shared" si="5"/>
        <v>8.2549368590558529</v>
      </c>
      <c r="AA46" s="33">
        <f t="shared" si="6"/>
        <v>492743485.34050494</v>
      </c>
      <c r="AB46" s="30" t="str">
        <f>IF(AA46&gt;0,"Subiu",IF(AA46&lt;0,"Desceu","Estável"))</f>
        <v>Subiu</v>
      </c>
      <c r="AC46" s="43">
        <v>9.61</v>
      </c>
      <c r="AD46" s="43">
        <v>9.86</v>
      </c>
      <c r="AE46" s="43" t="s">
        <v>100</v>
      </c>
      <c r="AF46" s="62">
        <f>VLOOKUP(A46,Total_de_acoes!A:B,2,0)</f>
        <v>331799687</v>
      </c>
      <c r="AG46" s="60" t="str">
        <f>VLOOKUP(A46,Ticker!A:B,2,)</f>
        <v>Marfrig</v>
      </c>
      <c r="AH46" s="60" t="str">
        <f>VLOOKUP(AG46,ChatGPT!A:B,2,0)</f>
        <v>Alimentos</v>
      </c>
      <c r="AI46" s="62">
        <f>VLOOKUP(AG46,ChatGPT!A:C,3,0)</f>
        <v>24</v>
      </c>
      <c r="AJ46" s="62" t="str">
        <f t="shared" si="7"/>
        <v>Menos de 50 anos</v>
      </c>
    </row>
    <row r="47" spans="1:36" ht="14.25">
      <c r="A47" s="14" t="s">
        <v>101</v>
      </c>
      <c r="B47" s="15">
        <v>45317</v>
      </c>
      <c r="C47" s="16">
        <v>13.2</v>
      </c>
      <c r="D47" s="17">
        <v>0</v>
      </c>
      <c r="E47" s="23">
        <f>D47/100</f>
        <v>0</v>
      </c>
      <c r="F47" s="24">
        <f>C47/(E47+1)</f>
        <v>13.2</v>
      </c>
      <c r="G47" s="25">
        <f>(C47-F47)*AF47</f>
        <v>0</v>
      </c>
      <c r="H47" s="29" t="str">
        <f>IF(G47&gt;0,"Subiu",IF(G47&lt;0,"Desceu","Estável"))</f>
        <v>Estável</v>
      </c>
      <c r="I47" s="17">
        <v>-1.1200000000000001</v>
      </c>
      <c r="J47" s="27">
        <f t="shared" si="8"/>
        <v>-1.1200000000000002E-2</v>
      </c>
      <c r="K47" s="32">
        <f t="shared" si="9"/>
        <v>13.349514563106796</v>
      </c>
      <c r="L47" s="33">
        <f t="shared" si="0"/>
        <v>-657003752.78252673</v>
      </c>
      <c r="M47" s="30" t="str">
        <f>IF(L47&gt;0,"Subiu",IF(L47&lt;0,"Desceu","Estável"))</f>
        <v>Desceu</v>
      </c>
      <c r="N47" s="36">
        <v>-3.86</v>
      </c>
      <c r="O47" s="27">
        <f t="shared" si="10"/>
        <v>-3.8599999999999995E-2</v>
      </c>
      <c r="P47" s="32">
        <f t="shared" si="1"/>
        <v>13.729977116704804</v>
      </c>
      <c r="Q47" s="33">
        <f t="shared" si="2"/>
        <v>-2328849761.0443897</v>
      </c>
      <c r="R47" s="30" t="str">
        <f>IF(Q47&gt;0,"Subiu",IF(Q47&lt;0,"Desceu","Estável"))</f>
        <v>Desceu</v>
      </c>
      <c r="S47" s="43">
        <v>-3.86</v>
      </c>
      <c r="T47" s="27">
        <f t="shared" si="11"/>
        <v>-3.8599999999999995E-2</v>
      </c>
      <c r="U47" s="32">
        <f t="shared" si="3"/>
        <v>13.729977116704804</v>
      </c>
      <c r="V47" s="33">
        <f t="shared" si="4"/>
        <v>-2328849761.0443897</v>
      </c>
      <c r="W47" s="30" t="str">
        <f>IF(V47&gt;0,"Subiu",IF(V47&lt;0,"Desceu","Estável"))</f>
        <v>Desceu</v>
      </c>
      <c r="X47" s="43">
        <v>0.3</v>
      </c>
      <c r="Y47" s="27">
        <f t="shared" si="12"/>
        <v>3.0000000000000001E-3</v>
      </c>
      <c r="Z47" s="32">
        <f t="shared" si="5"/>
        <v>13.160518444666003</v>
      </c>
      <c r="AA47" s="33">
        <f t="shared" si="6"/>
        <v>173491661.82292238</v>
      </c>
      <c r="AB47" s="30" t="str">
        <f>IF(AA47&gt;0,"Subiu",IF(AA47&lt;0,"Desceu","Estável"))</f>
        <v>Subiu</v>
      </c>
      <c r="AC47" s="43">
        <v>13.15</v>
      </c>
      <c r="AD47" s="43">
        <v>13.29</v>
      </c>
      <c r="AE47" s="43" t="s">
        <v>102</v>
      </c>
      <c r="AF47" s="62">
        <f>VLOOKUP(A47,Total_de_acoes!A:B,2,0)</f>
        <v>4394245879</v>
      </c>
      <c r="AG47" s="60" t="str">
        <f>VLOOKUP(A47,Ticker!A:B,2,)</f>
        <v>Ambev</v>
      </c>
      <c r="AH47" s="60" t="str">
        <f>VLOOKUP(AG47,ChatGPT!A:B,2,0)</f>
        <v>Bebidas</v>
      </c>
      <c r="AI47" s="62">
        <f>VLOOKUP(AG47,ChatGPT!A:C,3,0)</f>
        <v>25</v>
      </c>
      <c r="AJ47" s="62" t="str">
        <f t="shared" si="7"/>
        <v>Menos de 50 anos</v>
      </c>
    </row>
    <row r="48" spans="1:36" ht="14.25">
      <c r="A48" s="14" t="s">
        <v>103</v>
      </c>
      <c r="B48" s="15">
        <v>45317</v>
      </c>
      <c r="C48" s="16">
        <v>33.729999999999997</v>
      </c>
      <c r="D48" s="17">
        <v>-0.02</v>
      </c>
      <c r="E48" s="23">
        <f>D48/100</f>
        <v>-2.0000000000000001E-4</v>
      </c>
      <c r="F48" s="24">
        <f>C48/(E48+1)</f>
        <v>33.736747349469887</v>
      </c>
      <c r="G48" s="25">
        <f>(C48-F48)*AF48</f>
        <v>-4532537.1883631321</v>
      </c>
      <c r="H48" s="29" t="str">
        <f>IF(G48&gt;0,"Subiu",IF(G48&lt;0,"Desceu","Estável"))</f>
        <v>Desceu</v>
      </c>
      <c r="I48" s="17">
        <v>-2.37</v>
      </c>
      <c r="J48" s="27">
        <f t="shared" si="8"/>
        <v>-2.3700000000000002E-2</v>
      </c>
      <c r="K48" s="32">
        <f t="shared" si="9"/>
        <v>34.54880671924613</v>
      </c>
      <c r="L48" s="33">
        <f t="shared" si="0"/>
        <v>-550034042.49715042</v>
      </c>
      <c r="M48" s="30" t="str">
        <f>IF(L48&gt;0,"Subiu",IF(L48&lt;0,"Desceu","Estável"))</f>
        <v>Desceu</v>
      </c>
      <c r="N48" s="36">
        <v>0.24</v>
      </c>
      <c r="O48" s="27">
        <f t="shared" si="10"/>
        <v>2.3999999999999998E-3</v>
      </c>
      <c r="P48" s="32">
        <f t="shared" si="1"/>
        <v>33.649241819632877</v>
      </c>
      <c r="Q48" s="33">
        <f t="shared" si="2"/>
        <v>54249369.683895245</v>
      </c>
      <c r="R48" s="30" t="str">
        <f>IF(Q48&gt;0,"Subiu",IF(Q48&lt;0,"Desceu","Estável"))</f>
        <v>Subiu</v>
      </c>
      <c r="S48" s="43">
        <v>0.24</v>
      </c>
      <c r="T48" s="27">
        <f t="shared" si="11"/>
        <v>2.3999999999999998E-3</v>
      </c>
      <c r="U48" s="32">
        <f t="shared" si="3"/>
        <v>33.649241819632877</v>
      </c>
      <c r="V48" s="33">
        <f t="shared" si="4"/>
        <v>54249369.683895245</v>
      </c>
      <c r="W48" s="30" t="str">
        <f>IF(V48&gt;0,"Subiu",IF(V48&lt;0,"Desceu","Estável"))</f>
        <v>Subiu</v>
      </c>
      <c r="X48" s="43">
        <v>0.91</v>
      </c>
      <c r="Y48" s="27">
        <f t="shared" si="12"/>
        <v>9.1000000000000004E-3</v>
      </c>
      <c r="Z48" s="32">
        <f t="shared" si="5"/>
        <v>33.425824992567627</v>
      </c>
      <c r="AA48" s="33">
        <f t="shared" si="6"/>
        <v>204329794.84910035</v>
      </c>
      <c r="AB48" s="30" t="str">
        <f>IF(AA48&gt;0,"Subiu",IF(AA48&lt;0,"Desceu","Estável"))</f>
        <v>Subiu</v>
      </c>
      <c r="AC48" s="43">
        <v>33.729999999999997</v>
      </c>
      <c r="AD48" s="43">
        <v>34.03</v>
      </c>
      <c r="AE48" s="43" t="s">
        <v>104</v>
      </c>
      <c r="AF48" s="62">
        <f>VLOOKUP(A48,Total_de_acoes!A:B,2,0)</f>
        <v>671750768</v>
      </c>
      <c r="AG48" s="60" t="str">
        <f>VLOOKUP(A48,Ticker!A:B,2,)</f>
        <v>BB Seguridade</v>
      </c>
      <c r="AH48" s="60" t="str">
        <f>VLOOKUP(AG48,ChatGPT!A:B,2,0)</f>
        <v>Seguros</v>
      </c>
      <c r="AI48" s="62">
        <f>VLOOKUP(AG48,ChatGPT!A:C,3,0)</f>
        <v>12</v>
      </c>
      <c r="AJ48" s="62" t="str">
        <f t="shared" si="7"/>
        <v>Menos de 50 anos</v>
      </c>
    </row>
    <row r="49" spans="1:36" ht="14.25">
      <c r="A49" s="14" t="s">
        <v>105</v>
      </c>
      <c r="B49" s="15">
        <v>45317</v>
      </c>
      <c r="C49" s="16">
        <v>77.040000000000006</v>
      </c>
      <c r="D49" s="17">
        <v>-0.06</v>
      </c>
      <c r="E49" s="23">
        <f>D49/100</f>
        <v>-5.9999999999999995E-4</v>
      </c>
      <c r="F49" s="24">
        <f>C49/(E49+1)</f>
        <v>77.086251751050639</v>
      </c>
      <c r="G49" s="25">
        <f>(C49-F49)*AF49</f>
        <v>-15725678.564115381</v>
      </c>
      <c r="H49" s="29" t="str">
        <f>IF(G49&gt;0,"Subiu",IF(G49&lt;0,"Desceu","Estável"))</f>
        <v>Desceu</v>
      </c>
      <c r="I49" s="17">
        <v>1.37</v>
      </c>
      <c r="J49" s="27">
        <f t="shared" si="8"/>
        <v>1.37E-2</v>
      </c>
      <c r="K49" s="32">
        <f t="shared" si="9"/>
        <v>75.998816217815929</v>
      </c>
      <c r="L49" s="33">
        <f t="shared" si="0"/>
        <v>354004359.03221059</v>
      </c>
      <c r="M49" s="30" t="str">
        <f>IF(L49&gt;0,"Subiu",IF(L49&lt;0,"Desceu","Estável"))</f>
        <v>Subiu</v>
      </c>
      <c r="N49" s="36">
        <v>2.2200000000000002</v>
      </c>
      <c r="O49" s="27">
        <f t="shared" si="10"/>
        <v>2.2200000000000001E-2</v>
      </c>
      <c r="P49" s="32">
        <f t="shared" si="1"/>
        <v>75.366855801213077</v>
      </c>
      <c r="Q49" s="33">
        <f t="shared" si="2"/>
        <v>568872037.57396948</v>
      </c>
      <c r="R49" s="30" t="str">
        <f>IF(Q49&gt;0,"Subiu",IF(Q49&lt;0,"Desceu","Estável"))</f>
        <v>Subiu</v>
      </c>
      <c r="S49" s="43">
        <v>2.2200000000000002</v>
      </c>
      <c r="T49" s="27">
        <f t="shared" si="11"/>
        <v>2.2200000000000001E-2</v>
      </c>
      <c r="U49" s="32">
        <f t="shared" si="3"/>
        <v>75.366855801213077</v>
      </c>
      <c r="V49" s="33">
        <f t="shared" si="4"/>
        <v>568872037.57396948</v>
      </c>
      <c r="W49" s="30" t="str">
        <f>IF(V49&gt;0,"Subiu",IF(V49&lt;0,"Desceu","Estável"))</f>
        <v>Subiu</v>
      </c>
      <c r="X49" s="43">
        <v>45.92</v>
      </c>
      <c r="Y49" s="27">
        <f t="shared" si="12"/>
        <v>0.4592</v>
      </c>
      <c r="Z49" s="32">
        <f t="shared" si="5"/>
        <v>52.796052631578952</v>
      </c>
      <c r="AA49" s="33">
        <f t="shared" si="6"/>
        <v>8242985720.1244745</v>
      </c>
      <c r="AB49" s="30" t="str">
        <f>IF(AA49&gt;0,"Subiu",IF(AA49&lt;0,"Desceu","Estável"))</f>
        <v>Subiu</v>
      </c>
      <c r="AC49" s="43">
        <v>76.52</v>
      </c>
      <c r="AD49" s="43">
        <v>77.69</v>
      </c>
      <c r="AE49" s="43" t="s">
        <v>106</v>
      </c>
      <c r="AF49" s="62">
        <f>VLOOKUP(A49,Total_de_acoes!A:B,2,0)</f>
        <v>340001799</v>
      </c>
      <c r="AG49" s="60" t="str">
        <f>VLOOKUP(A49,Ticker!A:B,2,)</f>
        <v>Sabesp</v>
      </c>
      <c r="AH49" s="60" t="str">
        <f>VLOOKUP(AG49,ChatGPT!A:B,2,0)</f>
        <v>Saneamento</v>
      </c>
      <c r="AI49" s="62">
        <f>VLOOKUP(AG49,ChatGPT!A:C,3,0)</f>
        <v>150</v>
      </c>
      <c r="AJ49" s="62" t="str">
        <f t="shared" si="7"/>
        <v>Mais de 100 anos</v>
      </c>
    </row>
    <row r="50" spans="1:36" ht="14.25">
      <c r="A50" s="14" t="s">
        <v>107</v>
      </c>
      <c r="B50" s="15">
        <v>45317</v>
      </c>
      <c r="C50" s="16">
        <v>30.88</v>
      </c>
      <c r="D50" s="17">
        <v>-0.06</v>
      </c>
      <c r="E50" s="23">
        <f>D50/100</f>
        <v>-5.9999999999999995E-4</v>
      </c>
      <c r="F50" s="24">
        <f>C50/(E50+1)</f>
        <v>30.898539123474084</v>
      </c>
      <c r="G50" s="25">
        <f>(C50-F50)*AF50</f>
        <v>-9531377.7459757738</v>
      </c>
      <c r="H50" s="29" t="str">
        <f>IF(G50&gt;0,"Subiu",IF(G50&lt;0,"Desceu","Estável"))</f>
        <v>Desceu</v>
      </c>
      <c r="I50" s="17">
        <v>-2.65</v>
      </c>
      <c r="J50" s="27">
        <f t="shared" si="8"/>
        <v>-2.6499999999999999E-2</v>
      </c>
      <c r="K50" s="32">
        <f t="shared" si="9"/>
        <v>31.720595788392398</v>
      </c>
      <c r="L50" s="33">
        <f t="shared" si="0"/>
        <v>-432169082.96899861</v>
      </c>
      <c r="M50" s="30" t="str">
        <f>IF(L50&gt;0,"Subiu",IF(L50&lt;0,"Desceu","Estável"))</f>
        <v>Desceu</v>
      </c>
      <c r="N50" s="36">
        <v>-8.34</v>
      </c>
      <c r="O50" s="27">
        <f t="shared" si="10"/>
        <v>-8.3400000000000002E-2</v>
      </c>
      <c r="P50" s="32">
        <f t="shared" si="1"/>
        <v>33.689722888937375</v>
      </c>
      <c r="Q50" s="33">
        <f t="shared" si="2"/>
        <v>-1444541337.3189957</v>
      </c>
      <c r="R50" s="30" t="str">
        <f>IF(Q50&gt;0,"Subiu",IF(Q50&lt;0,"Desceu","Estável"))</f>
        <v>Desceu</v>
      </c>
      <c r="S50" s="43">
        <v>-8.34</v>
      </c>
      <c r="T50" s="27">
        <f t="shared" si="11"/>
        <v>-8.3400000000000002E-2</v>
      </c>
      <c r="U50" s="32">
        <f t="shared" si="3"/>
        <v>33.689722888937375</v>
      </c>
      <c r="V50" s="33">
        <f t="shared" si="4"/>
        <v>-1444541337.3189957</v>
      </c>
      <c r="W50" s="30" t="str">
        <f>IF(V50&gt;0,"Subiu",IF(V50&lt;0,"Desceu","Estável"))</f>
        <v>Desceu</v>
      </c>
      <c r="X50" s="43">
        <v>5.89</v>
      </c>
      <c r="Y50" s="27">
        <f t="shared" si="12"/>
        <v>5.8899999999999994E-2</v>
      </c>
      <c r="Z50" s="32">
        <f t="shared" si="5"/>
        <v>29.162338275568988</v>
      </c>
      <c r="AA50" s="33">
        <f t="shared" si="6"/>
        <v>883088283.98718548</v>
      </c>
      <c r="AB50" s="30" t="str">
        <f>IF(AA50&gt;0,"Subiu",IF(AA50&lt;0,"Desceu","Estável"))</f>
        <v>Subiu</v>
      </c>
      <c r="AC50" s="43">
        <v>30.65</v>
      </c>
      <c r="AD50" s="43">
        <v>31.34</v>
      </c>
      <c r="AE50" s="43" t="s">
        <v>108</v>
      </c>
      <c r="AF50" s="62">
        <f>VLOOKUP(A50,Total_de_acoes!A:B,2,0)</f>
        <v>514122351</v>
      </c>
      <c r="AG50" s="60" t="str">
        <f>VLOOKUP(A50,Ticker!A:B,2,)</f>
        <v>Totvs</v>
      </c>
      <c r="AH50" s="60" t="str">
        <f>VLOOKUP(AG50,ChatGPT!A:B,2,0)</f>
        <v>Tecnologia da Informação</v>
      </c>
      <c r="AI50" s="62">
        <f>VLOOKUP(AG50,ChatGPT!A:C,3,0)</f>
        <v>41</v>
      </c>
      <c r="AJ50" s="62" t="str">
        <f t="shared" si="7"/>
        <v>Menos de 50 anos</v>
      </c>
    </row>
    <row r="51" spans="1:36" ht="14.25">
      <c r="A51" s="14" t="s">
        <v>109</v>
      </c>
      <c r="B51" s="15">
        <v>45317</v>
      </c>
      <c r="C51" s="16">
        <v>11.64</v>
      </c>
      <c r="D51" s="17">
        <v>-0.17</v>
      </c>
      <c r="E51" s="23">
        <f>D51/100</f>
        <v>-1.7000000000000001E-3</v>
      </c>
      <c r="F51" s="24">
        <f>C51/(E51+1)</f>
        <v>11.659821696884705</v>
      </c>
      <c r="G51" s="25">
        <f>(C51-F51)*AF51</f>
        <v>-28492019.828986604</v>
      </c>
      <c r="H51" s="29" t="str">
        <f>IF(G51&gt;0,"Subiu",IF(G51&lt;0,"Desceu","Estável"))</f>
        <v>Desceu</v>
      </c>
      <c r="I51" s="17">
        <v>0.95</v>
      </c>
      <c r="J51" s="27">
        <f t="shared" si="8"/>
        <v>9.4999999999999998E-3</v>
      </c>
      <c r="K51" s="32">
        <f t="shared" si="9"/>
        <v>11.530460624071322</v>
      </c>
      <c r="L51" s="33">
        <f t="shared" si="0"/>
        <v>157453627.16261613</v>
      </c>
      <c r="M51" s="30" t="str">
        <f>IF(L51&gt;0,"Subiu",IF(L51&lt;0,"Desceu","Estável"))</f>
        <v>Subiu</v>
      </c>
      <c r="N51" s="36">
        <v>1.39</v>
      </c>
      <c r="O51" s="27">
        <f t="shared" si="10"/>
        <v>1.3899999999999999E-2</v>
      </c>
      <c r="P51" s="32">
        <f t="shared" si="1"/>
        <v>11.480422132360193</v>
      </c>
      <c r="Q51" s="33">
        <f t="shared" si="2"/>
        <v>229379744.60547724</v>
      </c>
      <c r="R51" s="30" t="str">
        <f>IF(Q51&gt;0,"Subiu",IF(Q51&lt;0,"Desceu","Estável"))</f>
        <v>Subiu</v>
      </c>
      <c r="S51" s="43">
        <v>1.39</v>
      </c>
      <c r="T51" s="27">
        <f t="shared" si="11"/>
        <v>1.3899999999999999E-2</v>
      </c>
      <c r="U51" s="32">
        <f t="shared" si="3"/>
        <v>11.480422132360193</v>
      </c>
      <c r="V51" s="33">
        <f t="shared" si="4"/>
        <v>229379744.60547724</v>
      </c>
      <c r="W51" s="30" t="str">
        <f>IF(V51&gt;0,"Subiu",IF(V51&lt;0,"Desceu","Estável"))</f>
        <v>Subiu</v>
      </c>
      <c r="X51" s="43">
        <v>12.26</v>
      </c>
      <c r="Y51" s="27">
        <f t="shared" si="12"/>
        <v>0.1226</v>
      </c>
      <c r="Z51" s="32">
        <f t="shared" si="5"/>
        <v>10.36878674505612</v>
      </c>
      <c r="AA51" s="33">
        <f t="shared" si="6"/>
        <v>1827261988.5878572</v>
      </c>
      <c r="AB51" s="30" t="str">
        <f>IF(AA51&gt;0,"Subiu",IF(AA51&lt;0,"Desceu","Estável"))</f>
        <v>Subiu</v>
      </c>
      <c r="AC51" s="43">
        <v>11.64</v>
      </c>
      <c r="AD51" s="43">
        <v>11.8</v>
      </c>
      <c r="AE51" s="43" t="s">
        <v>110</v>
      </c>
      <c r="AF51" s="62">
        <f>VLOOKUP(A51,Total_de_acoes!A:B,2,0)</f>
        <v>1437415777</v>
      </c>
      <c r="AG51" s="60" t="str">
        <f>VLOOKUP(A51,Ticker!A:B,2,)</f>
        <v>CEMIG</v>
      </c>
      <c r="AH51" s="60" t="str">
        <f>VLOOKUP(AG51,ChatGPT!A:B,2,0)</f>
        <v>Energia</v>
      </c>
      <c r="AI51" s="62">
        <f>VLOOKUP(AG51,ChatGPT!A:C,3,0)</f>
        <v>72</v>
      </c>
      <c r="AJ51" s="62" t="str">
        <f t="shared" si="7"/>
        <v>Entre 50 e 100 anos</v>
      </c>
    </row>
    <row r="52" spans="1:36" ht="14.25">
      <c r="A52" s="14" t="s">
        <v>111</v>
      </c>
      <c r="B52" s="15">
        <v>45317</v>
      </c>
      <c r="C52" s="16">
        <v>46.04</v>
      </c>
      <c r="D52" s="17">
        <v>-0.19</v>
      </c>
      <c r="E52" s="23">
        <f>D52/100</f>
        <v>-1.9E-3</v>
      </c>
      <c r="F52" s="24">
        <f>C52/(E52+1)</f>
        <v>46.1276425207895</v>
      </c>
      <c r="G52" s="25">
        <f>(C52-F52)*AF52</f>
        <v>-23535874.329891067</v>
      </c>
      <c r="H52" s="29" t="str">
        <f>IF(G52&gt;0,"Subiu",IF(G52&lt;0,"Desceu","Estável"))</f>
        <v>Desceu</v>
      </c>
      <c r="I52" s="17">
        <v>-1.41</v>
      </c>
      <c r="J52" s="27">
        <f t="shared" si="8"/>
        <v>-1.41E-2</v>
      </c>
      <c r="K52" s="32">
        <f t="shared" si="9"/>
        <v>46.698448118470431</v>
      </c>
      <c r="L52" s="33">
        <f t="shared" si="0"/>
        <v>-176822300.74479723</v>
      </c>
      <c r="M52" s="30" t="str">
        <f>IF(L52&gt;0,"Subiu",IF(L52&lt;0,"Desceu","Estável"))</f>
        <v>Desceu</v>
      </c>
      <c r="N52" s="36">
        <v>-2</v>
      </c>
      <c r="O52" s="27">
        <f t="shared" si="10"/>
        <v>-0.02</v>
      </c>
      <c r="P52" s="32">
        <f t="shared" si="1"/>
        <v>46.979591836734691</v>
      </c>
      <c r="Q52" s="33">
        <f t="shared" si="2"/>
        <v>-252321763.35836691</v>
      </c>
      <c r="R52" s="30" t="str">
        <f>IF(Q52&gt;0,"Subiu",IF(Q52&lt;0,"Desceu","Estável"))</f>
        <v>Desceu</v>
      </c>
      <c r="S52" s="43">
        <v>-2</v>
      </c>
      <c r="T52" s="27">
        <f t="shared" si="11"/>
        <v>-0.02</v>
      </c>
      <c r="U52" s="32">
        <f t="shared" si="3"/>
        <v>46.979591836734691</v>
      </c>
      <c r="V52" s="33">
        <f t="shared" si="4"/>
        <v>-252321763.35836691</v>
      </c>
      <c r="W52" s="30" t="str">
        <f>IF(V52&gt;0,"Subiu",IF(V52&lt;0,"Desceu","Estável"))</f>
        <v>Desceu</v>
      </c>
      <c r="X52" s="43">
        <v>7.43</v>
      </c>
      <c r="Y52" s="27">
        <f t="shared" si="12"/>
        <v>7.4299999999999991E-2</v>
      </c>
      <c r="Z52" s="32">
        <f t="shared" si="5"/>
        <v>42.855813087591919</v>
      </c>
      <c r="AA52" s="33">
        <f t="shared" si="6"/>
        <v>855094334.78433228</v>
      </c>
      <c r="AB52" s="30" t="str">
        <f>IF(AA52&gt;0,"Subiu",IF(AA52&lt;0,"Desceu","Estável"))</f>
        <v>Subiu</v>
      </c>
      <c r="AC52" s="43">
        <v>45.91</v>
      </c>
      <c r="AD52" s="43">
        <v>46.42</v>
      </c>
      <c r="AE52" s="43" t="s">
        <v>112</v>
      </c>
      <c r="AF52" s="62">
        <f>VLOOKUP(A52,Total_de_acoes!A:B,2,0)</f>
        <v>268544014</v>
      </c>
      <c r="AG52" s="60" t="str">
        <f>VLOOKUP(A52,Ticker!A:B,2,)</f>
        <v>Eletrobras</v>
      </c>
      <c r="AH52" s="60" t="str">
        <f>VLOOKUP(AG52,ChatGPT!A:B,2,0)</f>
        <v>Energia</v>
      </c>
      <c r="AI52" s="62">
        <f>VLOOKUP(AG52,ChatGPT!A:C,3,0)</f>
        <v>62</v>
      </c>
      <c r="AJ52" s="62" t="str">
        <f t="shared" si="7"/>
        <v>Entre 50 e 100 anos</v>
      </c>
    </row>
    <row r="53" spans="1:36" ht="14.25">
      <c r="A53" s="14" t="s">
        <v>113</v>
      </c>
      <c r="B53" s="15">
        <v>45317</v>
      </c>
      <c r="C53" s="16">
        <v>12.87</v>
      </c>
      <c r="D53" s="17">
        <v>-0.23</v>
      </c>
      <c r="E53" s="23">
        <f>D53/100</f>
        <v>-2.3E-3</v>
      </c>
      <c r="F53" s="24">
        <f>C53/(E53+1)</f>
        <v>12.899669239250274</v>
      </c>
      <c r="G53" s="25">
        <f>(C53-F53)*AF53</f>
        <v>-46851590.76171875</v>
      </c>
      <c r="H53" s="29" t="str">
        <f>IF(G53&gt;0,"Subiu",IF(G53&lt;0,"Desceu","Estável"))</f>
        <v>Desceu</v>
      </c>
      <c r="I53" s="17">
        <v>1.42</v>
      </c>
      <c r="J53" s="27">
        <f t="shared" si="8"/>
        <v>1.4199999999999999E-2</v>
      </c>
      <c r="K53" s="32">
        <f t="shared" si="9"/>
        <v>12.689804772234273</v>
      </c>
      <c r="L53" s="33">
        <f t="shared" si="0"/>
        <v>284551720.29448873</v>
      </c>
      <c r="M53" s="30" t="str">
        <f>IF(L53&gt;0,"Subiu",IF(L53&lt;0,"Desceu","Estável"))</f>
        <v>Subiu</v>
      </c>
      <c r="N53" s="36">
        <v>-5.44</v>
      </c>
      <c r="O53" s="27">
        <f t="shared" si="10"/>
        <v>-5.4400000000000004E-2</v>
      </c>
      <c r="P53" s="32">
        <f t="shared" si="1"/>
        <v>13.610406091370558</v>
      </c>
      <c r="Q53" s="33">
        <f t="shared" si="2"/>
        <v>-1169197595.4542146</v>
      </c>
      <c r="R53" s="30" t="str">
        <f>IF(Q53&gt;0,"Subiu",IF(Q53&lt;0,"Desceu","Estável"))</f>
        <v>Desceu</v>
      </c>
      <c r="S53" s="43">
        <v>-5.44</v>
      </c>
      <c r="T53" s="27">
        <f t="shared" si="11"/>
        <v>-5.4400000000000004E-2</v>
      </c>
      <c r="U53" s="32">
        <f t="shared" si="3"/>
        <v>13.610406091370558</v>
      </c>
      <c r="V53" s="33">
        <f t="shared" si="4"/>
        <v>-1169197595.4542146</v>
      </c>
      <c r="W53" s="30" t="str">
        <f>IF(V53&gt;0,"Subiu",IF(V53&lt;0,"Desceu","Estável"))</f>
        <v>Desceu</v>
      </c>
      <c r="X53" s="43">
        <v>6.36</v>
      </c>
      <c r="Y53" s="27">
        <f t="shared" si="12"/>
        <v>6.3600000000000004E-2</v>
      </c>
      <c r="Z53" s="32">
        <f t="shared" si="5"/>
        <v>12.1004136893569</v>
      </c>
      <c r="AA53" s="33">
        <f t="shared" si="6"/>
        <v>1215276960.0163374</v>
      </c>
      <c r="AB53" s="30" t="str">
        <f>IF(AA53&gt;0,"Subiu",IF(AA53&lt;0,"Desceu","Estável"))</f>
        <v>Subiu</v>
      </c>
      <c r="AC53" s="43">
        <v>12.84</v>
      </c>
      <c r="AD53" s="43">
        <v>13.09</v>
      </c>
      <c r="AE53" s="43" t="s">
        <v>114</v>
      </c>
      <c r="AF53" s="62">
        <f>VLOOKUP(A53,Total_de_acoes!A:B,2,0)</f>
        <v>1579130168</v>
      </c>
      <c r="AG53" s="60" t="str">
        <f>VLOOKUP(A53,Ticker!A:B,2,)</f>
        <v>Eneva</v>
      </c>
      <c r="AH53" s="60" t="str">
        <f>VLOOKUP(AG53,ChatGPT!A:B,2,0)</f>
        <v>Energia</v>
      </c>
      <c r="AI53" s="62">
        <f>VLOOKUP(AG53,ChatGPT!A:C,3,0)</f>
        <v>17</v>
      </c>
      <c r="AJ53" s="62" t="str">
        <f t="shared" si="7"/>
        <v>Menos de 50 anos</v>
      </c>
    </row>
    <row r="54" spans="1:36" ht="14.25">
      <c r="A54" s="14" t="s">
        <v>115</v>
      </c>
      <c r="B54" s="15">
        <v>45317</v>
      </c>
      <c r="C54" s="16">
        <v>33.17</v>
      </c>
      <c r="D54" s="17">
        <v>-0.24</v>
      </c>
      <c r="E54" s="23">
        <f>D54/100</f>
        <v>-2.3999999999999998E-3</v>
      </c>
      <c r="F54" s="24">
        <f>C54/(E54+1)</f>
        <v>33.249799518845229</v>
      </c>
      <c r="G54" s="25">
        <f>(C54-F54)*AF54</f>
        <v>-118230410.43964578</v>
      </c>
      <c r="H54" s="29" t="str">
        <f>IF(G54&gt;0,"Subiu",IF(G54&lt;0,"Desceu","Estável"))</f>
        <v>Desceu</v>
      </c>
      <c r="I54" s="17">
        <v>-0.93</v>
      </c>
      <c r="J54" s="27">
        <f t="shared" si="8"/>
        <v>-9.300000000000001E-3</v>
      </c>
      <c r="K54" s="32">
        <f t="shared" si="9"/>
        <v>33.481376804279805</v>
      </c>
      <c r="L54" s="33">
        <f t="shared" si="0"/>
        <v>-461333701.05636925</v>
      </c>
      <c r="M54" s="30" t="str">
        <f>IF(L54&gt;0,"Subiu",IF(L54&lt;0,"Desceu","Estável"))</f>
        <v>Desceu</v>
      </c>
      <c r="N54" s="36">
        <v>-10.130000000000001</v>
      </c>
      <c r="O54" s="27">
        <f t="shared" si="10"/>
        <v>-0.1013</v>
      </c>
      <c r="P54" s="32">
        <f t="shared" si="1"/>
        <v>36.908868365416716</v>
      </c>
      <c r="Q54" s="33">
        <f t="shared" si="2"/>
        <v>-5539481287.8556862</v>
      </c>
      <c r="R54" s="30" t="str">
        <f>IF(Q54&gt;0,"Subiu",IF(Q54&lt;0,"Desceu","Estável"))</f>
        <v>Desceu</v>
      </c>
      <c r="S54" s="43">
        <v>-10.130000000000001</v>
      </c>
      <c r="T54" s="27">
        <f t="shared" si="11"/>
        <v>-0.1013</v>
      </c>
      <c r="U54" s="32">
        <f t="shared" si="3"/>
        <v>36.908868365416716</v>
      </c>
      <c r="V54" s="33">
        <f t="shared" si="4"/>
        <v>-5539481287.8556862</v>
      </c>
      <c r="W54" s="30" t="str">
        <f>IF(V54&gt;0,"Subiu",IF(V54&lt;0,"Desceu","Estável"))</f>
        <v>Desceu</v>
      </c>
      <c r="X54" s="43">
        <v>-11.84</v>
      </c>
      <c r="Y54" s="27">
        <f t="shared" si="12"/>
        <v>-0.11840000000000001</v>
      </c>
      <c r="Z54" s="32">
        <f t="shared" si="5"/>
        <v>37.624773139745919</v>
      </c>
      <c r="AA54" s="33">
        <f t="shared" si="6"/>
        <v>-6600160807.3501282</v>
      </c>
      <c r="AB54" s="30" t="str">
        <f>IF(AA54&gt;0,"Subiu",IF(AA54&lt;0,"Desceu","Estável"))</f>
        <v>Desceu</v>
      </c>
      <c r="AC54" s="43">
        <v>33.04</v>
      </c>
      <c r="AD54" s="43">
        <v>33.5</v>
      </c>
      <c r="AE54" s="43" t="s">
        <v>116</v>
      </c>
      <c r="AF54" s="62">
        <f>VLOOKUP(A54,Total_de_acoes!A:B,2,0)</f>
        <v>1481593024</v>
      </c>
      <c r="AG54" s="60" t="str">
        <f>VLOOKUP(A54,Ticker!A:B,2,)</f>
        <v>WEG</v>
      </c>
      <c r="AH54" s="60" t="str">
        <f>VLOOKUP(AG54,ChatGPT!A:B,2,0)</f>
        <v>Eletroeletrônicos</v>
      </c>
      <c r="AI54" s="62">
        <f>VLOOKUP(AG54,ChatGPT!A:C,3,0)</f>
        <v>63</v>
      </c>
      <c r="AJ54" s="62" t="str">
        <f t="shared" si="7"/>
        <v>Entre 50 e 100 anos</v>
      </c>
    </row>
    <row r="55" spans="1:36" ht="14.25">
      <c r="A55" s="14" t="s">
        <v>117</v>
      </c>
      <c r="B55" s="15">
        <v>45317</v>
      </c>
      <c r="C55" s="16">
        <v>19.3</v>
      </c>
      <c r="D55" s="17">
        <v>-0.25</v>
      </c>
      <c r="E55" s="23">
        <f>D55/100</f>
        <v>-2.5000000000000001E-3</v>
      </c>
      <c r="F55" s="24">
        <f>C55/(E55+1)</f>
        <v>19.348370927318296</v>
      </c>
      <c r="G55" s="25">
        <f>(C55-F55)*AF55</f>
        <v>-9468663.6817041729</v>
      </c>
      <c r="H55" s="29" t="str">
        <f>IF(G55&gt;0,"Subiu",IF(G55&lt;0,"Desceu","Estável"))</f>
        <v>Desceu</v>
      </c>
      <c r="I55" s="17">
        <v>2.0099999999999998</v>
      </c>
      <c r="J55" s="27">
        <f t="shared" si="8"/>
        <v>2.0099999999999996E-2</v>
      </c>
      <c r="K55" s="32">
        <f t="shared" si="9"/>
        <v>18.919713753553573</v>
      </c>
      <c r="L55" s="33">
        <f t="shared" si="0"/>
        <v>74441462.465346694</v>
      </c>
      <c r="M55" s="30" t="str">
        <f>IF(L55&gt;0,"Subiu",IF(L55&lt;0,"Desceu","Estável"))</f>
        <v>Subiu</v>
      </c>
      <c r="N55" s="36">
        <v>2.5499999999999998</v>
      </c>
      <c r="O55" s="27">
        <f t="shared" si="10"/>
        <v>2.5499999999999998E-2</v>
      </c>
      <c r="P55" s="32">
        <f t="shared" si="1"/>
        <v>18.820087762067285</v>
      </c>
      <c r="Q55" s="33">
        <f t="shared" si="2"/>
        <v>93943362.876157999</v>
      </c>
      <c r="R55" s="30" t="str">
        <f>IF(Q55&gt;0,"Subiu",IF(Q55&lt;0,"Desceu","Estável"))</f>
        <v>Subiu</v>
      </c>
      <c r="S55" s="43">
        <v>2.5499999999999998</v>
      </c>
      <c r="T55" s="27">
        <f t="shared" si="11"/>
        <v>2.5499999999999998E-2</v>
      </c>
      <c r="U55" s="32">
        <f t="shared" si="3"/>
        <v>18.820087762067285</v>
      </c>
      <c r="V55" s="33">
        <f t="shared" si="4"/>
        <v>93943362.876157999</v>
      </c>
      <c r="W55" s="30" t="str">
        <f>IF(V55&gt;0,"Subiu",IF(V55&lt;0,"Desceu","Estável"))</f>
        <v>Subiu</v>
      </c>
      <c r="X55" s="43">
        <v>-10.11</v>
      </c>
      <c r="Y55" s="27">
        <f t="shared" si="12"/>
        <v>-0.1011</v>
      </c>
      <c r="Z55" s="32">
        <f t="shared" si="5"/>
        <v>21.470686394482144</v>
      </c>
      <c r="AA55" s="33">
        <f t="shared" si="6"/>
        <v>-424914314.59550524</v>
      </c>
      <c r="AB55" s="30" t="str">
        <f>IF(AA55&gt;0,"Subiu",IF(AA55&lt;0,"Desceu","Estável"))</f>
        <v>Desceu</v>
      </c>
      <c r="AC55" s="43">
        <v>19.100000000000001</v>
      </c>
      <c r="AD55" s="43">
        <v>19.510000000000002</v>
      </c>
      <c r="AE55" s="43" t="s">
        <v>118</v>
      </c>
      <c r="AF55" s="62">
        <f>VLOOKUP(A55,Total_de_acoes!A:B,2,0)</f>
        <v>195751130</v>
      </c>
      <c r="AG55" s="60" t="str">
        <f>VLOOKUP(A55,Ticker!A:B,2,)</f>
        <v>SLC Agrícola</v>
      </c>
      <c r="AH55" s="60" t="str">
        <f>VLOOKUP(AG55,ChatGPT!A:B,2,0)</f>
        <v>Agronegócio</v>
      </c>
      <c r="AI55" s="62">
        <f>VLOOKUP(AG55,ChatGPT!A:C,3,0)</f>
        <v>47</v>
      </c>
      <c r="AJ55" s="62" t="str">
        <f t="shared" si="7"/>
        <v>Menos de 50 anos</v>
      </c>
    </row>
    <row r="56" spans="1:36" ht="14.25">
      <c r="A56" s="14" t="s">
        <v>119</v>
      </c>
      <c r="B56" s="15">
        <v>45317</v>
      </c>
      <c r="C56" s="16">
        <v>24.62</v>
      </c>
      <c r="D56" s="17">
        <v>-0.28000000000000003</v>
      </c>
      <c r="E56" s="23">
        <f>D56/100</f>
        <v>-2.8000000000000004E-3</v>
      </c>
      <c r="F56" s="24">
        <f>C56/(E56+1)</f>
        <v>24.689129562775772</v>
      </c>
      <c r="G56" s="25">
        <f>(C56-F56)*AF56</f>
        <v>-36819552.339469947</v>
      </c>
      <c r="H56" s="29" t="str">
        <f>IF(G56&gt;0,"Subiu",IF(G56&lt;0,"Desceu","Estável"))</f>
        <v>Desceu</v>
      </c>
      <c r="I56" s="17">
        <v>0.53</v>
      </c>
      <c r="J56" s="27">
        <f t="shared" si="8"/>
        <v>5.3E-3</v>
      </c>
      <c r="K56" s="32">
        <f t="shared" si="9"/>
        <v>24.490201929772205</v>
      </c>
      <c r="L56" s="33">
        <f t="shared" si="0"/>
        <v>69132606.20229964</v>
      </c>
      <c r="M56" s="30" t="str">
        <f>IF(L56&gt;0,"Subiu",IF(L56&lt;0,"Desceu","Estável"))</f>
        <v>Subiu</v>
      </c>
      <c r="N56" s="36">
        <v>-7.27</v>
      </c>
      <c r="O56" s="27">
        <f t="shared" si="10"/>
        <v>-7.2700000000000001E-2</v>
      </c>
      <c r="P56" s="32">
        <f t="shared" si="1"/>
        <v>26.55019950393616</v>
      </c>
      <c r="Q56" s="33">
        <f t="shared" si="2"/>
        <v>-1028056287.4571658</v>
      </c>
      <c r="R56" s="30" t="str">
        <f>IF(Q56&gt;0,"Subiu",IF(Q56&lt;0,"Desceu","Estável"))</f>
        <v>Desceu</v>
      </c>
      <c r="S56" s="43">
        <v>-7.27</v>
      </c>
      <c r="T56" s="27">
        <f t="shared" si="11"/>
        <v>-7.2700000000000001E-2</v>
      </c>
      <c r="U56" s="32">
        <f t="shared" si="3"/>
        <v>26.55019950393616</v>
      </c>
      <c r="V56" s="33">
        <f t="shared" si="4"/>
        <v>-1028056287.4571658</v>
      </c>
      <c r="W56" s="30" t="str">
        <f>IF(V56&gt;0,"Subiu",IF(V56&lt;0,"Desceu","Estável"))</f>
        <v>Desceu</v>
      </c>
      <c r="X56" s="43">
        <v>39.82</v>
      </c>
      <c r="Y56" s="27">
        <f t="shared" si="12"/>
        <v>0.3982</v>
      </c>
      <c r="Z56" s="32">
        <f t="shared" si="5"/>
        <v>17.608353597482477</v>
      </c>
      <c r="AA56" s="33">
        <f t="shared" si="6"/>
        <v>3734519232.252883</v>
      </c>
      <c r="AB56" s="30" t="str">
        <f>IF(AA56&gt;0,"Subiu",IF(AA56&lt;0,"Desceu","Estável"))</f>
        <v>Subiu</v>
      </c>
      <c r="AC56" s="43">
        <v>24.53</v>
      </c>
      <c r="AD56" s="43">
        <v>24.92</v>
      </c>
      <c r="AE56" s="43" t="s">
        <v>120</v>
      </c>
      <c r="AF56" s="62">
        <f>VLOOKUP(A56,Total_de_acoes!A:B,2,0)</f>
        <v>532616595</v>
      </c>
      <c r="AG56" s="60" t="str">
        <f>VLOOKUP(A56,Ticker!A:B,2,)</f>
        <v>ALOS3</v>
      </c>
      <c r="AH56" s="60" t="str">
        <f>VLOOKUP(AG56,ChatGPT!A:B,2,0)</f>
        <v>Tecnologia da Informação</v>
      </c>
      <c r="AI56" s="62">
        <f>VLOOKUP(AG56,ChatGPT!A:C,3,0)</f>
        <v>33</v>
      </c>
      <c r="AJ56" s="62" t="str">
        <f t="shared" si="7"/>
        <v>Menos de 50 anos</v>
      </c>
    </row>
    <row r="57" spans="1:36" ht="14.25">
      <c r="A57" s="14" t="s">
        <v>121</v>
      </c>
      <c r="B57" s="15">
        <v>45317</v>
      </c>
      <c r="C57" s="16">
        <v>13.27</v>
      </c>
      <c r="D57" s="17">
        <v>-0.3</v>
      </c>
      <c r="E57" s="23">
        <f>D57/100</f>
        <v>-3.0000000000000001E-3</v>
      </c>
      <c r="F57" s="24">
        <f>C57/(E57+1)</f>
        <v>13.309929789368104</v>
      </c>
      <c r="G57" s="25">
        <f>(C57-F57)*AF57</f>
        <v>-39743554.314914532</v>
      </c>
      <c r="H57" s="29" t="str">
        <f>IF(G57&gt;0,"Subiu",IF(G57&lt;0,"Desceu","Estável"))</f>
        <v>Desceu</v>
      </c>
      <c r="I57" s="17">
        <v>-1.78</v>
      </c>
      <c r="J57" s="27">
        <f t="shared" si="8"/>
        <v>-1.78E-2</v>
      </c>
      <c r="K57" s="32">
        <f t="shared" si="9"/>
        <v>13.510486662594177</v>
      </c>
      <c r="L57" s="33">
        <f t="shared" si="0"/>
        <v>-239365017.6491785</v>
      </c>
      <c r="M57" s="30" t="str">
        <f>IF(L57&gt;0,"Subiu",IF(L57&lt;0,"Desceu","Estável"))</f>
        <v>Desceu</v>
      </c>
      <c r="N57" s="36">
        <v>-6.42</v>
      </c>
      <c r="O57" s="27">
        <f t="shared" si="10"/>
        <v>-6.4199999999999993E-2</v>
      </c>
      <c r="P57" s="32">
        <f t="shared" si="1"/>
        <v>14.180380423167344</v>
      </c>
      <c r="Q57" s="33">
        <f t="shared" si="2"/>
        <v>-906134351.51972556</v>
      </c>
      <c r="R57" s="30" t="str">
        <f>IF(Q57&gt;0,"Subiu",IF(Q57&lt;0,"Desceu","Estável"))</f>
        <v>Desceu</v>
      </c>
      <c r="S57" s="43">
        <v>-6.42</v>
      </c>
      <c r="T57" s="27">
        <f t="shared" si="11"/>
        <v>-6.4199999999999993E-2</v>
      </c>
      <c r="U57" s="32">
        <f t="shared" si="3"/>
        <v>14.180380423167344</v>
      </c>
      <c r="V57" s="33">
        <f t="shared" si="4"/>
        <v>-906134351.51972556</v>
      </c>
      <c r="W57" s="30" t="str">
        <f>IF(V57&gt;0,"Subiu",IF(V57&lt;0,"Desceu","Estável"))</f>
        <v>Desceu</v>
      </c>
      <c r="X57" s="43">
        <v>13.59</v>
      </c>
      <c r="Y57" s="27">
        <f t="shared" si="12"/>
        <v>0.13589999999999999</v>
      </c>
      <c r="Z57" s="32">
        <f t="shared" si="5"/>
        <v>11.682366405493442</v>
      </c>
      <c r="AA57" s="33">
        <f t="shared" si="6"/>
        <v>1580228771.4008629</v>
      </c>
      <c r="AB57" s="30" t="str">
        <f>IF(AA57&gt;0,"Subiu",IF(AA57&lt;0,"Desceu","Estável"))</f>
        <v>Subiu</v>
      </c>
      <c r="AC57" s="43">
        <v>13.23</v>
      </c>
      <c r="AD57" s="43">
        <v>13.41</v>
      </c>
      <c r="AE57" s="43" t="s">
        <v>122</v>
      </c>
      <c r="AF57" s="62">
        <f>VLOOKUP(A57,Total_de_acoes!A:B,2,0)</f>
        <v>995335937</v>
      </c>
      <c r="AG57" s="60" t="str">
        <f>VLOOKUP(A57,Ticker!A:B,2,)</f>
        <v>Grupo CCR</v>
      </c>
      <c r="AH57" s="60" t="str">
        <f>VLOOKUP(AG57,ChatGPT!A:B,2,0)</f>
        <v>Infraestrutura</v>
      </c>
      <c r="AI57" s="62">
        <f>VLOOKUP(AG57,ChatGPT!A:C,3,0)</f>
        <v>25</v>
      </c>
      <c r="AJ57" s="62" t="str">
        <f t="shared" si="7"/>
        <v>Menos de 50 anos</v>
      </c>
    </row>
    <row r="58" spans="1:36" ht="14.25">
      <c r="A58" s="14" t="s">
        <v>123</v>
      </c>
      <c r="B58" s="15">
        <v>45317</v>
      </c>
      <c r="C58" s="16">
        <v>3.03</v>
      </c>
      <c r="D58" s="17">
        <v>-0.32</v>
      </c>
      <c r="E58" s="23">
        <f>D58/100</f>
        <v>-3.2000000000000002E-3</v>
      </c>
      <c r="F58" s="24">
        <f>C58/(E58+1)</f>
        <v>3.0397271268057784</v>
      </c>
      <c r="G58" s="25">
        <f>(C58-F58)*AF58</f>
        <v>-17653966.514927939</v>
      </c>
      <c r="H58" s="29" t="str">
        <f>IF(G58&gt;0,"Subiu",IF(G58&lt;0,"Desceu","Estável"))</f>
        <v>Desceu</v>
      </c>
      <c r="I58" s="17">
        <v>-5.0199999999999996</v>
      </c>
      <c r="J58" s="27">
        <f t="shared" si="8"/>
        <v>-5.0199999999999995E-2</v>
      </c>
      <c r="K58" s="32">
        <f t="shared" si="9"/>
        <v>3.1901452937460517</v>
      </c>
      <c r="L58" s="33">
        <f t="shared" si="0"/>
        <v>-290651053.4679724</v>
      </c>
      <c r="M58" s="30" t="str">
        <f>IF(L58&gt;0,"Subiu",IF(L58&lt;0,"Desceu","Estável"))</f>
        <v>Desceu</v>
      </c>
      <c r="N58" s="36">
        <v>-13.18</v>
      </c>
      <c r="O58" s="27">
        <f t="shared" si="10"/>
        <v>-0.1318</v>
      </c>
      <c r="P58" s="32">
        <f t="shared" si="1"/>
        <v>3.4899792674498964</v>
      </c>
      <c r="Q58" s="33">
        <f t="shared" si="2"/>
        <v>-834826022.85984838</v>
      </c>
      <c r="R58" s="30" t="str">
        <f>IF(Q58&gt;0,"Subiu",IF(Q58&lt;0,"Desceu","Estável"))</f>
        <v>Desceu</v>
      </c>
      <c r="S58" s="43">
        <v>-13.18</v>
      </c>
      <c r="T58" s="27">
        <f t="shared" si="11"/>
        <v>-0.1318</v>
      </c>
      <c r="U58" s="32">
        <f t="shared" si="3"/>
        <v>3.4899792674498964</v>
      </c>
      <c r="V58" s="33">
        <f t="shared" si="4"/>
        <v>-834826022.85984838</v>
      </c>
      <c r="W58" s="30" t="str">
        <f>IF(V58&gt;0,"Subiu",IF(V58&lt;0,"Desceu","Estável"))</f>
        <v>Desceu</v>
      </c>
      <c r="X58" s="43">
        <v>37.729999999999997</v>
      </c>
      <c r="Y58" s="27">
        <f t="shared" si="12"/>
        <v>0.37729999999999997</v>
      </c>
      <c r="Z58" s="32">
        <f t="shared" si="5"/>
        <v>2.1999564365062079</v>
      </c>
      <c r="AA58" s="33">
        <f t="shared" si="6"/>
        <v>1506463477.6988451</v>
      </c>
      <c r="AB58" s="30" t="str">
        <f>IF(AA58&gt;0,"Subiu",IF(AA58&lt;0,"Desceu","Estável"))</f>
        <v>Subiu</v>
      </c>
      <c r="AC58" s="43">
        <v>2.97</v>
      </c>
      <c r="AD58" s="43">
        <v>3.06</v>
      </c>
      <c r="AE58" s="43" t="s">
        <v>124</v>
      </c>
      <c r="AF58" s="62">
        <f>VLOOKUP(A58,Total_de_acoes!A:B,2,0)</f>
        <v>1814920980</v>
      </c>
      <c r="AG58" s="60" t="str">
        <f>VLOOKUP(A58,Ticker!A:B,2,)</f>
        <v>Cogna</v>
      </c>
      <c r="AH58" s="60" t="str">
        <f>VLOOKUP(AG58,ChatGPT!A:B,2,0)</f>
        <v>Educação</v>
      </c>
      <c r="AI58" s="62">
        <f>VLOOKUP(AG58,ChatGPT!A:C,3,0)</f>
        <v>60</v>
      </c>
      <c r="AJ58" s="62" t="str">
        <f t="shared" si="7"/>
        <v>Entre 50 e 100 anos</v>
      </c>
    </row>
    <row r="59" spans="1:36" ht="14.25">
      <c r="A59" s="14" t="s">
        <v>125</v>
      </c>
      <c r="B59" s="15">
        <v>45317</v>
      </c>
      <c r="C59" s="16">
        <v>26.12</v>
      </c>
      <c r="D59" s="17">
        <v>-0.41</v>
      </c>
      <c r="E59" s="23">
        <f>D59/100</f>
        <v>-4.0999999999999995E-3</v>
      </c>
      <c r="F59" s="24">
        <f>C59/(E59+1)</f>
        <v>26.227532884827795</v>
      </c>
      <c r="G59" s="25">
        <f>(C59-F59)*AF59</f>
        <v>-42561628.079172671</v>
      </c>
      <c r="H59" s="29" t="str">
        <f>IF(G59&gt;0,"Subiu",IF(G59&lt;0,"Desceu","Estável"))</f>
        <v>Desceu</v>
      </c>
      <c r="I59" s="17">
        <v>-1.25</v>
      </c>
      <c r="J59" s="27">
        <f t="shared" si="8"/>
        <v>-1.2500000000000001E-2</v>
      </c>
      <c r="K59" s="32">
        <f t="shared" si="9"/>
        <v>26.450632911392404</v>
      </c>
      <c r="L59" s="33">
        <f t="shared" si="0"/>
        <v>-130864851.50987257</v>
      </c>
      <c r="M59" s="30" t="str">
        <f>IF(L59&gt;0,"Subiu",IF(L59&lt;0,"Desceu","Estável"))</f>
        <v>Desceu</v>
      </c>
      <c r="N59" s="36">
        <v>-1.43</v>
      </c>
      <c r="O59" s="27">
        <f t="shared" si="10"/>
        <v>-1.43E-2</v>
      </c>
      <c r="P59" s="32">
        <f t="shared" si="1"/>
        <v>26.498934767170539</v>
      </c>
      <c r="Q59" s="33">
        <f t="shared" si="2"/>
        <v>-149982776.45399582</v>
      </c>
      <c r="R59" s="30" t="str">
        <f>IF(Q59&gt;0,"Subiu",IF(Q59&lt;0,"Desceu","Estável"))</f>
        <v>Desceu</v>
      </c>
      <c r="S59" s="43">
        <v>-1.43</v>
      </c>
      <c r="T59" s="27">
        <f t="shared" si="11"/>
        <v>-1.43E-2</v>
      </c>
      <c r="U59" s="32">
        <f t="shared" si="3"/>
        <v>26.498934767170539</v>
      </c>
      <c r="V59" s="33">
        <f t="shared" si="4"/>
        <v>-149982776.45399582</v>
      </c>
      <c r="W59" s="30" t="str">
        <f>IF(V59&gt;0,"Subiu",IF(V59&lt;0,"Desceu","Estável"))</f>
        <v>Desceu</v>
      </c>
      <c r="X59" s="43">
        <v>22.81</v>
      </c>
      <c r="Y59" s="27">
        <f t="shared" si="12"/>
        <v>0.2281</v>
      </c>
      <c r="Z59" s="32">
        <f t="shared" si="5"/>
        <v>21.268626333360476</v>
      </c>
      <c r="AA59" s="33">
        <f t="shared" si="6"/>
        <v>1920178762.0900319</v>
      </c>
      <c r="AB59" s="30" t="str">
        <f>IF(AA59&gt;0,"Subiu",IF(AA59&lt;0,"Desceu","Estável"))</f>
        <v>Subiu</v>
      </c>
      <c r="AC59" s="43">
        <v>26.09</v>
      </c>
      <c r="AD59" s="43">
        <v>26.4</v>
      </c>
      <c r="AE59" s="43" t="s">
        <v>126</v>
      </c>
      <c r="AF59" s="62">
        <f>VLOOKUP(A59,Total_de_acoes!A:B,2,0)</f>
        <v>395801044</v>
      </c>
      <c r="AG59" s="60" t="str">
        <f>VLOOKUP(A59,Ticker!A:B,2,)</f>
        <v>Transmissão Paulista</v>
      </c>
      <c r="AH59" s="60" t="str">
        <f>VLOOKUP(AG59,ChatGPT!A:B,2,0)</f>
        <v>Energia</v>
      </c>
      <c r="AI59" s="62">
        <f>VLOOKUP(AG59,ChatGPT!A:C,3,0)</f>
        <v>25</v>
      </c>
      <c r="AJ59" s="62" t="str">
        <f t="shared" si="7"/>
        <v>Menos de 50 anos</v>
      </c>
    </row>
    <row r="60" spans="1:36" ht="14.25">
      <c r="A60" s="14" t="s">
        <v>127</v>
      </c>
      <c r="B60" s="15">
        <v>45317</v>
      </c>
      <c r="C60" s="16">
        <v>41.04</v>
      </c>
      <c r="D60" s="17">
        <v>-0.46</v>
      </c>
      <c r="E60" s="23">
        <f>D60/100</f>
        <v>-4.5999999999999999E-3</v>
      </c>
      <c r="F60" s="24">
        <f>C60/(E60+1)</f>
        <v>41.229656419529839</v>
      </c>
      <c r="G60" s="25">
        <f>(C60-F60)*AF60</f>
        <v>-48407328.154937305</v>
      </c>
      <c r="H60" s="29" t="str">
        <f>IF(G60&gt;0,"Subiu",IF(G60&lt;0,"Desceu","Estável"))</f>
        <v>Desceu</v>
      </c>
      <c r="I60" s="17">
        <v>0.56000000000000005</v>
      </c>
      <c r="J60" s="27">
        <f t="shared" si="8"/>
        <v>5.6000000000000008E-3</v>
      </c>
      <c r="K60" s="32">
        <f t="shared" si="9"/>
        <v>40.811455847255367</v>
      </c>
      <c r="L60" s="33">
        <f t="shared" si="0"/>
        <v>58332915.000859775</v>
      </c>
      <c r="M60" s="30" t="str">
        <f>IF(L60&gt;0,"Subiu",IF(L60&lt;0,"Desceu","Estável"))</f>
        <v>Subiu</v>
      </c>
      <c r="N60" s="36">
        <v>-9.4600000000000009</v>
      </c>
      <c r="O60" s="27">
        <f t="shared" si="10"/>
        <v>-9.4600000000000004E-2</v>
      </c>
      <c r="P60" s="32">
        <f t="shared" si="1"/>
        <v>45.328031809145131</v>
      </c>
      <c r="Q60" s="33">
        <f t="shared" si="2"/>
        <v>-1094464207.6375353</v>
      </c>
      <c r="R60" s="30" t="str">
        <f>IF(Q60&gt;0,"Subiu",IF(Q60&lt;0,"Desceu","Estável"))</f>
        <v>Desceu</v>
      </c>
      <c r="S60" s="43">
        <v>-9.4600000000000009</v>
      </c>
      <c r="T60" s="27">
        <f t="shared" si="11"/>
        <v>-9.4600000000000004E-2</v>
      </c>
      <c r="U60" s="32">
        <f t="shared" si="3"/>
        <v>45.328031809145131</v>
      </c>
      <c r="V60" s="33">
        <f t="shared" si="4"/>
        <v>-1094464207.6375353</v>
      </c>
      <c r="W60" s="30" t="str">
        <f>IF(V60&gt;0,"Subiu",IF(V60&lt;0,"Desceu","Estável"))</f>
        <v>Desceu</v>
      </c>
      <c r="X60" s="43">
        <v>13.41</v>
      </c>
      <c r="Y60" s="27">
        <f t="shared" si="12"/>
        <v>0.1341</v>
      </c>
      <c r="Z60" s="32">
        <f t="shared" si="5"/>
        <v>36.187285071863144</v>
      </c>
      <c r="AA60" s="33">
        <f t="shared" si="6"/>
        <v>1238592210.8569844</v>
      </c>
      <c r="AB60" s="30" t="str">
        <f>IF(AA60&gt;0,"Subiu",IF(AA60&lt;0,"Desceu","Estável"))</f>
        <v>Subiu</v>
      </c>
      <c r="AC60" s="43">
        <v>40.92</v>
      </c>
      <c r="AD60" s="43">
        <v>41.59</v>
      </c>
      <c r="AE60" s="43" t="s">
        <v>128</v>
      </c>
      <c r="AF60" s="62">
        <f>VLOOKUP(A60,Total_de_acoes!A:B,2,0)</f>
        <v>255236961</v>
      </c>
      <c r="AG60" s="60" t="str">
        <f>VLOOKUP(A60,Ticker!A:B,2,)</f>
        <v>Engie</v>
      </c>
      <c r="AH60" s="60" t="str">
        <f>VLOOKUP(AG60,ChatGPT!A:B,2,0)</f>
        <v>Energia</v>
      </c>
      <c r="AI60" s="62">
        <f>VLOOKUP(AG60,ChatGPT!A:C,3,0)</f>
        <v>8</v>
      </c>
      <c r="AJ60" s="62" t="str">
        <f t="shared" si="7"/>
        <v>Menos de 50 anos</v>
      </c>
    </row>
    <row r="61" spans="1:36" ht="14.25">
      <c r="A61" s="14" t="s">
        <v>129</v>
      </c>
      <c r="B61" s="15">
        <v>45317</v>
      </c>
      <c r="C61" s="16">
        <v>23.23</v>
      </c>
      <c r="D61" s="17">
        <v>-0.47</v>
      </c>
      <c r="E61" s="23">
        <f>D61/100</f>
        <v>-4.6999999999999993E-3</v>
      </c>
      <c r="F61" s="24">
        <f>C61/(E61+1)</f>
        <v>23.339696573897317</v>
      </c>
      <c r="G61" s="25">
        <f>(C61-F61)*AF61</f>
        <v>-122247236.66863392</v>
      </c>
      <c r="H61" s="29" t="str">
        <f>IF(G61&gt;0,"Subiu",IF(G61&lt;0,"Desceu","Estável"))</f>
        <v>Desceu</v>
      </c>
      <c r="I61" s="17">
        <v>2.4300000000000002</v>
      </c>
      <c r="J61" s="27">
        <f t="shared" si="8"/>
        <v>2.4300000000000002E-2</v>
      </c>
      <c r="K61" s="32">
        <f t="shared" si="9"/>
        <v>22.678902665234794</v>
      </c>
      <c r="L61" s="33">
        <f t="shared" si="0"/>
        <v>614149776.21414506</v>
      </c>
      <c r="M61" s="30" t="str">
        <f>IF(L61&gt;0,"Subiu",IF(L61&lt;0,"Desceu","Estável"))</f>
        <v>Subiu</v>
      </c>
      <c r="N61" s="36">
        <v>2.0699999999999998</v>
      </c>
      <c r="O61" s="27">
        <f t="shared" si="10"/>
        <v>2.07E-2</v>
      </c>
      <c r="P61" s="32">
        <f t="shared" si="1"/>
        <v>22.758890957186246</v>
      </c>
      <c r="Q61" s="33">
        <f t="shared" si="2"/>
        <v>525009821.25017262</v>
      </c>
      <c r="R61" s="30" t="str">
        <f>IF(Q61&gt;0,"Subiu",IF(Q61&lt;0,"Desceu","Estável"))</f>
        <v>Subiu</v>
      </c>
      <c r="S61" s="43">
        <v>2.0699999999999998</v>
      </c>
      <c r="T61" s="27">
        <f t="shared" si="11"/>
        <v>2.07E-2</v>
      </c>
      <c r="U61" s="32">
        <f t="shared" si="3"/>
        <v>22.758890957186246</v>
      </c>
      <c r="V61" s="33">
        <f t="shared" si="4"/>
        <v>525009821.25017262</v>
      </c>
      <c r="W61" s="30" t="str">
        <f>IF(V61&gt;0,"Subiu",IF(V61&lt;0,"Desceu","Estável"))</f>
        <v>Subiu</v>
      </c>
      <c r="X61" s="43">
        <v>50.65</v>
      </c>
      <c r="Y61" s="27">
        <f t="shared" si="12"/>
        <v>0.50649999999999995</v>
      </c>
      <c r="Z61" s="32">
        <f t="shared" si="5"/>
        <v>15.419847328244275</v>
      </c>
      <c r="AA61" s="33">
        <f t="shared" si="6"/>
        <v>8703732014.2378635</v>
      </c>
      <c r="AB61" s="30" t="str">
        <f>IF(AA61&gt;0,"Subiu",IF(AA61&lt;0,"Desceu","Estável"))</f>
        <v>Subiu</v>
      </c>
      <c r="AC61" s="43">
        <v>22.97</v>
      </c>
      <c r="AD61" s="43">
        <v>23.4</v>
      </c>
      <c r="AE61" s="43" t="s">
        <v>130</v>
      </c>
      <c r="AF61" s="62">
        <f>VLOOKUP(A61,Total_de_acoes!A:B,2,0)</f>
        <v>1114412532</v>
      </c>
      <c r="AG61" s="60" t="str">
        <f>VLOOKUP(A61,Ticker!A:B,2,)</f>
        <v>Vibra Energia</v>
      </c>
      <c r="AH61" s="60" t="str">
        <f>VLOOKUP(AG61,ChatGPT!A:B,2,0)</f>
        <v>Energia</v>
      </c>
      <c r="AI61" s="62">
        <f>VLOOKUP(AG61,ChatGPT!A:C,3,0)</f>
        <v>11</v>
      </c>
      <c r="AJ61" s="62" t="str">
        <f t="shared" si="7"/>
        <v>Menos de 50 anos</v>
      </c>
    </row>
    <row r="62" spans="1:36" ht="14.25">
      <c r="A62" s="14" t="s">
        <v>131</v>
      </c>
      <c r="B62" s="15">
        <v>45317</v>
      </c>
      <c r="C62" s="16">
        <v>40.65</v>
      </c>
      <c r="D62" s="17">
        <v>-0.65</v>
      </c>
      <c r="E62" s="23">
        <f>D62/100</f>
        <v>-6.5000000000000006E-3</v>
      </c>
      <c r="F62" s="24">
        <f>C62/(E62+1)</f>
        <v>40.915953699043783</v>
      </c>
      <c r="G62" s="25">
        <f>(C62-F62)*AF62</f>
        <v>-21765343.021313515</v>
      </c>
      <c r="H62" s="29" t="str">
        <f>IF(G62&gt;0,"Subiu",IF(G62&lt;0,"Desceu","Estável"))</f>
        <v>Desceu</v>
      </c>
      <c r="I62" s="17">
        <v>5.45</v>
      </c>
      <c r="J62" s="27">
        <f t="shared" si="8"/>
        <v>5.45E-2</v>
      </c>
      <c r="K62" s="32">
        <f t="shared" si="9"/>
        <v>38.549075391180651</v>
      </c>
      <c r="L62" s="33">
        <f t="shared" si="0"/>
        <v>171937239.21600303</v>
      </c>
      <c r="M62" s="30" t="str">
        <f>IF(L62&gt;0,"Subiu",IF(L62&lt;0,"Desceu","Estável"))</f>
        <v>Subiu</v>
      </c>
      <c r="N62" s="36">
        <v>-8.24</v>
      </c>
      <c r="O62" s="27">
        <f t="shared" si="10"/>
        <v>-8.2400000000000001E-2</v>
      </c>
      <c r="P62" s="32">
        <f t="shared" si="1"/>
        <v>44.300348735832607</v>
      </c>
      <c r="Q62" s="33">
        <f t="shared" si="2"/>
        <v>-298740317.0870533</v>
      </c>
      <c r="R62" s="30" t="str">
        <f>IF(Q62&gt;0,"Subiu",IF(Q62&lt;0,"Desceu","Estável"))</f>
        <v>Desceu</v>
      </c>
      <c r="S62" s="43">
        <v>-8.24</v>
      </c>
      <c r="T62" s="27">
        <f t="shared" si="11"/>
        <v>-8.2400000000000001E-2</v>
      </c>
      <c r="U62" s="32">
        <f t="shared" si="3"/>
        <v>44.300348735832607</v>
      </c>
      <c r="V62" s="33">
        <f t="shared" si="4"/>
        <v>-298740317.0870533</v>
      </c>
      <c r="W62" s="30" t="str">
        <f>IF(V62&gt;0,"Subiu",IF(V62&lt;0,"Desceu","Estável"))</f>
        <v>Desceu</v>
      </c>
      <c r="X62" s="43">
        <v>73.5</v>
      </c>
      <c r="Y62" s="27">
        <f t="shared" si="12"/>
        <v>0.73499999999999999</v>
      </c>
      <c r="Z62" s="32">
        <f t="shared" si="5"/>
        <v>23.429394812680115</v>
      </c>
      <c r="AA62" s="33">
        <f t="shared" si="6"/>
        <v>1409314404.2900574</v>
      </c>
      <c r="AB62" s="30" t="str">
        <f>IF(AA62&gt;0,"Subiu",IF(AA62&lt;0,"Desceu","Estável"))</f>
        <v>Subiu</v>
      </c>
      <c r="AC62" s="43">
        <v>40.090000000000003</v>
      </c>
      <c r="AD62" s="43">
        <v>41.4</v>
      </c>
      <c r="AE62" s="43" t="s">
        <v>132</v>
      </c>
      <c r="AF62" s="62">
        <f>VLOOKUP(A62,Total_de_acoes!A:B,2,0)</f>
        <v>81838843</v>
      </c>
      <c r="AG62" s="60" t="str">
        <f>VLOOKUP(A62,Ticker!A:B,2,)</f>
        <v>IRB Brasil RE</v>
      </c>
      <c r="AH62" s="60" t="str">
        <f>VLOOKUP(AG62,ChatGPT!A:B,2,0)</f>
        <v>Seguros</v>
      </c>
      <c r="AI62" s="62">
        <f>VLOOKUP(AG62,ChatGPT!A:C,3,0)</f>
        <v>85</v>
      </c>
      <c r="AJ62" s="62" t="str">
        <f t="shared" si="7"/>
        <v>Entre 50 e 100 anos</v>
      </c>
    </row>
    <row r="63" spans="1:36" ht="14.25">
      <c r="A63" s="14" t="s">
        <v>133</v>
      </c>
      <c r="B63" s="15">
        <v>45317</v>
      </c>
      <c r="C63" s="16">
        <v>40.86</v>
      </c>
      <c r="D63" s="17">
        <v>-0.65</v>
      </c>
      <c r="E63" s="23">
        <f>D63/100</f>
        <v>-6.5000000000000006E-3</v>
      </c>
      <c r="F63" s="24">
        <f>C63/(E63+1)</f>
        <v>41.127327629592351</v>
      </c>
      <c r="G63" s="25">
        <f>(C63-F63)*AF63</f>
        <v>-529460651.3402741</v>
      </c>
      <c r="H63" s="29" t="str">
        <f>IF(G63&gt;0,"Subiu",IF(G63&lt;0,"Desceu","Estável"))</f>
        <v>Desceu</v>
      </c>
      <c r="I63" s="17">
        <v>-2.04</v>
      </c>
      <c r="J63" s="27">
        <f t="shared" si="8"/>
        <v>-2.0400000000000001E-2</v>
      </c>
      <c r="K63" s="32">
        <f t="shared" si="9"/>
        <v>41.710902409146591</v>
      </c>
      <c r="L63" s="33">
        <f t="shared" si="0"/>
        <v>-1685270409.4251721</v>
      </c>
      <c r="M63" s="30" t="str">
        <f>IF(L63&gt;0,"Subiu",IF(L63&lt;0,"Desceu","Estável"))</f>
        <v>Desceu</v>
      </c>
      <c r="N63" s="36">
        <v>-3.7</v>
      </c>
      <c r="O63" s="27">
        <f t="shared" si="10"/>
        <v>-3.7000000000000005E-2</v>
      </c>
      <c r="P63" s="32">
        <f t="shared" si="1"/>
        <v>42.429906542056074</v>
      </c>
      <c r="Q63" s="33">
        <f t="shared" si="2"/>
        <v>-3109307263.0310268</v>
      </c>
      <c r="R63" s="30" t="str">
        <f>IF(Q63&gt;0,"Subiu",IF(Q63&lt;0,"Desceu","Estável"))</f>
        <v>Desceu</v>
      </c>
      <c r="S63" s="43">
        <v>-3.7</v>
      </c>
      <c r="T63" s="27">
        <f t="shared" si="11"/>
        <v>-3.7000000000000005E-2</v>
      </c>
      <c r="U63" s="32">
        <f t="shared" si="3"/>
        <v>42.429906542056074</v>
      </c>
      <c r="V63" s="33">
        <f t="shared" si="4"/>
        <v>-3109307263.0310268</v>
      </c>
      <c r="W63" s="30" t="str">
        <f>IF(V63&gt;0,"Subiu",IF(V63&lt;0,"Desceu","Estável"))</f>
        <v>Desceu</v>
      </c>
      <c r="X63" s="43">
        <v>-3.64</v>
      </c>
      <c r="Y63" s="27">
        <f t="shared" si="12"/>
        <v>-3.6400000000000002E-2</v>
      </c>
      <c r="Z63" s="32">
        <f t="shared" si="5"/>
        <v>42.403486924034866</v>
      </c>
      <c r="AA63" s="33">
        <f t="shared" si="6"/>
        <v>-3056981402.8608656</v>
      </c>
      <c r="AB63" s="30" t="str">
        <f>IF(AA63&gt;0,"Subiu",IF(AA63&lt;0,"Desceu","Estável"))</f>
        <v>Desceu</v>
      </c>
      <c r="AC63" s="43">
        <v>40.86</v>
      </c>
      <c r="AD63" s="43">
        <v>41.44</v>
      </c>
      <c r="AE63" s="43" t="s">
        <v>134</v>
      </c>
      <c r="AF63" s="62">
        <f>VLOOKUP(A63,Total_de_acoes!A:B,2,0)</f>
        <v>1980568384</v>
      </c>
      <c r="AG63" s="60" t="str">
        <f>VLOOKUP(A63,Ticker!A:B,2,)</f>
        <v>Eletrobras</v>
      </c>
      <c r="AH63" s="60" t="str">
        <f>VLOOKUP(AG63,ChatGPT!A:B,2,0)</f>
        <v>Energia</v>
      </c>
      <c r="AI63" s="62">
        <f>VLOOKUP(AG63,ChatGPT!A:C,3,0)</f>
        <v>62</v>
      </c>
      <c r="AJ63" s="62" t="str">
        <f t="shared" si="7"/>
        <v>Entre 50 e 100 anos</v>
      </c>
    </row>
    <row r="64" spans="1:36" ht="14.25">
      <c r="A64" s="14" t="s">
        <v>135</v>
      </c>
      <c r="B64" s="15">
        <v>45317</v>
      </c>
      <c r="C64" s="16">
        <v>3.4</v>
      </c>
      <c r="D64" s="17">
        <v>-0.87</v>
      </c>
      <c r="E64" s="23">
        <f>D64/100</f>
        <v>-8.6999999999999994E-3</v>
      </c>
      <c r="F64" s="24">
        <f>C64/(E64+1)</f>
        <v>3.4298396045596693</v>
      </c>
      <c r="G64" s="25">
        <f>(C64-F64)*AF64</f>
        <v>-9242203.6520125903</v>
      </c>
      <c r="H64" s="29" t="str">
        <f>IF(G64&gt;0,"Subiu",IF(G64&lt;0,"Desceu","Estável"))</f>
        <v>Desceu</v>
      </c>
      <c r="I64" s="17">
        <v>-4.2300000000000004</v>
      </c>
      <c r="J64" s="27">
        <f t="shared" si="8"/>
        <v>-4.2300000000000004E-2</v>
      </c>
      <c r="K64" s="32">
        <f t="shared" si="9"/>
        <v>3.550172287772789</v>
      </c>
      <c r="L64" s="33">
        <f t="shared" si="0"/>
        <v>-46512776.79331737</v>
      </c>
      <c r="M64" s="30" t="str">
        <f>IF(L64&gt;0,"Subiu",IF(L64&lt;0,"Desceu","Estável"))</f>
        <v>Desceu</v>
      </c>
      <c r="N64" s="36">
        <v>-13.92</v>
      </c>
      <c r="O64" s="27">
        <f t="shared" si="10"/>
        <v>-0.13919999999999999</v>
      </c>
      <c r="P64" s="32">
        <f t="shared" si="1"/>
        <v>3.949814126394052</v>
      </c>
      <c r="Q64" s="33">
        <f t="shared" si="2"/>
        <v>-170293614.87434947</v>
      </c>
      <c r="R64" s="30" t="str">
        <f>IF(Q64&gt;0,"Subiu",IF(Q64&lt;0,"Desceu","Estável"))</f>
        <v>Desceu</v>
      </c>
      <c r="S64" s="43">
        <v>-13.92</v>
      </c>
      <c r="T64" s="27">
        <f t="shared" si="11"/>
        <v>-0.13919999999999999</v>
      </c>
      <c r="U64" s="32">
        <f t="shared" si="3"/>
        <v>3.949814126394052</v>
      </c>
      <c r="V64" s="33">
        <f t="shared" si="4"/>
        <v>-170293614.87434947</v>
      </c>
      <c r="W64" s="30" t="str">
        <f>IF(V64&gt;0,"Subiu",IF(V64&lt;0,"Desceu","Estável"))</f>
        <v>Desceu</v>
      </c>
      <c r="X64" s="43">
        <v>-46.63</v>
      </c>
      <c r="Y64" s="27">
        <f t="shared" si="12"/>
        <v>-0.46630000000000005</v>
      </c>
      <c r="Z64" s="32">
        <f t="shared" si="5"/>
        <v>6.3706201986134534</v>
      </c>
      <c r="AA64" s="33">
        <f t="shared" si="6"/>
        <v>-920088494.92179132</v>
      </c>
      <c r="AB64" s="30" t="str">
        <f>IF(AA64&gt;0,"Subiu",IF(AA64&lt;0,"Desceu","Estável"))</f>
        <v>Desceu</v>
      </c>
      <c r="AC64" s="43">
        <v>3.35</v>
      </c>
      <c r="AD64" s="43">
        <v>3.47</v>
      </c>
      <c r="AE64" s="43" t="s">
        <v>136</v>
      </c>
      <c r="AF64" s="62">
        <f>VLOOKUP(A64,Total_de_acoes!A:B,2,0)</f>
        <v>309729428</v>
      </c>
      <c r="AG64" s="60" t="str">
        <f>VLOOKUP(A64,Ticker!A:B,2,)</f>
        <v>Petz</v>
      </c>
      <c r="AH64" s="60" t="str">
        <f>VLOOKUP(AG64,ChatGPT!A:B,2,0)</f>
        <v>Varejo de Animais de Estimação</v>
      </c>
      <c r="AI64" s="62">
        <f>VLOOKUP(AG64,ChatGPT!A:C,3,0)</f>
        <v>22</v>
      </c>
      <c r="AJ64" s="62" t="str">
        <f t="shared" si="7"/>
        <v>Menos de 50 anos</v>
      </c>
    </row>
    <row r="65" spans="1:36" ht="14.25">
      <c r="A65" s="14" t="s">
        <v>137</v>
      </c>
      <c r="B65" s="15">
        <v>45317</v>
      </c>
      <c r="C65" s="16">
        <v>15.91</v>
      </c>
      <c r="D65" s="17">
        <v>-0.93</v>
      </c>
      <c r="E65" s="23">
        <f>D65/100</f>
        <v>-9.300000000000001E-3</v>
      </c>
      <c r="F65" s="24">
        <f>C65/(E65+1)</f>
        <v>16.059351973352175</v>
      </c>
      <c r="G65" s="25">
        <f>(C65-F65)*AF65</f>
        <v>-13667842.34040677</v>
      </c>
      <c r="H65" s="29" t="str">
        <f>IF(G65&gt;0,"Subiu",IF(G65&lt;0,"Desceu","Estável"))</f>
        <v>Desceu</v>
      </c>
      <c r="I65" s="17">
        <v>-2.39</v>
      </c>
      <c r="J65" s="27">
        <f t="shared" si="8"/>
        <v>-2.3900000000000001E-2</v>
      </c>
      <c r="K65" s="32">
        <f t="shared" si="9"/>
        <v>16.29955947136564</v>
      </c>
      <c r="L65" s="33">
        <f t="shared" si="0"/>
        <v>-35650265.057312891</v>
      </c>
      <c r="M65" s="30" t="str">
        <f>IF(L65&gt;0,"Subiu",IF(L65&lt;0,"Desceu","Estável"))</f>
        <v>Desceu</v>
      </c>
      <c r="N65" s="36">
        <v>-14.92</v>
      </c>
      <c r="O65" s="27">
        <f t="shared" si="10"/>
        <v>-0.1492</v>
      </c>
      <c r="P65" s="32">
        <f t="shared" si="1"/>
        <v>18.700047014574519</v>
      </c>
      <c r="Q65" s="33">
        <f t="shared" si="2"/>
        <v>-255329219.03620601</v>
      </c>
      <c r="R65" s="30" t="str">
        <f>IF(Q65&gt;0,"Subiu",IF(Q65&lt;0,"Desceu","Estável"))</f>
        <v>Desceu</v>
      </c>
      <c r="S65" s="43">
        <v>-14.92</v>
      </c>
      <c r="T65" s="27">
        <f t="shared" si="11"/>
        <v>-0.1492</v>
      </c>
      <c r="U65" s="32">
        <f t="shared" si="3"/>
        <v>18.700047014574519</v>
      </c>
      <c r="V65" s="33">
        <f t="shared" si="4"/>
        <v>-255329219.03620601</v>
      </c>
      <c r="W65" s="30" t="str">
        <f>IF(V65&gt;0,"Subiu",IF(V65&lt;0,"Desceu","Estável"))</f>
        <v>Desceu</v>
      </c>
      <c r="X65" s="43">
        <v>8.93</v>
      </c>
      <c r="Y65" s="27">
        <f t="shared" si="12"/>
        <v>8.929999999999999E-2</v>
      </c>
      <c r="Z65" s="32">
        <f t="shared" si="5"/>
        <v>14.605710089048014</v>
      </c>
      <c r="AA65" s="33">
        <f t="shared" si="6"/>
        <v>119361187.32786275</v>
      </c>
      <c r="AB65" s="30" t="str">
        <f>IF(AA65&gt;0,"Subiu",IF(AA65&lt;0,"Desceu","Estável"))</f>
        <v>Subiu</v>
      </c>
      <c r="AC65" s="43">
        <v>15.85</v>
      </c>
      <c r="AD65" s="43">
        <v>16.309999999999999</v>
      </c>
      <c r="AE65" s="43" t="s">
        <v>138</v>
      </c>
      <c r="AF65" s="62">
        <f>VLOOKUP(A65,Total_de_acoes!A:B,2,0)</f>
        <v>91514307</v>
      </c>
      <c r="AG65" s="60" t="str">
        <f>VLOOKUP(A65,Ticker!A:B,2,)</f>
        <v>EZTEC</v>
      </c>
      <c r="AH65" s="60" t="str">
        <f>VLOOKUP(AG65,ChatGPT!A:B,2,0)</f>
        <v>Construção Civil</v>
      </c>
      <c r="AI65" s="62">
        <f>VLOOKUP(AG65,ChatGPT!A:C,3,0)</f>
        <v>45</v>
      </c>
      <c r="AJ65" s="62" t="str">
        <f t="shared" si="7"/>
        <v>Menos de 50 anos</v>
      </c>
    </row>
    <row r="66" spans="1:36" ht="14.25">
      <c r="A66" s="14" t="s">
        <v>139</v>
      </c>
      <c r="B66" s="15">
        <v>45317</v>
      </c>
      <c r="C66" s="16">
        <v>16.489999999999998</v>
      </c>
      <c r="D66" s="17">
        <v>-1.07</v>
      </c>
      <c r="E66" s="23">
        <f>D66/100</f>
        <v>-1.0700000000000001E-2</v>
      </c>
      <c r="F66" s="24">
        <f>C66/(E66+1)</f>
        <v>16.668351359547152</v>
      </c>
      <c r="G66" s="25">
        <f>(C66-F66)*AF66</f>
        <v>-42951047.215599783</v>
      </c>
      <c r="H66" s="29" t="str">
        <f>IF(G66&gt;0,"Subiu",IF(G66&lt;0,"Desceu","Estável"))</f>
        <v>Desceu</v>
      </c>
      <c r="I66" s="17">
        <v>1.04</v>
      </c>
      <c r="J66" s="27">
        <f t="shared" si="8"/>
        <v>1.04E-2</v>
      </c>
      <c r="K66" s="32">
        <f t="shared" si="9"/>
        <v>16.320269200316705</v>
      </c>
      <c r="L66" s="33">
        <f t="shared" si="0"/>
        <v>40875021.136080652</v>
      </c>
      <c r="M66" s="30" t="str">
        <f>IF(L66&gt;0,"Subiu",IF(L66&lt;0,"Desceu","Estável"))</f>
        <v>Subiu</v>
      </c>
      <c r="N66" s="36">
        <v>-8.59</v>
      </c>
      <c r="O66" s="27">
        <f t="shared" si="10"/>
        <v>-8.5900000000000004E-2</v>
      </c>
      <c r="P66" s="32">
        <f t="shared" si="1"/>
        <v>18.039601794114429</v>
      </c>
      <c r="Q66" s="33">
        <f t="shared" si="2"/>
        <v>-373179212.0529933</v>
      </c>
      <c r="R66" s="30" t="str">
        <f>IF(Q66&gt;0,"Subiu",IF(Q66&lt;0,"Desceu","Estável"))</f>
        <v>Desceu</v>
      </c>
      <c r="S66" s="43">
        <v>-8.59</v>
      </c>
      <c r="T66" s="27">
        <f t="shared" si="11"/>
        <v>-8.5900000000000004E-2</v>
      </c>
      <c r="U66" s="32">
        <f t="shared" si="3"/>
        <v>18.039601794114429</v>
      </c>
      <c r="V66" s="33">
        <f t="shared" si="4"/>
        <v>-373179212.0529933</v>
      </c>
      <c r="W66" s="30" t="str">
        <f>IF(V66&gt;0,"Subiu",IF(V66&lt;0,"Desceu","Estável"))</f>
        <v>Desceu</v>
      </c>
      <c r="X66" s="43">
        <v>17.16</v>
      </c>
      <c r="Y66" s="27">
        <f t="shared" si="12"/>
        <v>0.1716</v>
      </c>
      <c r="Z66" s="32">
        <f t="shared" si="5"/>
        <v>14.074769545920109</v>
      </c>
      <c r="AA66" s="33">
        <f t="shared" si="6"/>
        <v>581642200.72745275</v>
      </c>
      <c r="AB66" s="30" t="str">
        <f>IF(AA66&gt;0,"Subiu",IF(AA66&lt;0,"Desceu","Estável"))</f>
        <v>Subiu</v>
      </c>
      <c r="AC66" s="43">
        <v>16.399999999999999</v>
      </c>
      <c r="AD66" s="43">
        <v>16.71</v>
      </c>
      <c r="AE66" s="43" t="s">
        <v>82</v>
      </c>
      <c r="AF66" s="62">
        <f>VLOOKUP(A66,Total_de_acoes!A:B,2,0)</f>
        <v>240822651</v>
      </c>
      <c r="AG66" s="60" t="str">
        <f>VLOOKUP(A66,Ticker!A:B,2,)</f>
        <v>Fleury</v>
      </c>
      <c r="AH66" s="60" t="str">
        <f>VLOOKUP(AG66,ChatGPT!A:B,2,0)</f>
        <v>Saúde</v>
      </c>
      <c r="AI66" s="62">
        <f>VLOOKUP(AG66,ChatGPT!A:C,3,0)</f>
        <v>98</v>
      </c>
      <c r="AJ66" s="62" t="str">
        <f t="shared" si="7"/>
        <v>Entre 50 e 100 anos</v>
      </c>
    </row>
    <row r="67" spans="1:36" ht="14.25">
      <c r="A67" s="14" t="s">
        <v>140</v>
      </c>
      <c r="B67" s="15">
        <v>45317</v>
      </c>
      <c r="C67" s="16">
        <v>6.95</v>
      </c>
      <c r="D67" s="17">
        <v>-1.27</v>
      </c>
      <c r="E67" s="23">
        <f>D67/100</f>
        <v>-1.2699999999999999E-2</v>
      </c>
      <c r="F67" s="24">
        <f>C67/(E67+1)</f>
        <v>7.0394003848880793</v>
      </c>
      <c r="G67" s="25">
        <f>(C67-F67)*AF67</f>
        <v>-44345269.965821177</v>
      </c>
      <c r="H67" s="29" t="str">
        <f>IF(G67&gt;0,"Subiu",IF(G67&lt;0,"Desceu","Estável"))</f>
        <v>Desceu</v>
      </c>
      <c r="I67" s="17">
        <v>-0.43</v>
      </c>
      <c r="J67" s="27">
        <f t="shared" si="8"/>
        <v>-4.3E-3</v>
      </c>
      <c r="K67" s="32">
        <f t="shared" ref="K67:K82" si="13">C67/(J67+1)</f>
        <v>6.9800140604599781</v>
      </c>
      <c r="L67" s="33">
        <f t="shared" ref="L67:L82" si="14">(C67-K67)*AF67</f>
        <v>-14887873.419498842</v>
      </c>
      <c r="M67" s="30" t="str">
        <f>IF(L67&gt;0,"Subiu",IF(L67&lt;0,"Desceu","Estável"))</f>
        <v>Desceu</v>
      </c>
      <c r="N67" s="36">
        <v>-6.71</v>
      </c>
      <c r="O67" s="27">
        <f t="shared" si="10"/>
        <v>-6.7099999999999993E-2</v>
      </c>
      <c r="P67" s="32">
        <f t="shared" ref="P67:P82" si="15">C67/(O67+1)</f>
        <v>7.4498874477435946</v>
      </c>
      <c r="Q67" s="33">
        <f t="shared" ref="Q67:Q82" si="16">(C67-P67)*AF67</f>
        <v>-247959154.20796934</v>
      </c>
      <c r="R67" s="30" t="str">
        <f>IF(Q67&gt;0,"Subiu",IF(Q67&lt;0,"Desceu","Estável"))</f>
        <v>Desceu</v>
      </c>
      <c r="S67" s="43">
        <v>-6.71</v>
      </c>
      <c r="T67" s="27">
        <f t="shared" si="11"/>
        <v>-6.7099999999999993E-2</v>
      </c>
      <c r="U67" s="32">
        <f t="shared" ref="U67:U82" si="17">C67/(T67+1)</f>
        <v>7.4498874477435946</v>
      </c>
      <c r="V67" s="33">
        <f t="shared" ref="V67:V82" si="18">(C67-U67)*AF67</f>
        <v>-247959154.20796934</v>
      </c>
      <c r="W67" s="30" t="str">
        <f>IF(V67&gt;0,"Subiu",IF(V67&lt;0,"Desceu","Estável"))</f>
        <v>Desceu</v>
      </c>
      <c r="X67" s="43">
        <v>-30.01</v>
      </c>
      <c r="Y67" s="27">
        <f t="shared" si="12"/>
        <v>-0.30010000000000003</v>
      </c>
      <c r="Z67" s="32">
        <f t="shared" ref="Z67:Z82" si="19">C67/(Y67+1)</f>
        <v>9.9299899985712248</v>
      </c>
      <c r="AA67" s="33">
        <f t="shared" ref="AA67:AA82" si="20">(C67-Z67)*AF67</f>
        <v>-1478164340.6516147</v>
      </c>
      <c r="AB67" s="30" t="str">
        <f>IF(AA67&gt;0,"Subiu",IF(AA67&lt;0,"Desceu","Estável"))</f>
        <v>Desceu</v>
      </c>
      <c r="AC67" s="43">
        <v>6.87</v>
      </c>
      <c r="AD67" s="43">
        <v>7.14</v>
      </c>
      <c r="AE67" s="43" t="s">
        <v>141</v>
      </c>
      <c r="AF67" s="62">
        <f>VLOOKUP(A67,Total_de_acoes!A:B,2,0)</f>
        <v>496029967</v>
      </c>
      <c r="AG67" s="60" t="str">
        <f>VLOOKUP(A67,Ticker!A:B,2,)</f>
        <v>Grupo Soma</v>
      </c>
      <c r="AH67" s="60" t="str">
        <f>VLOOKUP(AG67,ChatGPT!A:B,2,0)</f>
        <v>Holding</v>
      </c>
      <c r="AI67" s="62">
        <f>VLOOKUP(AG67,ChatGPT!A:C,3,0)</f>
        <v>70</v>
      </c>
      <c r="AJ67" s="62" t="str">
        <f t="shared" ref="AJ67:AJ82" si="21">IF(AI67&gt;100,"Mais de 100 anos",IF(AI67&lt;50,"Menos de 50 anos","Entre 50 e 100 anos"))</f>
        <v>Entre 50 e 100 anos</v>
      </c>
    </row>
    <row r="68" spans="1:36" ht="14.25">
      <c r="A68" s="14" t="s">
        <v>142</v>
      </c>
      <c r="B68" s="15">
        <v>45317</v>
      </c>
      <c r="C68" s="16">
        <v>8.67</v>
      </c>
      <c r="D68" s="17">
        <v>-1.36</v>
      </c>
      <c r="E68" s="23">
        <f>D68/100</f>
        <v>-1.3600000000000001E-2</v>
      </c>
      <c r="F68" s="24">
        <f>C68/(E68+1)</f>
        <v>8.7895377128953776</v>
      </c>
      <c r="G68" s="25">
        <f>(C68-F68)*AF68</f>
        <v>-21126374.325644854</v>
      </c>
      <c r="H68" s="29" t="str">
        <f>IF(G68&gt;0,"Subiu",IF(G68&lt;0,"Desceu","Estável"))</f>
        <v>Desceu</v>
      </c>
      <c r="I68" s="17">
        <v>4.08</v>
      </c>
      <c r="J68" s="27">
        <f t="shared" ref="J68:J82" si="22">I68/100</f>
        <v>4.0800000000000003E-2</v>
      </c>
      <c r="K68" s="32">
        <f t="shared" si="13"/>
        <v>8.3301306687163716</v>
      </c>
      <c r="L68" s="33">
        <f t="shared" si="14"/>
        <v>60066455.519262157</v>
      </c>
      <c r="M68" s="30" t="str">
        <f>IF(L68&gt;0,"Subiu",IF(L68&lt;0,"Desceu","Estável"))</f>
        <v>Subiu</v>
      </c>
      <c r="N68" s="36">
        <v>-14.33</v>
      </c>
      <c r="O68" s="27">
        <f t="shared" ref="O68:O82" si="23">N68/100</f>
        <v>-0.14330000000000001</v>
      </c>
      <c r="P68" s="32">
        <f t="shared" si="15"/>
        <v>10.120228784872184</v>
      </c>
      <c r="Q68" s="33">
        <f t="shared" si="16"/>
        <v>-256304687.65827948</v>
      </c>
      <c r="R68" s="30" t="str">
        <f>IF(Q68&gt;0,"Subiu",IF(Q68&lt;0,"Desceu","Estável"))</f>
        <v>Desceu</v>
      </c>
      <c r="S68" s="43">
        <v>-14.33</v>
      </c>
      <c r="T68" s="27">
        <f t="shared" ref="T68:T82" si="24">S68/100</f>
        <v>-0.14330000000000001</v>
      </c>
      <c r="U68" s="32">
        <f t="shared" si="17"/>
        <v>10.120228784872184</v>
      </c>
      <c r="V68" s="33">
        <f t="shared" si="18"/>
        <v>-256304687.65827948</v>
      </c>
      <c r="W68" s="30" t="str">
        <f>IF(V68&gt;0,"Subiu",IF(V68&lt;0,"Desceu","Estável"))</f>
        <v>Desceu</v>
      </c>
      <c r="X68" s="43">
        <v>-34.520000000000003</v>
      </c>
      <c r="Y68" s="27">
        <f t="shared" ref="Y68:Y82" si="25">X68/100</f>
        <v>-0.34520000000000001</v>
      </c>
      <c r="Z68" s="32">
        <f t="shared" si="19"/>
        <v>13.240684178375075</v>
      </c>
      <c r="AA68" s="33">
        <f t="shared" si="20"/>
        <v>-807795151.31904674</v>
      </c>
      <c r="AB68" s="30" t="str">
        <f>IF(AA68&gt;0,"Subiu",IF(AA68&lt;0,"Desceu","Estável"))</f>
        <v>Desceu</v>
      </c>
      <c r="AC68" s="43">
        <v>8.6199999999999992</v>
      </c>
      <c r="AD68" s="43">
        <v>8.8000000000000007</v>
      </c>
      <c r="AE68" s="43" t="s">
        <v>143</v>
      </c>
      <c r="AF68" s="62">
        <f>VLOOKUP(A68,Total_de_acoes!A:B,2,0)</f>
        <v>176733968</v>
      </c>
      <c r="AG68" s="60" t="str">
        <f>VLOOKUP(A68,Ticker!A:B,2,)</f>
        <v>Alpargatas</v>
      </c>
      <c r="AH68" s="60" t="str">
        <f>VLOOKUP(AG68,ChatGPT!A:B,2,0)</f>
        <v>Vestuário e Calçados</v>
      </c>
      <c r="AI68" s="62">
        <f>VLOOKUP(AG68,ChatGPT!A:C,3,0)</f>
        <v>117</v>
      </c>
      <c r="AJ68" s="62" t="str">
        <f t="shared" si="21"/>
        <v>Mais de 100 anos</v>
      </c>
    </row>
    <row r="69" spans="1:36" ht="14.25">
      <c r="A69" s="14" t="s">
        <v>144</v>
      </c>
      <c r="B69" s="15">
        <v>45317</v>
      </c>
      <c r="C69" s="16">
        <v>22.84</v>
      </c>
      <c r="D69" s="17">
        <v>-1.38</v>
      </c>
      <c r="E69" s="23">
        <f>D69/100</f>
        <v>-1.38E-2</v>
      </c>
      <c r="F69" s="24">
        <f>C69/(E69+1)</f>
        <v>23.1596025147029</v>
      </c>
      <c r="G69" s="25">
        <f>(C69-F69)*AF69</f>
        <v>-84945431.642944753</v>
      </c>
      <c r="H69" s="29" t="str">
        <f>IF(G69&gt;0,"Subiu",IF(G69&lt;0,"Desceu","Estável"))</f>
        <v>Desceu</v>
      </c>
      <c r="I69" s="17">
        <v>2.38</v>
      </c>
      <c r="J69" s="27">
        <f t="shared" si="22"/>
        <v>2.3799999999999998E-2</v>
      </c>
      <c r="K69" s="32">
        <f t="shared" si="13"/>
        <v>22.309044735299864</v>
      </c>
      <c r="L69" s="33">
        <f t="shared" si="14"/>
        <v>141119741.14150402</v>
      </c>
      <c r="M69" s="30" t="str">
        <f>IF(L69&gt;0,"Subiu",IF(L69&lt;0,"Desceu","Estável"))</f>
        <v>Subiu</v>
      </c>
      <c r="N69" s="36">
        <v>-5.15</v>
      </c>
      <c r="O69" s="27">
        <f t="shared" si="23"/>
        <v>-5.1500000000000004E-2</v>
      </c>
      <c r="P69" s="32">
        <f t="shared" si="15"/>
        <v>24.080126515550869</v>
      </c>
      <c r="Q69" s="33">
        <f t="shared" si="16"/>
        <v>-329606549.72710592</v>
      </c>
      <c r="R69" s="30" t="str">
        <f>IF(Q69&gt;0,"Subiu",IF(Q69&lt;0,"Desceu","Estável"))</f>
        <v>Desceu</v>
      </c>
      <c r="S69" s="43">
        <v>-5.15</v>
      </c>
      <c r="T69" s="27">
        <f t="shared" si="24"/>
        <v>-5.1500000000000004E-2</v>
      </c>
      <c r="U69" s="32">
        <f t="shared" si="17"/>
        <v>24.080126515550869</v>
      </c>
      <c r="V69" s="33">
        <f t="shared" si="18"/>
        <v>-329606549.72710592</v>
      </c>
      <c r="W69" s="30" t="str">
        <f>IF(V69&gt;0,"Subiu",IF(V69&lt;0,"Desceu","Estável"))</f>
        <v>Desceu</v>
      </c>
      <c r="X69" s="43">
        <v>60.09</v>
      </c>
      <c r="Y69" s="27">
        <f t="shared" si="25"/>
        <v>0.60089999999999999</v>
      </c>
      <c r="Z69" s="32">
        <f t="shared" si="19"/>
        <v>14.266974826660004</v>
      </c>
      <c r="AA69" s="33">
        <f t="shared" si="20"/>
        <v>2278578203.6545043</v>
      </c>
      <c r="AB69" s="30" t="str">
        <f>IF(AA69&gt;0,"Subiu",IF(AA69&lt;0,"Desceu","Estável"))</f>
        <v>Subiu</v>
      </c>
      <c r="AC69" s="43">
        <v>22.62</v>
      </c>
      <c r="AD69" s="43">
        <v>23.34</v>
      </c>
      <c r="AE69" s="43" t="s">
        <v>145</v>
      </c>
      <c r="AF69" s="62">
        <f>VLOOKUP(A69,Total_de_acoes!A:B,2,0)</f>
        <v>265784616</v>
      </c>
      <c r="AG69" s="60" t="str">
        <f>VLOOKUP(A69,Ticker!A:B,2,)</f>
        <v>Cyrela</v>
      </c>
      <c r="AH69" s="60" t="str">
        <f>VLOOKUP(AG69,ChatGPT!A:B,2,0)</f>
        <v>Construção Civil</v>
      </c>
      <c r="AI69" s="62">
        <f>VLOOKUP(AG69,ChatGPT!A:C,3,0)</f>
        <v>62</v>
      </c>
      <c r="AJ69" s="62" t="str">
        <f t="shared" si="21"/>
        <v>Entre 50 e 100 anos</v>
      </c>
    </row>
    <row r="70" spans="1:36" ht="14.25">
      <c r="A70" s="14" t="s">
        <v>146</v>
      </c>
      <c r="B70" s="15">
        <v>45317</v>
      </c>
      <c r="C70" s="16">
        <v>22.4</v>
      </c>
      <c r="D70" s="17">
        <v>-1.4</v>
      </c>
      <c r="E70" s="23">
        <f>D70/100</f>
        <v>-1.3999999999999999E-2</v>
      </c>
      <c r="F70" s="24">
        <f>C70/(E70+1)</f>
        <v>22.718052738336713</v>
      </c>
      <c r="G70" s="25">
        <f>(C70-F70)*AF70</f>
        <v>-233651943.49695757</v>
      </c>
      <c r="H70" s="29" t="str">
        <f>IF(G70&gt;0,"Subiu",IF(G70&lt;0,"Desceu","Estável"))</f>
        <v>Desceu</v>
      </c>
      <c r="I70" s="17">
        <v>5.0199999999999996</v>
      </c>
      <c r="J70" s="27">
        <f t="shared" si="22"/>
        <v>5.0199999999999995E-2</v>
      </c>
      <c r="K70" s="32">
        <f t="shared" si="13"/>
        <v>21.329270615120926</v>
      </c>
      <c r="L70" s="33">
        <f t="shared" si="14"/>
        <v>786592824.33669925</v>
      </c>
      <c r="M70" s="30" t="str">
        <f>IF(L70&gt;0,"Subiu",IF(L70&lt;0,"Desceu","Estável"))</f>
        <v>Subiu</v>
      </c>
      <c r="N70" s="36">
        <v>0.04</v>
      </c>
      <c r="O70" s="27">
        <f t="shared" si="23"/>
        <v>4.0000000000000002E-4</v>
      </c>
      <c r="P70" s="32">
        <f t="shared" si="15"/>
        <v>22.391043582566972</v>
      </c>
      <c r="Q70" s="33">
        <f t="shared" si="16"/>
        <v>6579677.1659332905</v>
      </c>
      <c r="R70" s="30" t="str">
        <f>IF(Q70&gt;0,"Subiu",IF(Q70&lt;0,"Desceu","Estável"))</f>
        <v>Subiu</v>
      </c>
      <c r="S70" s="43">
        <v>0.04</v>
      </c>
      <c r="T70" s="27">
        <f t="shared" si="24"/>
        <v>4.0000000000000002E-4</v>
      </c>
      <c r="U70" s="32">
        <f t="shared" si="17"/>
        <v>22.391043582566972</v>
      </c>
      <c r="V70" s="33">
        <f t="shared" si="18"/>
        <v>6579677.1659332905</v>
      </c>
      <c r="W70" s="30" t="str">
        <f>IF(V70&gt;0,"Subiu",IF(V70&lt;0,"Desceu","Estável"))</f>
        <v>Subiu</v>
      </c>
      <c r="X70" s="43">
        <v>34.29</v>
      </c>
      <c r="Y70" s="27">
        <f t="shared" si="25"/>
        <v>0.34289999999999998</v>
      </c>
      <c r="Z70" s="32">
        <f t="shared" si="19"/>
        <v>16.680318713232555</v>
      </c>
      <c r="AA70" s="33">
        <f t="shared" si="20"/>
        <v>4201864935.4358473</v>
      </c>
      <c r="AB70" s="30" t="str">
        <f>IF(AA70&gt;0,"Subiu",IF(AA70&lt;0,"Desceu","Estável"))</f>
        <v>Subiu</v>
      </c>
      <c r="AC70" s="43">
        <v>22.26</v>
      </c>
      <c r="AD70" s="43">
        <v>22.92</v>
      </c>
      <c r="AE70" s="43" t="s">
        <v>147</v>
      </c>
      <c r="AF70" s="62">
        <f>VLOOKUP(A70,Total_de_acoes!A:B,2,0)</f>
        <v>734632705</v>
      </c>
      <c r="AG70" s="60" t="str">
        <f>VLOOKUP(A70,Ticker!A:B,2,)</f>
        <v>Embraer</v>
      </c>
      <c r="AH70" s="60" t="str">
        <f>VLOOKUP(AG70,ChatGPT!A:B,2,0)</f>
        <v>Aeroespacial e Defesa</v>
      </c>
      <c r="AI70" s="62">
        <f>VLOOKUP(AG70,ChatGPT!A:C,3,0)</f>
        <v>55</v>
      </c>
      <c r="AJ70" s="62" t="str">
        <f t="shared" si="21"/>
        <v>Entre 50 e 100 anos</v>
      </c>
    </row>
    <row r="71" spans="1:36" ht="14.25">
      <c r="A71" s="14" t="s">
        <v>148</v>
      </c>
      <c r="B71" s="15">
        <v>45317</v>
      </c>
      <c r="C71" s="16">
        <v>15.97</v>
      </c>
      <c r="D71" s="17">
        <v>-1.41</v>
      </c>
      <c r="E71" s="23">
        <f>D71/100</f>
        <v>-1.41E-2</v>
      </c>
      <c r="F71" s="24">
        <f>C71/(E71+1)</f>
        <v>16.198397403387769</v>
      </c>
      <c r="G71" s="25">
        <f>(C71-F71)*AF71</f>
        <v>-193280001.20849475</v>
      </c>
      <c r="H71" s="29" t="str">
        <f>IF(G71&gt;0,"Subiu",IF(G71&lt;0,"Desceu","Estável"))</f>
        <v>Desceu</v>
      </c>
      <c r="I71" s="17">
        <v>-7.37</v>
      </c>
      <c r="J71" s="27">
        <f t="shared" si="22"/>
        <v>-7.3700000000000002E-2</v>
      </c>
      <c r="K71" s="32">
        <f t="shared" si="13"/>
        <v>17.240634783547446</v>
      </c>
      <c r="L71" s="33">
        <f t="shared" si="14"/>
        <v>-1075267445.5000286</v>
      </c>
      <c r="M71" s="30" t="str">
        <f>IF(L71&gt;0,"Subiu",IF(L71&lt;0,"Desceu","Estável"))</f>
        <v>Desceu</v>
      </c>
      <c r="N71" s="36">
        <v>-5.45</v>
      </c>
      <c r="O71" s="27">
        <f t="shared" si="23"/>
        <v>-5.45E-2</v>
      </c>
      <c r="P71" s="32">
        <f t="shared" si="15"/>
        <v>16.890534108937072</v>
      </c>
      <c r="Q71" s="33">
        <f t="shared" si="16"/>
        <v>-778996744.48464346</v>
      </c>
      <c r="R71" s="30" t="str">
        <f>IF(Q71&gt;0,"Subiu",IF(Q71&lt;0,"Desceu","Estável"))</f>
        <v>Desceu</v>
      </c>
      <c r="S71" s="43">
        <v>-5.45</v>
      </c>
      <c r="T71" s="27">
        <f t="shared" si="24"/>
        <v>-5.45E-2</v>
      </c>
      <c r="U71" s="32">
        <f t="shared" si="17"/>
        <v>16.890534108937072</v>
      </c>
      <c r="V71" s="33">
        <f t="shared" si="18"/>
        <v>-778996744.48464346</v>
      </c>
      <c r="W71" s="30" t="str">
        <f>IF(V71&gt;0,"Subiu",IF(V71&lt;0,"Desceu","Estável"))</f>
        <v>Desceu</v>
      </c>
      <c r="X71" s="43">
        <v>23.51</v>
      </c>
      <c r="Y71" s="27">
        <f t="shared" si="25"/>
        <v>0.2351</v>
      </c>
      <c r="Z71" s="32">
        <f t="shared" si="19"/>
        <v>12.930127115213343</v>
      </c>
      <c r="AA71" s="33">
        <f t="shared" si="20"/>
        <v>2572475107.5550113</v>
      </c>
      <c r="AB71" s="30" t="str">
        <f>IF(AA71&gt;0,"Subiu",IF(AA71&lt;0,"Desceu","Estável"))</f>
        <v>Subiu</v>
      </c>
      <c r="AC71" s="43">
        <v>15.84</v>
      </c>
      <c r="AD71" s="43">
        <v>16.43</v>
      </c>
      <c r="AE71" s="43" t="s">
        <v>149</v>
      </c>
      <c r="AF71" s="62">
        <f>VLOOKUP(A71,Total_de_acoes!A:B,2,0)</f>
        <v>846244302</v>
      </c>
      <c r="AG71" s="60" t="str">
        <f>VLOOKUP(A71,Ticker!A:B,2,)</f>
        <v>Natura</v>
      </c>
      <c r="AH71" s="60" t="str">
        <f>VLOOKUP(AG71,ChatGPT!A:B,2,0)</f>
        <v>Cosméticos</v>
      </c>
      <c r="AI71" s="62">
        <f>VLOOKUP(AG71,ChatGPT!A:C,3,0)</f>
        <v>55</v>
      </c>
      <c r="AJ71" s="62" t="str">
        <f t="shared" si="21"/>
        <v>Entre 50 e 100 anos</v>
      </c>
    </row>
    <row r="72" spans="1:36" ht="14.25">
      <c r="A72" s="14" t="s">
        <v>150</v>
      </c>
      <c r="B72" s="15">
        <v>45317</v>
      </c>
      <c r="C72" s="16">
        <v>13.8</v>
      </c>
      <c r="D72" s="17">
        <v>-1.42</v>
      </c>
      <c r="E72" s="23">
        <f>D72/100</f>
        <v>-1.4199999999999999E-2</v>
      </c>
      <c r="F72" s="24">
        <f>C72/(E72+1)</f>
        <v>13.998782714546561</v>
      </c>
      <c r="G72" s="25">
        <f>(C72-F72)*AF72</f>
        <v>-268201195.08654764</v>
      </c>
      <c r="H72" s="29" t="str">
        <f>IF(G72&gt;0,"Subiu",IF(G72&lt;0,"Desceu","Estável"))</f>
        <v>Desceu</v>
      </c>
      <c r="I72" s="17">
        <v>-3.5</v>
      </c>
      <c r="J72" s="27">
        <f t="shared" si="22"/>
        <v>-3.5000000000000003E-2</v>
      </c>
      <c r="K72" s="32">
        <f t="shared" si="13"/>
        <v>14.300518134715027</v>
      </c>
      <c r="L72" s="33">
        <f t="shared" si="14"/>
        <v>-675308022.62797976</v>
      </c>
      <c r="M72" s="30" t="str">
        <f>IF(L72&gt;0,"Subiu",IF(L72&lt;0,"Desceu","Estável"))</f>
        <v>Desceu</v>
      </c>
      <c r="N72" s="36">
        <v>2</v>
      </c>
      <c r="O72" s="27">
        <f t="shared" si="23"/>
        <v>0.02</v>
      </c>
      <c r="P72" s="32">
        <f t="shared" si="15"/>
        <v>13.529411764705882</v>
      </c>
      <c r="Q72" s="33">
        <f t="shared" si="16"/>
        <v>365082488.42353052</v>
      </c>
      <c r="R72" s="30" t="str">
        <f>IF(Q72&gt;0,"Subiu",IF(Q72&lt;0,"Desceu","Estável"))</f>
        <v>Subiu</v>
      </c>
      <c r="S72" s="43">
        <v>2</v>
      </c>
      <c r="T72" s="27">
        <f t="shared" si="24"/>
        <v>0.02</v>
      </c>
      <c r="U72" s="32">
        <f t="shared" si="17"/>
        <v>13.529411764705882</v>
      </c>
      <c r="V72" s="33">
        <f t="shared" si="18"/>
        <v>365082488.42353052</v>
      </c>
      <c r="W72" s="30" t="str">
        <f>IF(V72&gt;0,"Subiu",IF(V72&lt;0,"Desceu","Estável"))</f>
        <v>Subiu</v>
      </c>
      <c r="X72" s="43">
        <v>-34.020000000000003</v>
      </c>
      <c r="Y72" s="27">
        <f t="shared" si="25"/>
        <v>-0.34020000000000006</v>
      </c>
      <c r="Z72" s="32">
        <f t="shared" si="19"/>
        <v>20.915428917853898</v>
      </c>
      <c r="AA72" s="33">
        <f t="shared" si="20"/>
        <v>-9600264005.2226772</v>
      </c>
      <c r="AB72" s="30" t="str">
        <f>IF(AA72&gt;0,"Subiu",IF(AA72&lt;0,"Desceu","Estável"))</f>
        <v>Desceu</v>
      </c>
      <c r="AC72" s="43">
        <v>13.63</v>
      </c>
      <c r="AD72" s="43">
        <v>14</v>
      </c>
      <c r="AE72" s="43" t="s">
        <v>151</v>
      </c>
      <c r="AF72" s="62">
        <f>VLOOKUP(A72,Total_de_acoes!A:B,2,0)</f>
        <v>1349217892</v>
      </c>
      <c r="AG72" s="60" t="str">
        <f>VLOOKUP(A72,Ticker!A:B,2,)</f>
        <v>Assaí</v>
      </c>
      <c r="AH72" s="60" t="str">
        <f>VLOOKUP(AG72,ChatGPT!A:B,2,0)</f>
        <v>Varejo</v>
      </c>
      <c r="AI72" s="62">
        <f>VLOOKUP(AG72,ChatGPT!A:C,3,0)</f>
        <v>50</v>
      </c>
      <c r="AJ72" s="62" t="str">
        <f t="shared" si="21"/>
        <v>Entre 50 e 100 anos</v>
      </c>
    </row>
    <row r="73" spans="1:36" ht="14.25">
      <c r="A73" s="14" t="s">
        <v>152</v>
      </c>
      <c r="B73" s="15">
        <v>45317</v>
      </c>
      <c r="C73" s="16">
        <v>13.22</v>
      </c>
      <c r="D73" s="17">
        <v>-1.56</v>
      </c>
      <c r="E73" s="23">
        <f>D73/100</f>
        <v>-1.5600000000000001E-2</v>
      </c>
      <c r="F73" s="24">
        <f>C73/(E73+1)</f>
        <v>13.429500203169443</v>
      </c>
      <c r="G73" s="25">
        <f>(C73-F73)*AF73</f>
        <v>-1173785666.3607426</v>
      </c>
      <c r="H73" s="29" t="str">
        <f>IF(G73&gt;0,"Subiu",IF(G73&lt;0,"Desceu","Estável"))</f>
        <v>Desceu</v>
      </c>
      <c r="I73" s="17">
        <v>-4.13</v>
      </c>
      <c r="J73" s="27">
        <f t="shared" si="22"/>
        <v>-4.1299999999999996E-2</v>
      </c>
      <c r="K73" s="32">
        <f t="shared" si="13"/>
        <v>13.789506623552729</v>
      </c>
      <c r="L73" s="33">
        <f t="shared" si="14"/>
        <v>-3190826078.0207186</v>
      </c>
      <c r="M73" s="30" t="str">
        <f>IF(L73&gt;0,"Subiu",IF(L73&lt;0,"Desceu","Estável"))</f>
        <v>Desceu</v>
      </c>
      <c r="N73" s="36">
        <v>-8.58</v>
      </c>
      <c r="O73" s="27">
        <f t="shared" si="23"/>
        <v>-8.5800000000000001E-2</v>
      </c>
      <c r="P73" s="32">
        <f t="shared" si="15"/>
        <v>14.460730693502516</v>
      </c>
      <c r="Q73" s="33">
        <f t="shared" si="16"/>
        <v>-6951553658.7293329</v>
      </c>
      <c r="R73" s="30" t="str">
        <f>IF(Q73&gt;0,"Subiu",IF(Q73&lt;0,"Desceu","Estável"))</f>
        <v>Desceu</v>
      </c>
      <c r="S73" s="43">
        <v>-8.58</v>
      </c>
      <c r="T73" s="27">
        <f t="shared" si="24"/>
        <v>-8.5800000000000001E-2</v>
      </c>
      <c r="U73" s="32">
        <f t="shared" si="17"/>
        <v>14.460730693502516</v>
      </c>
      <c r="V73" s="33">
        <f t="shared" si="18"/>
        <v>-6951553658.7293329</v>
      </c>
      <c r="W73" s="30" t="str">
        <f>IF(V73&gt;0,"Subiu",IF(V73&lt;0,"Desceu","Estável"))</f>
        <v>Desceu</v>
      </c>
      <c r="X73" s="43">
        <v>3.88</v>
      </c>
      <c r="Y73" s="27">
        <f t="shared" si="25"/>
        <v>3.8800000000000001E-2</v>
      </c>
      <c r="Z73" s="32">
        <f t="shared" si="19"/>
        <v>12.726222564497498</v>
      </c>
      <c r="AA73" s="33">
        <f t="shared" si="20"/>
        <v>2766531332.1745872</v>
      </c>
      <c r="AB73" s="30" t="str">
        <f>IF(AA73&gt;0,"Subiu",IF(AA73&lt;0,"Desceu","Estável"))</f>
        <v>Subiu</v>
      </c>
      <c r="AC73" s="43">
        <v>13.18</v>
      </c>
      <c r="AD73" s="43">
        <v>13.42</v>
      </c>
      <c r="AE73" s="43" t="s">
        <v>153</v>
      </c>
      <c r="AF73" s="62">
        <f>VLOOKUP(A73,Total_de_acoes!A:B,2,0)</f>
        <v>5602790110</v>
      </c>
      <c r="AG73" s="60" t="str">
        <f>VLOOKUP(A73,Ticker!A:B,2,)</f>
        <v>B3</v>
      </c>
      <c r="AH73" s="60" t="str">
        <f>VLOOKUP(AG73,ChatGPT!A:B,2,0)</f>
        <v>Serviços Financeiros</v>
      </c>
      <c r="AI73" s="62">
        <f>VLOOKUP(AG73,ChatGPT!A:C,3,0)</f>
        <v>7</v>
      </c>
      <c r="AJ73" s="62" t="str">
        <f t="shared" si="21"/>
        <v>Menos de 50 anos</v>
      </c>
    </row>
    <row r="74" spans="1:36" ht="14.25">
      <c r="A74" s="14" t="s">
        <v>154</v>
      </c>
      <c r="B74" s="15">
        <v>45317</v>
      </c>
      <c r="C74" s="16">
        <v>31.08</v>
      </c>
      <c r="D74" s="17">
        <v>-1.61</v>
      </c>
      <c r="E74" s="23">
        <f>D74/100</f>
        <v>-1.61E-2</v>
      </c>
      <c r="F74" s="24">
        <f>C74/(E74+1)</f>
        <v>31.588576074804347</v>
      </c>
      <c r="G74" s="25">
        <f>(C74-F74)*AF74</f>
        <v>-208257014.19914994</v>
      </c>
      <c r="H74" s="29" t="str">
        <f>IF(G74&gt;0,"Subiu",IF(G74&lt;0,"Desceu","Estável"))</f>
        <v>Desceu</v>
      </c>
      <c r="I74" s="17">
        <v>-5.27</v>
      </c>
      <c r="J74" s="27">
        <f t="shared" si="22"/>
        <v>-5.2699999999999997E-2</v>
      </c>
      <c r="K74" s="32">
        <f t="shared" si="13"/>
        <v>32.809036208170589</v>
      </c>
      <c r="L74" s="33">
        <f t="shared" si="14"/>
        <v>-708023707.74982405</v>
      </c>
      <c r="M74" s="30" t="str">
        <f>IF(L74&gt;0,"Subiu",IF(L74&lt;0,"Desceu","Estável"))</f>
        <v>Desceu</v>
      </c>
      <c r="N74" s="36">
        <v>-13.06</v>
      </c>
      <c r="O74" s="27">
        <f t="shared" si="23"/>
        <v>-0.13059999999999999</v>
      </c>
      <c r="P74" s="32">
        <f t="shared" si="15"/>
        <v>35.748792270531403</v>
      </c>
      <c r="Q74" s="33">
        <f t="shared" si="16"/>
        <v>-1911825558.351306</v>
      </c>
      <c r="R74" s="30" t="str">
        <f>IF(Q74&gt;0,"Subiu",IF(Q74&lt;0,"Desceu","Estável"))</f>
        <v>Desceu</v>
      </c>
      <c r="S74" s="43">
        <v>-13.06</v>
      </c>
      <c r="T74" s="27">
        <f t="shared" si="24"/>
        <v>-0.13059999999999999</v>
      </c>
      <c r="U74" s="32">
        <f t="shared" si="17"/>
        <v>35.748792270531403</v>
      </c>
      <c r="V74" s="33">
        <f t="shared" si="18"/>
        <v>-1911825558.351306</v>
      </c>
      <c r="W74" s="30" t="str">
        <f>IF(V74&gt;0,"Subiu",IF(V74&lt;0,"Desceu","Estável"))</f>
        <v>Desceu</v>
      </c>
      <c r="X74" s="43">
        <v>-27.52</v>
      </c>
      <c r="Y74" s="27">
        <f t="shared" si="25"/>
        <v>-0.2752</v>
      </c>
      <c r="Z74" s="32">
        <f t="shared" si="19"/>
        <v>42.880794701986751</v>
      </c>
      <c r="AA74" s="33">
        <f t="shared" si="20"/>
        <v>-4832312001.2249002</v>
      </c>
      <c r="AB74" s="30" t="str">
        <f>IF(AA74&gt;0,"Subiu",IF(AA74&lt;0,"Desceu","Estável"))</f>
        <v>Desceu</v>
      </c>
      <c r="AC74" s="43">
        <v>30.91</v>
      </c>
      <c r="AD74" s="43">
        <v>31.72</v>
      </c>
      <c r="AE74" s="43" t="s">
        <v>155</v>
      </c>
      <c r="AF74" s="62">
        <f>VLOOKUP(A74,Total_de_acoes!A:B,2,0)</f>
        <v>409490388</v>
      </c>
      <c r="AG74" s="60" t="str">
        <f>VLOOKUP(A74,Ticker!A:B,2,)</f>
        <v>Hypera</v>
      </c>
      <c r="AH74" s="60" t="str">
        <f>VLOOKUP(AG74,ChatGPT!A:B,2,0)</f>
        <v>Farmacêutico</v>
      </c>
      <c r="AI74" s="62">
        <f>VLOOKUP(AG74,ChatGPT!A:C,3,0)</f>
        <v>65</v>
      </c>
      <c r="AJ74" s="62" t="str">
        <f t="shared" si="21"/>
        <v>Entre 50 e 100 anos</v>
      </c>
    </row>
    <row r="75" spans="1:36" ht="14.25">
      <c r="A75" s="14" t="s">
        <v>156</v>
      </c>
      <c r="B75" s="15">
        <v>45317</v>
      </c>
      <c r="C75" s="16">
        <v>28.2</v>
      </c>
      <c r="D75" s="17">
        <v>-1.94</v>
      </c>
      <c r="E75" s="23">
        <f>D75/100</f>
        <v>-1.9400000000000001E-2</v>
      </c>
      <c r="F75" s="24">
        <f>C75/(E75+1)</f>
        <v>28.757903324495206</v>
      </c>
      <c r="G75" s="25">
        <f>(C75-F75)*AF75</f>
        <v>-79432785.73975119</v>
      </c>
      <c r="H75" s="29" t="str">
        <f>IF(G75&gt;0,"Subiu",IF(G75&lt;0,"Desceu","Estável"))</f>
        <v>Desceu</v>
      </c>
      <c r="I75" s="17">
        <v>0.36</v>
      </c>
      <c r="J75" s="27">
        <f t="shared" si="22"/>
        <v>3.5999999999999999E-3</v>
      </c>
      <c r="K75" s="32">
        <f t="shared" si="13"/>
        <v>28.098844161020324</v>
      </c>
      <c r="L75" s="33">
        <f t="shared" si="14"/>
        <v>14402298.267836107</v>
      </c>
      <c r="M75" s="30" t="str">
        <f>IF(L75&gt;0,"Subiu",IF(L75&lt;0,"Desceu","Estável"))</f>
        <v>Subiu</v>
      </c>
      <c r="N75" s="36">
        <v>-3.79</v>
      </c>
      <c r="O75" s="27">
        <f t="shared" si="23"/>
        <v>-3.7900000000000003E-2</v>
      </c>
      <c r="P75" s="32">
        <f t="shared" si="15"/>
        <v>29.310882444652325</v>
      </c>
      <c r="Q75" s="33">
        <f t="shared" si="16"/>
        <v>-158164476.41347092</v>
      </c>
      <c r="R75" s="30" t="str">
        <f>IF(Q75&gt;0,"Subiu",IF(Q75&lt;0,"Desceu","Estável"))</f>
        <v>Desceu</v>
      </c>
      <c r="S75" s="43">
        <v>-3.79</v>
      </c>
      <c r="T75" s="27">
        <f t="shared" si="24"/>
        <v>-3.7900000000000003E-2</v>
      </c>
      <c r="U75" s="32">
        <f t="shared" si="17"/>
        <v>29.310882444652325</v>
      </c>
      <c r="V75" s="33">
        <f t="shared" si="18"/>
        <v>-158164476.41347092</v>
      </c>
      <c r="W75" s="30" t="str">
        <f>IF(V75&gt;0,"Subiu",IF(V75&lt;0,"Desceu","Estável"))</f>
        <v>Desceu</v>
      </c>
      <c r="X75" s="43">
        <v>17.100000000000001</v>
      </c>
      <c r="Y75" s="27">
        <f t="shared" si="25"/>
        <v>0.17100000000000001</v>
      </c>
      <c r="Z75" s="32">
        <f t="shared" si="19"/>
        <v>24.08198121263877</v>
      </c>
      <c r="AA75" s="33">
        <f t="shared" si="20"/>
        <v>586312519.83432961</v>
      </c>
      <c r="AB75" s="30" t="str">
        <f>IF(AA75&gt;0,"Subiu",IF(AA75&lt;0,"Desceu","Estável"))</f>
        <v>Subiu</v>
      </c>
      <c r="AC75" s="43">
        <v>28.13</v>
      </c>
      <c r="AD75" s="43">
        <v>28.97</v>
      </c>
      <c r="AE75" s="43" t="s">
        <v>157</v>
      </c>
      <c r="AF75" s="62">
        <f>VLOOKUP(A75,Total_de_acoes!A:B,2,0)</f>
        <v>142377330</v>
      </c>
      <c r="AG75" s="60" t="str">
        <f>VLOOKUP(A75,Ticker!A:B,2,)</f>
        <v>São Martinho</v>
      </c>
      <c r="AH75" s="60" t="str">
        <f>VLOOKUP(AG75,ChatGPT!A:B,2,0)</f>
        <v>Agronegócio</v>
      </c>
      <c r="AI75" s="62">
        <f>VLOOKUP(AG75,ChatGPT!A:C,3,0)</f>
        <v>83</v>
      </c>
      <c r="AJ75" s="62" t="str">
        <f t="shared" si="21"/>
        <v>Entre 50 e 100 anos</v>
      </c>
    </row>
    <row r="76" spans="1:36" ht="14.25">
      <c r="A76" s="14" t="s">
        <v>158</v>
      </c>
      <c r="B76" s="15">
        <v>45317</v>
      </c>
      <c r="C76" s="16">
        <v>3.93</v>
      </c>
      <c r="D76" s="17">
        <v>-1.99</v>
      </c>
      <c r="E76" s="23">
        <f>D76/100</f>
        <v>-1.9900000000000001E-2</v>
      </c>
      <c r="F76" s="24">
        <f>C76/(E76+1)</f>
        <v>4.0097949188858282</v>
      </c>
      <c r="G76" s="25">
        <f>(C76-F76)*AF76</f>
        <v>-350645389.91464359</v>
      </c>
      <c r="H76" s="29" t="str">
        <f>IF(G76&gt;0,"Subiu",IF(G76&lt;0,"Desceu","Estável"))</f>
        <v>Desceu</v>
      </c>
      <c r="I76" s="17">
        <v>-2.2400000000000002</v>
      </c>
      <c r="J76" s="27">
        <f t="shared" si="22"/>
        <v>-2.2400000000000003E-2</v>
      </c>
      <c r="K76" s="32">
        <f t="shared" si="13"/>
        <v>4.0200490998363341</v>
      </c>
      <c r="L76" s="33">
        <f t="shared" si="14"/>
        <v>-395705668.5370214</v>
      </c>
      <c r="M76" s="30" t="str">
        <f>IF(L76&gt;0,"Subiu",IF(L76&lt;0,"Desceu","Estável"))</f>
        <v>Desceu</v>
      </c>
      <c r="N76" s="36">
        <v>-11.69</v>
      </c>
      <c r="O76" s="27">
        <f t="shared" si="23"/>
        <v>-0.11689999999999999</v>
      </c>
      <c r="P76" s="32">
        <f t="shared" si="15"/>
        <v>4.4502321367908504</v>
      </c>
      <c r="Q76" s="33">
        <f t="shared" si="16"/>
        <v>-2286072885.3194442</v>
      </c>
      <c r="R76" s="30" t="str">
        <f>IF(Q76&gt;0,"Subiu",IF(Q76&lt;0,"Desceu","Estável"))</f>
        <v>Desceu</v>
      </c>
      <c r="S76" s="43">
        <v>-11.69</v>
      </c>
      <c r="T76" s="27">
        <f t="shared" si="24"/>
        <v>-0.11689999999999999</v>
      </c>
      <c r="U76" s="32">
        <f t="shared" si="17"/>
        <v>4.4502321367908504</v>
      </c>
      <c r="V76" s="33">
        <f t="shared" si="18"/>
        <v>-2286072885.3194442</v>
      </c>
      <c r="W76" s="30" t="str">
        <f>IF(V76&gt;0,"Subiu",IF(V76&lt;0,"Desceu","Estável"))</f>
        <v>Desceu</v>
      </c>
      <c r="X76" s="43">
        <v>-11.49</v>
      </c>
      <c r="Y76" s="27">
        <f t="shared" si="25"/>
        <v>-0.1149</v>
      </c>
      <c r="Z76" s="32">
        <f t="shared" si="19"/>
        <v>4.4401762512710432</v>
      </c>
      <c r="AA76" s="33">
        <f t="shared" si="20"/>
        <v>-2241883982.7143178</v>
      </c>
      <c r="AB76" s="30" t="str">
        <f>IF(AA76&gt;0,"Subiu",IF(AA76&lt;0,"Desceu","Estável"))</f>
        <v>Desceu</v>
      </c>
      <c r="AC76" s="43">
        <v>3.89</v>
      </c>
      <c r="AD76" s="43">
        <v>4.0599999999999996</v>
      </c>
      <c r="AE76" s="43" t="s">
        <v>159</v>
      </c>
      <c r="AF76" s="62">
        <f>VLOOKUP(A76,Total_de_acoes!A:B,2,0)</f>
        <v>4394332306</v>
      </c>
      <c r="AG76" s="60" t="str">
        <f>VLOOKUP(A76,Ticker!A:B,2,)</f>
        <v>Hapvida</v>
      </c>
      <c r="AH76" s="60" t="str">
        <f>VLOOKUP(AG76,ChatGPT!A:B,2,0)</f>
        <v>Saúde</v>
      </c>
      <c r="AI76" s="62">
        <f>VLOOKUP(AG76,ChatGPT!A:C,3,0)</f>
        <v>45</v>
      </c>
      <c r="AJ76" s="62" t="str">
        <f t="shared" si="21"/>
        <v>Menos de 50 anos</v>
      </c>
    </row>
    <row r="77" spans="1:36" ht="14.25">
      <c r="A77" s="14" t="s">
        <v>160</v>
      </c>
      <c r="B77" s="15">
        <v>45317</v>
      </c>
      <c r="C77" s="16">
        <v>15.78</v>
      </c>
      <c r="D77" s="17">
        <v>-2.29</v>
      </c>
      <c r="E77" s="23">
        <f>D77/100</f>
        <v>-2.29E-2</v>
      </c>
      <c r="F77" s="24">
        <f>C77/(E77+1)</f>
        <v>16.149831132944428</v>
      </c>
      <c r="G77" s="25">
        <f>(C77-F77)*AF77</f>
        <v>-351831366.6428625</v>
      </c>
      <c r="H77" s="29" t="str">
        <f>IF(G77&gt;0,"Subiu",IF(G77&lt;0,"Desceu","Estável"))</f>
        <v>Desceu</v>
      </c>
      <c r="I77" s="17">
        <v>-5.62</v>
      </c>
      <c r="J77" s="27">
        <f t="shared" si="22"/>
        <v>-5.62E-2</v>
      </c>
      <c r="K77" s="32">
        <f t="shared" si="13"/>
        <v>16.719643992371264</v>
      </c>
      <c r="L77" s="33">
        <f t="shared" si="14"/>
        <v>-893911303.14443684</v>
      </c>
      <c r="M77" s="30" t="str">
        <f>IF(L77&gt;0,"Subiu",IF(L77&lt;0,"Desceu","Estável"))</f>
        <v>Desceu</v>
      </c>
      <c r="N77" s="36">
        <v>-9.41</v>
      </c>
      <c r="O77" s="27">
        <f t="shared" si="23"/>
        <v>-9.4100000000000003E-2</v>
      </c>
      <c r="P77" s="32">
        <f t="shared" si="15"/>
        <v>17.419141185561319</v>
      </c>
      <c r="Q77" s="33">
        <f t="shared" si="16"/>
        <v>-1559363807.0575776</v>
      </c>
      <c r="R77" s="30" t="str">
        <f>IF(Q77&gt;0,"Subiu",IF(Q77&lt;0,"Desceu","Estável"))</f>
        <v>Desceu</v>
      </c>
      <c r="S77" s="43">
        <v>-9.41</v>
      </c>
      <c r="T77" s="27">
        <f t="shared" si="24"/>
        <v>-9.4100000000000003E-2</v>
      </c>
      <c r="U77" s="32">
        <f t="shared" si="17"/>
        <v>17.419141185561319</v>
      </c>
      <c r="V77" s="33">
        <f t="shared" si="18"/>
        <v>-1559363807.0575776</v>
      </c>
      <c r="W77" s="30" t="str">
        <f>IF(V77&gt;0,"Subiu",IF(V77&lt;0,"Desceu","Estável"))</f>
        <v>Desceu</v>
      </c>
      <c r="X77" s="43">
        <v>-24.94</v>
      </c>
      <c r="Y77" s="27">
        <f t="shared" si="25"/>
        <v>-0.24940000000000001</v>
      </c>
      <c r="Z77" s="32">
        <f t="shared" si="19"/>
        <v>21.023181454836131</v>
      </c>
      <c r="AA77" s="33">
        <f t="shared" si="20"/>
        <v>-4987994607.4975224</v>
      </c>
      <c r="AB77" s="30" t="str">
        <f>IF(AA77&gt;0,"Subiu",IF(AA77&lt;0,"Desceu","Estável"))</f>
        <v>Desceu</v>
      </c>
      <c r="AC77" s="43">
        <v>15.7</v>
      </c>
      <c r="AD77" s="43">
        <v>16.23</v>
      </c>
      <c r="AE77" s="43" t="s">
        <v>161</v>
      </c>
      <c r="AF77" s="62">
        <f>VLOOKUP(A77,Total_de_acoes!A:B,2,0)</f>
        <v>951329770</v>
      </c>
      <c r="AG77" s="60" t="str">
        <f>VLOOKUP(A77,Ticker!A:B,2,)</f>
        <v>Lojas Renner</v>
      </c>
      <c r="AH77" s="60" t="str">
        <f>VLOOKUP(AG77,ChatGPT!A:B,2,0)</f>
        <v>Vestuário</v>
      </c>
      <c r="AI77" s="62">
        <f>VLOOKUP(AG77,ChatGPT!A:C,3,0)</f>
        <v>59</v>
      </c>
      <c r="AJ77" s="62" t="str">
        <f t="shared" si="21"/>
        <v>Entre 50 e 100 anos</v>
      </c>
    </row>
    <row r="78" spans="1:36" ht="14.25">
      <c r="A78" s="14" t="s">
        <v>162</v>
      </c>
      <c r="B78" s="15">
        <v>45317</v>
      </c>
      <c r="C78" s="16">
        <v>10.71</v>
      </c>
      <c r="D78" s="17">
        <v>-2.4500000000000002</v>
      </c>
      <c r="E78" s="23">
        <f>D78/100</f>
        <v>-2.4500000000000001E-2</v>
      </c>
      <c r="F78" s="24">
        <f>C78/(E78+1)</f>
        <v>10.978985135827781</v>
      </c>
      <c r="G78" s="25">
        <f>(C78-F78)*AF78</f>
        <v>-143635530.57495093</v>
      </c>
      <c r="H78" s="29" t="str">
        <f>IF(G78&gt;0,"Subiu",IF(G78&lt;0,"Desceu","Estável"))</f>
        <v>Desceu</v>
      </c>
      <c r="I78" s="17">
        <v>-9.4700000000000006</v>
      </c>
      <c r="J78" s="27">
        <f t="shared" si="22"/>
        <v>-9.4700000000000006E-2</v>
      </c>
      <c r="K78" s="32">
        <f t="shared" si="13"/>
        <v>11.830332486468574</v>
      </c>
      <c r="L78" s="33">
        <f t="shared" si="14"/>
        <v>-598247002.08452296</v>
      </c>
      <c r="M78" s="30" t="str">
        <f>IF(L78&gt;0,"Subiu",IF(L78&lt;0,"Desceu","Estável"))</f>
        <v>Desceu</v>
      </c>
      <c r="N78" s="36">
        <v>-13.98</v>
      </c>
      <c r="O78" s="27">
        <f t="shared" si="23"/>
        <v>-0.13980000000000001</v>
      </c>
      <c r="P78" s="32">
        <f t="shared" si="15"/>
        <v>12.450592885375496</v>
      </c>
      <c r="Q78" s="33">
        <f t="shared" si="16"/>
        <v>-929460216.58968437</v>
      </c>
      <c r="R78" s="30" t="str">
        <f>IF(Q78&gt;0,"Subiu",IF(Q78&lt;0,"Desceu","Estável"))</f>
        <v>Desceu</v>
      </c>
      <c r="S78" s="43">
        <v>-13.98</v>
      </c>
      <c r="T78" s="27">
        <f t="shared" si="24"/>
        <v>-0.13980000000000001</v>
      </c>
      <c r="U78" s="32">
        <f t="shared" si="17"/>
        <v>12.450592885375496</v>
      </c>
      <c r="V78" s="33">
        <f t="shared" si="18"/>
        <v>-929460216.58968437</v>
      </c>
      <c r="W78" s="30" t="str">
        <f>IF(V78&gt;0,"Subiu",IF(V78&lt;0,"Desceu","Estável"))</f>
        <v>Desceu</v>
      </c>
      <c r="X78" s="43">
        <v>-32.72</v>
      </c>
      <c r="Y78" s="27">
        <f t="shared" si="25"/>
        <v>-0.32719999999999999</v>
      </c>
      <c r="Z78" s="32">
        <f t="shared" si="19"/>
        <v>15.918549346016647</v>
      </c>
      <c r="AA78" s="33">
        <f t="shared" si="20"/>
        <v>-2781316322.6978951</v>
      </c>
      <c r="AB78" s="30" t="str">
        <f>IF(AA78&gt;0,"Subiu",IF(AA78&lt;0,"Desceu","Estável"))</f>
        <v>Desceu</v>
      </c>
      <c r="AC78" s="43">
        <v>10.7</v>
      </c>
      <c r="AD78" s="43">
        <v>11.08</v>
      </c>
      <c r="AE78" s="43" t="s">
        <v>163</v>
      </c>
      <c r="AF78" s="62">
        <f>VLOOKUP(A78,Total_de_acoes!A:B,2,0)</f>
        <v>533990587</v>
      </c>
      <c r="AG78" s="60" t="str">
        <f>VLOOKUP(A78,Ticker!A:B,2,)</f>
        <v>Carrefour Brasil</v>
      </c>
      <c r="AH78" s="60" t="str">
        <f>VLOOKUP(AG78,ChatGPT!A:B,2,0)</f>
        <v>Varejo</v>
      </c>
      <c r="AI78" s="62">
        <f>VLOOKUP(AG78,ChatGPT!A:C,3,0)</f>
        <v>49</v>
      </c>
      <c r="AJ78" s="62" t="str">
        <f t="shared" si="21"/>
        <v>Menos de 50 anos</v>
      </c>
    </row>
    <row r="79" spans="1:36" ht="14.25">
      <c r="A79" s="14" t="s">
        <v>164</v>
      </c>
      <c r="B79" s="15">
        <v>45317</v>
      </c>
      <c r="C79" s="16">
        <v>8.6999999999999993</v>
      </c>
      <c r="D79" s="17">
        <v>-2.46</v>
      </c>
      <c r="E79" s="23">
        <f>D79/100</f>
        <v>-2.46E-2</v>
      </c>
      <c r="F79" s="24">
        <f>C79/(E79+1)</f>
        <v>8.9194176748000817</v>
      </c>
      <c r="G79" s="25">
        <f>(C79-F79)*AF79</f>
        <v>-20810240.843694936</v>
      </c>
      <c r="H79" s="29" t="str">
        <f>IF(G79&gt;0,"Subiu",IF(G79&lt;0,"Desceu","Estável"))</f>
        <v>Desceu</v>
      </c>
      <c r="I79" s="17">
        <v>-6.95</v>
      </c>
      <c r="J79" s="27">
        <f t="shared" si="22"/>
        <v>-6.9500000000000006E-2</v>
      </c>
      <c r="K79" s="32">
        <f t="shared" si="13"/>
        <v>9.3498119290703912</v>
      </c>
      <c r="L79" s="33">
        <f t="shared" si="14"/>
        <v>-61630143.329983845</v>
      </c>
      <c r="M79" s="30" t="str">
        <f>IF(L79&gt;0,"Subiu",IF(L79&lt;0,"Desceu","Estável"))</f>
        <v>Desceu</v>
      </c>
      <c r="N79" s="36">
        <v>-23.55</v>
      </c>
      <c r="O79" s="27">
        <f t="shared" si="23"/>
        <v>-0.23550000000000001</v>
      </c>
      <c r="P79" s="32">
        <f t="shared" si="15"/>
        <v>11.379986919555265</v>
      </c>
      <c r="Q79" s="33">
        <f t="shared" si="16"/>
        <v>-254178125.37076524</v>
      </c>
      <c r="R79" s="30" t="str">
        <f>IF(Q79&gt;0,"Subiu",IF(Q79&lt;0,"Desceu","Estável"))</f>
        <v>Desceu</v>
      </c>
      <c r="S79" s="43">
        <v>-23.55</v>
      </c>
      <c r="T79" s="27">
        <f t="shared" si="24"/>
        <v>-0.23550000000000001</v>
      </c>
      <c r="U79" s="32">
        <f t="shared" si="17"/>
        <v>11.379986919555265</v>
      </c>
      <c r="V79" s="33">
        <f t="shared" si="18"/>
        <v>-254178125.37076524</v>
      </c>
      <c r="W79" s="30" t="str">
        <f>IF(V79&gt;0,"Subiu",IF(V79&lt;0,"Desceu","Estável"))</f>
        <v>Desceu</v>
      </c>
      <c r="X79" s="43">
        <v>-85.74</v>
      </c>
      <c r="Y79" s="27">
        <f t="shared" si="25"/>
        <v>-0.85739999999999994</v>
      </c>
      <c r="Z79" s="32">
        <f t="shared" si="19"/>
        <v>61.009817671809223</v>
      </c>
      <c r="AA79" s="33">
        <f t="shared" si="20"/>
        <v>-4961222496.0088329</v>
      </c>
      <c r="AB79" s="30" t="str">
        <f>IF(AA79&gt;0,"Subiu",IF(AA79&lt;0,"Desceu","Estável"))</f>
        <v>Desceu</v>
      </c>
      <c r="AC79" s="43">
        <v>8.67</v>
      </c>
      <c r="AD79" s="43">
        <v>8.9499999999999993</v>
      </c>
      <c r="AE79" s="43" t="s">
        <v>165</v>
      </c>
      <c r="AF79" s="62">
        <f>VLOOKUP(A79,Total_de_acoes!A:B,2,0)</f>
        <v>94843047</v>
      </c>
      <c r="AG79" s="60" t="str">
        <f>VLOOKUP(A79,Ticker!A:B,2,)</f>
        <v>Casas Bahia</v>
      </c>
      <c r="AH79" s="60" t="str">
        <f>VLOOKUP(AG79,ChatGPT!A:B,2,0)</f>
        <v>Varejo</v>
      </c>
      <c r="AI79" s="62">
        <f>VLOOKUP(AG79,ChatGPT!A:C,3,0)</f>
        <v>72</v>
      </c>
      <c r="AJ79" s="62" t="str">
        <f t="shared" si="21"/>
        <v>Entre 50 e 100 anos</v>
      </c>
    </row>
    <row r="80" spans="1:36" ht="14.25">
      <c r="A80" s="14" t="s">
        <v>166</v>
      </c>
      <c r="B80" s="15">
        <v>45317</v>
      </c>
      <c r="C80" s="16">
        <v>56.24</v>
      </c>
      <c r="D80" s="17">
        <v>-3.63</v>
      </c>
      <c r="E80" s="23">
        <f>D80/100</f>
        <v>-3.6299999999999999E-2</v>
      </c>
      <c r="F80" s="24">
        <f>C80/(E80+1)</f>
        <v>58.358410293659851</v>
      </c>
      <c r="G80" s="25">
        <f>(C80-F80)*AF80</f>
        <v>-1807432634.4595425</v>
      </c>
      <c r="H80" s="29" t="str">
        <f>IF(G80&gt;0,"Subiu",IF(G80&lt;0,"Desceu","Estável"))</f>
        <v>Desceu</v>
      </c>
      <c r="I80" s="17">
        <v>-6.41</v>
      </c>
      <c r="J80" s="27">
        <f t="shared" si="22"/>
        <v>-6.4100000000000004E-2</v>
      </c>
      <c r="K80" s="32">
        <f t="shared" si="13"/>
        <v>60.09189015920505</v>
      </c>
      <c r="L80" s="33">
        <f t="shared" si="14"/>
        <v>-3286441724.2199507</v>
      </c>
      <c r="M80" s="30" t="str">
        <f>IF(L80&gt;0,"Subiu",IF(L80&lt;0,"Desceu","Estável"))</f>
        <v>Desceu</v>
      </c>
      <c r="N80" s="36">
        <v>-11.57</v>
      </c>
      <c r="O80" s="27">
        <f t="shared" si="23"/>
        <v>-0.1157</v>
      </c>
      <c r="P80" s="32">
        <f t="shared" si="15"/>
        <v>63.59832635983264</v>
      </c>
      <c r="Q80" s="33">
        <f t="shared" si="16"/>
        <v>-6278141320.2011738</v>
      </c>
      <c r="R80" s="30" t="str">
        <f>IF(Q80&gt;0,"Subiu",IF(Q80&lt;0,"Desceu","Estável"))</f>
        <v>Desceu</v>
      </c>
      <c r="S80" s="43">
        <v>-11.57</v>
      </c>
      <c r="T80" s="27">
        <f t="shared" si="24"/>
        <v>-0.1157</v>
      </c>
      <c r="U80" s="32">
        <f t="shared" si="17"/>
        <v>63.59832635983264</v>
      </c>
      <c r="V80" s="33">
        <f t="shared" si="18"/>
        <v>-6278141320.2011738</v>
      </c>
      <c r="W80" s="30" t="str">
        <f>IF(V80&gt;0,"Subiu",IF(V80&lt;0,"Desceu","Estável"))</f>
        <v>Desceu</v>
      </c>
      <c r="X80" s="43">
        <v>-2.77</v>
      </c>
      <c r="Y80" s="27">
        <f t="shared" si="25"/>
        <v>-2.7699999999999999E-2</v>
      </c>
      <c r="Z80" s="32">
        <f t="shared" si="19"/>
        <v>57.842229764475981</v>
      </c>
      <c r="AA80" s="33">
        <f t="shared" si="20"/>
        <v>-1367026195.4841623</v>
      </c>
      <c r="AB80" s="30" t="str">
        <f>IF(AA80&gt;0,"Subiu",IF(AA80&lt;0,"Desceu","Estável"))</f>
        <v>Desceu</v>
      </c>
      <c r="AC80" s="43">
        <v>56.04</v>
      </c>
      <c r="AD80" s="43">
        <v>58.9</v>
      </c>
      <c r="AE80" s="43" t="s">
        <v>167</v>
      </c>
      <c r="AF80" s="62">
        <f>VLOOKUP(A80,Total_de_acoes!A:B,2,0)</f>
        <v>853202347</v>
      </c>
      <c r="AG80" s="60" t="str">
        <f>VLOOKUP(A80,Ticker!A:B,2,)</f>
        <v>Localiza</v>
      </c>
      <c r="AH80" s="60" t="str">
        <f>VLOOKUP(AG80,ChatGPT!A:B,2,0)</f>
        <v>Aluguel de Carros</v>
      </c>
      <c r="AI80" s="62">
        <f>VLOOKUP(AG80,ChatGPT!A:C,3,0)</f>
        <v>51</v>
      </c>
      <c r="AJ80" s="62" t="str">
        <f t="shared" si="21"/>
        <v>Entre 50 e 100 anos</v>
      </c>
    </row>
    <row r="81" spans="1:36" ht="14.25">
      <c r="A81" s="14" t="s">
        <v>168</v>
      </c>
      <c r="B81" s="15">
        <v>45317</v>
      </c>
      <c r="C81" s="16">
        <v>3.07</v>
      </c>
      <c r="D81" s="17">
        <v>-4.3600000000000003</v>
      </c>
      <c r="E81" s="23">
        <f>D81/100</f>
        <v>-4.36E-2</v>
      </c>
      <c r="F81" s="24">
        <f>C81/(E81+1)</f>
        <v>3.2099539941447093</v>
      </c>
      <c r="G81" s="25">
        <f>(C81-F81)*AF81</f>
        <v>-73557408.055094168</v>
      </c>
      <c r="H81" s="29" t="str">
        <f>IF(G81&gt;0,"Subiu",IF(G81&lt;0,"Desceu","Estável"))</f>
        <v>Desceu</v>
      </c>
      <c r="I81" s="17">
        <v>-5.54</v>
      </c>
      <c r="J81" s="27">
        <f t="shared" si="22"/>
        <v>-5.5399999999999998E-2</v>
      </c>
      <c r="K81" s="32">
        <f t="shared" si="13"/>
        <v>3.2500529324581833</v>
      </c>
      <c r="L81" s="33">
        <f t="shared" si="14"/>
        <v>-94632719.16804789</v>
      </c>
      <c r="M81" s="30" t="str">
        <f>IF(L81&gt;0,"Subiu",IF(L81&lt;0,"Desceu","Estável"))</f>
        <v>Desceu</v>
      </c>
      <c r="N81" s="36">
        <v>-12.29</v>
      </c>
      <c r="O81" s="27">
        <f t="shared" si="23"/>
        <v>-0.1229</v>
      </c>
      <c r="P81" s="32">
        <f t="shared" si="15"/>
        <v>3.5001710181279213</v>
      </c>
      <c r="Q81" s="33">
        <f t="shared" si="16"/>
        <v>-226090475.71156418</v>
      </c>
      <c r="R81" s="30" t="str">
        <f>IF(Q81&gt;0,"Subiu",IF(Q81&lt;0,"Desceu","Estável"))</f>
        <v>Desceu</v>
      </c>
      <c r="S81" s="43">
        <v>-12.29</v>
      </c>
      <c r="T81" s="27">
        <f t="shared" si="24"/>
        <v>-0.1229</v>
      </c>
      <c r="U81" s="32">
        <f t="shared" si="17"/>
        <v>3.5001710181279213</v>
      </c>
      <c r="V81" s="33">
        <f t="shared" si="18"/>
        <v>-226090475.71156418</v>
      </c>
      <c r="W81" s="30" t="str">
        <f>IF(V81&gt;0,"Subiu",IF(V81&lt;0,"Desceu","Estável"))</f>
        <v>Desceu</v>
      </c>
      <c r="X81" s="43">
        <v>-36.83</v>
      </c>
      <c r="Y81" s="27">
        <f t="shared" si="25"/>
        <v>-0.36829999999999996</v>
      </c>
      <c r="Z81" s="32">
        <f t="shared" si="19"/>
        <v>4.859901852145005</v>
      </c>
      <c r="AA81" s="33">
        <f t="shared" si="20"/>
        <v>-940741575.26840413</v>
      </c>
      <c r="AB81" s="30" t="str">
        <f>IF(AA81&gt;0,"Subiu",IF(AA81&lt;0,"Desceu","Estável"))</f>
        <v>Desceu</v>
      </c>
      <c r="AC81" s="43">
        <v>3.05</v>
      </c>
      <c r="AD81" s="43">
        <v>3.23</v>
      </c>
      <c r="AE81" s="43" t="s">
        <v>169</v>
      </c>
      <c r="AF81" s="62">
        <f>VLOOKUP(A81,Total_de_acoes!A:B,2,0)</f>
        <v>525582771</v>
      </c>
      <c r="AG81" s="60" t="str">
        <f>VLOOKUP(A81,Ticker!A:B,2,)</f>
        <v>CVC</v>
      </c>
      <c r="AH81" s="60" t="str">
        <f>VLOOKUP(AG81,ChatGPT!A:B,2,0)</f>
        <v>Turismo</v>
      </c>
      <c r="AI81" s="62">
        <f>VLOOKUP(AG81,ChatGPT!A:C,3,0)</f>
        <v>52</v>
      </c>
      <c r="AJ81" s="62" t="str">
        <f t="shared" si="21"/>
        <v>Entre 50 e 100 anos</v>
      </c>
    </row>
    <row r="82" spans="1:36" ht="14.25">
      <c r="A82" s="14" t="s">
        <v>170</v>
      </c>
      <c r="B82" s="15">
        <v>45317</v>
      </c>
      <c r="C82" s="16">
        <v>5.92</v>
      </c>
      <c r="D82" s="17">
        <v>-8.07</v>
      </c>
      <c r="E82" s="23">
        <f>D82/100</f>
        <v>-8.0700000000000008E-2</v>
      </c>
      <c r="F82" s="24">
        <f>C82/(E82+1)</f>
        <v>6.4396823670183831</v>
      </c>
      <c r="G82" s="25">
        <f>(C82-F82)*AF82</f>
        <v>-102993202.61644287</v>
      </c>
      <c r="H82" s="29" t="str">
        <f>IF(G82&gt;0,"Subiu",IF(G82&lt;0,"Desceu","Estável"))</f>
        <v>Desceu</v>
      </c>
      <c r="I82" s="17">
        <v>-15.91</v>
      </c>
      <c r="J82" s="27">
        <f t="shared" si="22"/>
        <v>-0.15909999999999999</v>
      </c>
      <c r="K82" s="32">
        <f t="shared" si="13"/>
        <v>7.0400761089309078</v>
      </c>
      <c r="L82" s="33">
        <f t="shared" si="14"/>
        <v>-221982181.72154608</v>
      </c>
      <c r="M82" s="30" t="str">
        <f>IF(L82&gt;0,"Subiu",IF(L82&lt;0,"Desceu","Estável"))</f>
        <v>Desceu</v>
      </c>
      <c r="N82" s="36">
        <v>-34</v>
      </c>
      <c r="O82" s="27">
        <f t="shared" si="23"/>
        <v>-0.34</v>
      </c>
      <c r="P82" s="32">
        <f t="shared" si="15"/>
        <v>8.9696969696969706</v>
      </c>
      <c r="Q82" s="33">
        <f t="shared" si="16"/>
        <v>-604403916.4169699</v>
      </c>
      <c r="R82" s="30" t="str">
        <f>IF(Q82&gt;0,"Subiu",IF(Q82&lt;0,"Desceu","Estável"))</f>
        <v>Desceu</v>
      </c>
      <c r="S82" s="43">
        <v>-34</v>
      </c>
      <c r="T82" s="27">
        <f t="shared" si="24"/>
        <v>-0.34</v>
      </c>
      <c r="U82" s="32">
        <f t="shared" si="17"/>
        <v>8.9696969696969706</v>
      </c>
      <c r="V82" s="33">
        <f t="shared" si="18"/>
        <v>-604403916.4169699</v>
      </c>
      <c r="W82" s="30" t="str">
        <f>IF(V82&gt;0,"Subiu",IF(V82&lt;0,"Desceu","Estável"))</f>
        <v>Desceu</v>
      </c>
      <c r="X82" s="43">
        <v>-25.44</v>
      </c>
      <c r="Y82" s="27">
        <f t="shared" si="25"/>
        <v>-0.25440000000000002</v>
      </c>
      <c r="Z82" s="32">
        <f t="shared" si="19"/>
        <v>7.939914163090128</v>
      </c>
      <c r="AA82" s="33">
        <f t="shared" si="20"/>
        <v>-400316504.59982818</v>
      </c>
      <c r="AB82" s="30" t="str">
        <f>IF(AA82&gt;0,"Subiu",IF(AA82&lt;0,"Desceu","Estável"))</f>
        <v>Desceu</v>
      </c>
      <c r="AC82" s="43">
        <v>5.51</v>
      </c>
      <c r="AD82" s="43">
        <v>6.02</v>
      </c>
      <c r="AE82" s="43" t="s">
        <v>171</v>
      </c>
      <c r="AF82" s="62">
        <f>VLOOKUP(A82,Total_de_acoes!A:B,2,0)</f>
        <v>198184909</v>
      </c>
      <c r="AG82" s="60" t="str">
        <f>VLOOKUP(A82,Ticker!A:B,2,)</f>
        <v>GOL</v>
      </c>
      <c r="AH82" s="60" t="str">
        <f>VLOOKUP(AG82,ChatGPT!A:B,2,0)</f>
        <v>Transporte Aéreo</v>
      </c>
      <c r="AI82" s="62">
        <f>VLOOKUP(AG82,ChatGPT!A:C,3,0)</f>
        <v>23</v>
      </c>
      <c r="AJ82" s="62" t="str">
        <f t="shared" si="21"/>
        <v>Menos de 50 anos</v>
      </c>
    </row>
    <row r="83" spans="1:36" ht="15">
      <c r="D83" s="26"/>
      <c r="I83" s="18"/>
      <c r="N83" s="37"/>
      <c r="S83" s="44"/>
      <c r="X83" s="44"/>
      <c r="AC83" s="63"/>
      <c r="AD83" s="63"/>
      <c r="AE83" s="63"/>
    </row>
    <row r="84" spans="1:36" ht="15">
      <c r="D84" s="26"/>
      <c r="I84" s="18"/>
      <c r="N84" s="37"/>
      <c r="S84" s="44"/>
      <c r="X84" s="44"/>
      <c r="AC84" s="63"/>
      <c r="AD84" s="63"/>
      <c r="AE84" s="63"/>
    </row>
    <row r="85" spans="1:36" ht="15">
      <c r="D85" s="26"/>
      <c r="I85" s="18"/>
      <c r="N85" s="37"/>
      <c r="S85" s="44"/>
      <c r="X85" s="44"/>
      <c r="AC85" s="63"/>
      <c r="AD85" s="63"/>
      <c r="AE85" s="63"/>
    </row>
    <row r="86" spans="1:36" ht="15">
      <c r="D86" s="26"/>
      <c r="I86" s="18"/>
      <c r="N86" s="37"/>
      <c r="S86" s="44"/>
      <c r="X86" s="44"/>
      <c r="AC86" s="63"/>
      <c r="AD86" s="63"/>
      <c r="AE86" s="63"/>
    </row>
    <row r="87" spans="1:36" ht="15">
      <c r="D87" s="26"/>
      <c r="I87" s="18"/>
      <c r="N87" s="37"/>
      <c r="S87" s="44"/>
      <c r="X87" s="44"/>
      <c r="AC87" s="63"/>
      <c r="AD87" s="63"/>
      <c r="AE87" s="63"/>
    </row>
    <row r="88" spans="1:36" ht="15">
      <c r="D88" s="26"/>
      <c r="I88" s="18"/>
      <c r="N88" s="37"/>
      <c r="S88" s="44"/>
      <c r="X88" s="44"/>
      <c r="AC88" s="63"/>
      <c r="AD88" s="63"/>
      <c r="AE88" s="63"/>
    </row>
    <row r="89" spans="1:36" ht="15">
      <c r="D89" s="26"/>
      <c r="I89" s="18"/>
      <c r="N89" s="37"/>
      <c r="S89" s="44"/>
      <c r="X89" s="44"/>
      <c r="AC89" s="63"/>
      <c r="AD89" s="63"/>
      <c r="AE89" s="63"/>
    </row>
    <row r="90" spans="1:36" ht="15">
      <c r="D90" s="26"/>
      <c r="I90" s="18"/>
      <c r="N90" s="37"/>
      <c r="S90" s="44"/>
      <c r="X90" s="44"/>
      <c r="AC90" s="63"/>
      <c r="AD90" s="63"/>
      <c r="AE90" s="63"/>
    </row>
    <row r="91" spans="1:36" ht="15">
      <c r="D91" s="26"/>
      <c r="I91" s="18"/>
      <c r="N91" s="37"/>
      <c r="S91" s="44"/>
      <c r="X91" s="44"/>
      <c r="AC91" s="63"/>
      <c r="AD91" s="63"/>
      <c r="AE91" s="63"/>
    </row>
    <row r="92" spans="1:36" ht="15">
      <c r="D92" s="26"/>
      <c r="I92" s="18"/>
      <c r="N92" s="37"/>
      <c r="S92" s="44"/>
      <c r="X92" s="44"/>
      <c r="AC92" s="63"/>
      <c r="AD92" s="63"/>
      <c r="AE92" s="63"/>
    </row>
    <row r="93" spans="1:36" ht="15">
      <c r="D93" s="26"/>
      <c r="I93" s="18"/>
      <c r="N93" s="37"/>
      <c r="S93" s="44"/>
      <c r="X93" s="44"/>
      <c r="AC93" s="63"/>
      <c r="AD93" s="63"/>
      <c r="AE93" s="63"/>
    </row>
    <row r="94" spans="1:36" ht="15">
      <c r="D94" s="26"/>
      <c r="I94" s="18"/>
      <c r="N94" s="37"/>
      <c r="S94" s="44"/>
      <c r="X94" s="44"/>
      <c r="AC94" s="63"/>
      <c r="AD94" s="63"/>
      <c r="AE94" s="63"/>
    </row>
    <row r="95" spans="1:36" ht="15">
      <c r="D95" s="26"/>
      <c r="I95" s="18"/>
      <c r="N95" s="37"/>
      <c r="S95" s="44"/>
      <c r="X95" s="44"/>
      <c r="AC95" s="63"/>
      <c r="AD95" s="63"/>
      <c r="AE95" s="63"/>
    </row>
    <row r="96" spans="1:36" ht="15">
      <c r="D96" s="26"/>
      <c r="I96" s="18"/>
      <c r="N96" s="37"/>
      <c r="S96" s="44"/>
      <c r="X96" s="44"/>
      <c r="AC96" s="63"/>
      <c r="AD96" s="63"/>
      <c r="AE96" s="63"/>
    </row>
    <row r="97" spans="4:31" ht="15">
      <c r="D97" s="26"/>
      <c r="I97" s="18"/>
      <c r="N97" s="37"/>
      <c r="S97" s="44"/>
      <c r="X97" s="44"/>
      <c r="AC97" s="63"/>
      <c r="AD97" s="63"/>
      <c r="AE97" s="63"/>
    </row>
    <row r="98" spans="4:31" ht="15">
      <c r="D98" s="26"/>
      <c r="I98" s="18"/>
      <c r="N98" s="37"/>
      <c r="S98" s="44"/>
      <c r="X98" s="44"/>
      <c r="AC98" s="63"/>
      <c r="AD98" s="63"/>
      <c r="AE98" s="63"/>
    </row>
    <row r="99" spans="4:31" ht="15">
      <c r="D99" s="26"/>
      <c r="I99" s="18"/>
      <c r="N99" s="37"/>
      <c r="S99" s="44"/>
      <c r="X99" s="44"/>
      <c r="AC99" s="63"/>
      <c r="AD99" s="63"/>
      <c r="AE99" s="63"/>
    </row>
    <row r="100" spans="4:31" ht="15">
      <c r="D100" s="26"/>
      <c r="I100" s="18"/>
      <c r="N100" s="37"/>
      <c r="S100" s="44"/>
      <c r="X100" s="44"/>
      <c r="AC100" s="63"/>
      <c r="AD100" s="63"/>
      <c r="AE100" s="63"/>
    </row>
    <row r="101" spans="4:31" ht="15">
      <c r="D101" s="26"/>
      <c r="I101" s="18"/>
      <c r="N101" s="37"/>
      <c r="S101" s="44"/>
      <c r="X101" s="44"/>
      <c r="AC101" s="63"/>
      <c r="AD101" s="63"/>
      <c r="AE101" s="63"/>
    </row>
    <row r="102" spans="4:31" ht="15">
      <c r="D102" s="26"/>
      <c r="I102" s="18"/>
      <c r="N102" s="37"/>
      <c r="S102" s="44"/>
      <c r="X102" s="44"/>
      <c r="AC102" s="63"/>
      <c r="AD102" s="63"/>
      <c r="AE102" s="63"/>
    </row>
    <row r="103" spans="4:31" ht="15">
      <c r="D103" s="26"/>
      <c r="I103" s="18"/>
      <c r="N103" s="37"/>
      <c r="S103" s="44"/>
      <c r="X103" s="44"/>
      <c r="AC103" s="63"/>
      <c r="AD103" s="63"/>
      <c r="AE103" s="63"/>
    </row>
    <row r="104" spans="4:31" ht="15">
      <c r="D104" s="26"/>
      <c r="I104" s="18"/>
      <c r="N104" s="37"/>
      <c r="S104" s="44"/>
      <c r="X104" s="44"/>
      <c r="AC104" s="63"/>
      <c r="AD104" s="63"/>
      <c r="AE104" s="63"/>
    </row>
    <row r="105" spans="4:31" ht="15">
      <c r="D105" s="26"/>
      <c r="I105" s="18"/>
      <c r="N105" s="37"/>
      <c r="S105" s="44"/>
      <c r="X105" s="44"/>
      <c r="AC105" s="63"/>
      <c r="AD105" s="63"/>
      <c r="AE105" s="63"/>
    </row>
    <row r="106" spans="4:31" ht="15">
      <c r="D106" s="26"/>
      <c r="I106" s="18"/>
      <c r="N106" s="37"/>
      <c r="S106" s="44"/>
      <c r="X106" s="44"/>
      <c r="AC106" s="63"/>
      <c r="AD106" s="63"/>
      <c r="AE106" s="63"/>
    </row>
    <row r="107" spans="4:31" ht="15">
      <c r="D107" s="26"/>
      <c r="I107" s="18"/>
      <c r="N107" s="37"/>
      <c r="S107" s="44"/>
      <c r="X107" s="44"/>
      <c r="AC107" s="63"/>
      <c r="AD107" s="63"/>
      <c r="AE107" s="63"/>
    </row>
    <row r="108" spans="4:31" ht="15">
      <c r="D108" s="26"/>
      <c r="I108" s="18"/>
      <c r="N108" s="37"/>
      <c r="S108" s="44"/>
      <c r="X108" s="44"/>
      <c r="AC108" s="63"/>
      <c r="AD108" s="63"/>
      <c r="AE108" s="63"/>
    </row>
    <row r="109" spans="4:31" ht="15">
      <c r="D109" s="26"/>
      <c r="I109" s="18"/>
      <c r="N109" s="37"/>
      <c r="S109" s="44"/>
      <c r="X109" s="44"/>
      <c r="AC109" s="63"/>
      <c r="AD109" s="63"/>
      <c r="AE109" s="63"/>
    </row>
    <row r="110" spans="4:31" ht="15">
      <c r="D110" s="26"/>
      <c r="I110" s="18"/>
      <c r="N110" s="37"/>
      <c r="S110" s="44"/>
      <c r="X110" s="44"/>
      <c r="AC110" s="63"/>
      <c r="AD110" s="63"/>
      <c r="AE110" s="63"/>
    </row>
    <row r="111" spans="4:31" ht="15">
      <c r="D111" s="26"/>
      <c r="I111" s="18"/>
      <c r="N111" s="37"/>
      <c r="S111" s="44"/>
      <c r="X111" s="44"/>
      <c r="AC111" s="63"/>
      <c r="AD111" s="63"/>
      <c r="AE111" s="63"/>
    </row>
    <row r="112" spans="4:31" ht="15">
      <c r="D112" s="26"/>
      <c r="I112" s="18"/>
      <c r="N112" s="37"/>
      <c r="S112" s="44"/>
      <c r="X112" s="44"/>
      <c r="AC112" s="63"/>
      <c r="AD112" s="63"/>
      <c r="AE112" s="63"/>
    </row>
    <row r="113" spans="4:31" ht="15">
      <c r="D113" s="26"/>
      <c r="I113" s="18"/>
      <c r="N113" s="37"/>
      <c r="S113" s="44"/>
      <c r="X113" s="44"/>
      <c r="AC113" s="63"/>
      <c r="AD113" s="63"/>
      <c r="AE113" s="63"/>
    </row>
    <row r="114" spans="4:31" ht="15">
      <c r="D114" s="26"/>
      <c r="I114" s="18"/>
      <c r="N114" s="37"/>
      <c r="S114" s="44"/>
      <c r="X114" s="44"/>
      <c r="AC114" s="63"/>
      <c r="AD114" s="63"/>
      <c r="AE114" s="63"/>
    </row>
    <row r="115" spans="4:31" ht="15">
      <c r="D115" s="26"/>
      <c r="I115" s="18"/>
      <c r="N115" s="37"/>
      <c r="S115" s="44"/>
      <c r="X115" s="44"/>
      <c r="AC115" s="63"/>
      <c r="AD115" s="63"/>
      <c r="AE115" s="63"/>
    </row>
    <row r="116" spans="4:31" ht="15">
      <c r="D116" s="26"/>
      <c r="I116" s="18"/>
      <c r="N116" s="37"/>
      <c r="S116" s="44"/>
      <c r="X116" s="44"/>
      <c r="AC116" s="63"/>
      <c r="AD116" s="63"/>
      <c r="AE116" s="63"/>
    </row>
    <row r="117" spans="4:31" ht="15">
      <c r="D117" s="26"/>
      <c r="I117" s="18"/>
      <c r="N117" s="37"/>
      <c r="S117" s="44"/>
      <c r="X117" s="44"/>
      <c r="AC117" s="63"/>
      <c r="AD117" s="63"/>
      <c r="AE117" s="63"/>
    </row>
    <row r="118" spans="4:31" ht="15">
      <c r="D118" s="26"/>
      <c r="I118" s="18"/>
      <c r="N118" s="37"/>
      <c r="S118" s="44"/>
      <c r="X118" s="44"/>
      <c r="AC118" s="63"/>
      <c r="AD118" s="63"/>
      <c r="AE118" s="63"/>
    </row>
    <row r="119" spans="4:31" ht="15">
      <c r="D119" s="26"/>
      <c r="I119" s="18"/>
      <c r="N119" s="37"/>
      <c r="S119" s="44"/>
      <c r="X119" s="44"/>
      <c r="AC119" s="63"/>
      <c r="AD119" s="63"/>
      <c r="AE119" s="63"/>
    </row>
    <row r="120" spans="4:31" ht="15">
      <c r="D120" s="26"/>
      <c r="I120" s="18"/>
      <c r="N120" s="37"/>
      <c r="S120" s="44"/>
      <c r="X120" s="44"/>
      <c r="AC120" s="63"/>
      <c r="AD120" s="63"/>
      <c r="AE120" s="63"/>
    </row>
    <row r="121" spans="4:31" ht="15">
      <c r="D121" s="26"/>
      <c r="I121" s="18"/>
      <c r="N121" s="37"/>
      <c r="S121" s="44"/>
      <c r="X121" s="44"/>
      <c r="AC121" s="63"/>
      <c r="AD121" s="63"/>
      <c r="AE121" s="63"/>
    </row>
    <row r="122" spans="4:31" ht="15">
      <c r="D122" s="26"/>
      <c r="I122" s="18"/>
      <c r="N122" s="37"/>
      <c r="S122" s="44"/>
      <c r="X122" s="44"/>
      <c r="AC122" s="63"/>
      <c r="AD122" s="63"/>
      <c r="AE122" s="63"/>
    </row>
    <row r="123" spans="4:31" ht="15">
      <c r="D123" s="26"/>
      <c r="I123" s="18"/>
      <c r="N123" s="37"/>
      <c r="S123" s="44"/>
      <c r="X123" s="44"/>
      <c r="AC123" s="63"/>
      <c r="AD123" s="63"/>
      <c r="AE123" s="63"/>
    </row>
    <row r="124" spans="4:31" ht="15">
      <c r="D124" s="26"/>
      <c r="I124" s="18"/>
      <c r="N124" s="37"/>
      <c r="S124" s="44"/>
      <c r="X124" s="44"/>
      <c r="AC124" s="63"/>
      <c r="AD124" s="63"/>
      <c r="AE124" s="63"/>
    </row>
    <row r="125" spans="4:31" ht="15">
      <c r="D125" s="26"/>
      <c r="I125" s="18"/>
      <c r="N125" s="37"/>
      <c r="S125" s="44"/>
      <c r="X125" s="44"/>
      <c r="AC125" s="63"/>
      <c r="AD125" s="63"/>
      <c r="AE125" s="63"/>
    </row>
    <row r="126" spans="4:31" ht="15">
      <c r="D126" s="26"/>
      <c r="I126" s="18"/>
      <c r="N126" s="37"/>
      <c r="S126" s="44"/>
      <c r="X126" s="44"/>
      <c r="AC126" s="63"/>
      <c r="AD126" s="63"/>
      <c r="AE126" s="63"/>
    </row>
    <row r="127" spans="4:31" ht="15">
      <c r="D127" s="26"/>
      <c r="I127" s="18"/>
      <c r="N127" s="37"/>
      <c r="S127" s="44"/>
      <c r="X127" s="44"/>
      <c r="AC127" s="63"/>
      <c r="AD127" s="63"/>
      <c r="AE127" s="63"/>
    </row>
    <row r="128" spans="4:31" ht="15">
      <c r="D128" s="26"/>
      <c r="I128" s="18"/>
      <c r="N128" s="37"/>
      <c r="S128" s="44"/>
      <c r="X128" s="44"/>
      <c r="AC128" s="63"/>
      <c r="AD128" s="63"/>
      <c r="AE128" s="63"/>
    </row>
    <row r="129" spans="4:31" ht="15">
      <c r="D129" s="26"/>
      <c r="I129" s="18"/>
      <c r="N129" s="37"/>
      <c r="S129" s="44"/>
      <c r="X129" s="44"/>
      <c r="AC129" s="63"/>
      <c r="AD129" s="63"/>
      <c r="AE129" s="63"/>
    </row>
    <row r="130" spans="4:31" ht="15">
      <c r="D130" s="26"/>
      <c r="I130" s="18"/>
      <c r="N130" s="37"/>
      <c r="S130" s="44"/>
      <c r="X130" s="44"/>
      <c r="AC130" s="63"/>
      <c r="AD130" s="63"/>
      <c r="AE130" s="63"/>
    </row>
    <row r="131" spans="4:31" ht="15">
      <c r="D131" s="26"/>
      <c r="I131" s="18"/>
      <c r="N131" s="37"/>
      <c r="S131" s="44"/>
      <c r="X131" s="44"/>
      <c r="AC131" s="63"/>
      <c r="AD131" s="63"/>
      <c r="AE131" s="63"/>
    </row>
    <row r="132" spans="4:31" ht="15">
      <c r="D132" s="26"/>
      <c r="I132" s="18"/>
      <c r="N132" s="37"/>
      <c r="S132" s="44"/>
      <c r="X132" s="44"/>
      <c r="AC132" s="63"/>
      <c r="AD132" s="63"/>
      <c r="AE132" s="63"/>
    </row>
    <row r="133" spans="4:31" ht="15">
      <c r="D133" s="26"/>
      <c r="I133" s="18"/>
      <c r="N133" s="37"/>
      <c r="S133" s="44"/>
      <c r="X133" s="44"/>
      <c r="AC133" s="63"/>
      <c r="AD133" s="63"/>
      <c r="AE133" s="63"/>
    </row>
    <row r="134" spans="4:31" ht="15">
      <c r="D134" s="26"/>
      <c r="I134" s="18"/>
      <c r="N134" s="37"/>
      <c r="S134" s="44"/>
      <c r="X134" s="44"/>
      <c r="AC134" s="63"/>
      <c r="AD134" s="63"/>
      <c r="AE134" s="63"/>
    </row>
    <row r="135" spans="4:31" ht="15">
      <c r="D135" s="26"/>
      <c r="I135" s="18"/>
      <c r="N135" s="37"/>
      <c r="S135" s="44"/>
      <c r="X135" s="44"/>
      <c r="AC135" s="63"/>
      <c r="AD135" s="63"/>
      <c r="AE135" s="63"/>
    </row>
    <row r="136" spans="4:31" ht="15">
      <c r="D136" s="26"/>
      <c r="I136" s="18"/>
      <c r="N136" s="37"/>
      <c r="S136" s="44"/>
      <c r="X136" s="44"/>
      <c r="AC136" s="63"/>
      <c r="AD136" s="63"/>
      <c r="AE136" s="63"/>
    </row>
    <row r="137" spans="4:31" ht="15">
      <c r="D137" s="26"/>
      <c r="I137" s="18"/>
      <c r="N137" s="37"/>
      <c r="S137" s="44"/>
      <c r="X137" s="44"/>
      <c r="AC137" s="63"/>
      <c r="AD137" s="63"/>
      <c r="AE137" s="63"/>
    </row>
    <row r="138" spans="4:31" ht="15">
      <c r="D138" s="26"/>
      <c r="I138" s="18"/>
      <c r="N138" s="37"/>
      <c r="S138" s="44"/>
      <c r="X138" s="44"/>
      <c r="AC138" s="63"/>
      <c r="AD138" s="63"/>
      <c r="AE138" s="63"/>
    </row>
    <row r="139" spans="4:31" ht="15">
      <c r="D139" s="26"/>
      <c r="I139" s="18"/>
      <c r="N139" s="37"/>
      <c r="S139" s="44"/>
      <c r="X139" s="44"/>
      <c r="AC139" s="63"/>
      <c r="AD139" s="63"/>
      <c r="AE139" s="63"/>
    </row>
    <row r="140" spans="4:31" ht="15">
      <c r="D140" s="26"/>
      <c r="I140" s="18"/>
      <c r="N140" s="37"/>
      <c r="S140" s="44"/>
      <c r="X140" s="44"/>
      <c r="AC140" s="63"/>
      <c r="AD140" s="63"/>
      <c r="AE140" s="63"/>
    </row>
    <row r="141" spans="4:31" ht="15">
      <c r="D141" s="26"/>
      <c r="I141" s="18"/>
      <c r="N141" s="37"/>
      <c r="S141" s="44"/>
      <c r="X141" s="44"/>
      <c r="AC141" s="63"/>
      <c r="AD141" s="63"/>
      <c r="AE141" s="63"/>
    </row>
    <row r="142" spans="4:31" ht="15">
      <c r="D142" s="26"/>
      <c r="I142" s="18"/>
      <c r="N142" s="37"/>
      <c r="S142" s="44"/>
      <c r="X142" s="44"/>
      <c r="AC142" s="63"/>
      <c r="AD142" s="63"/>
      <c r="AE142" s="63"/>
    </row>
    <row r="143" spans="4:31" ht="15">
      <c r="D143" s="26"/>
      <c r="I143" s="18"/>
      <c r="N143" s="37"/>
      <c r="S143" s="44"/>
      <c r="X143" s="44"/>
      <c r="AC143" s="63"/>
      <c r="AD143" s="63"/>
      <c r="AE143" s="63"/>
    </row>
    <row r="144" spans="4:31" ht="15">
      <c r="D144" s="26"/>
      <c r="I144" s="18"/>
      <c r="N144" s="37"/>
      <c r="S144" s="44"/>
      <c r="X144" s="44"/>
      <c r="AC144" s="63"/>
      <c r="AD144" s="63"/>
      <c r="AE144" s="63"/>
    </row>
    <row r="145" spans="4:31" ht="15">
      <c r="D145" s="26"/>
      <c r="I145" s="18"/>
      <c r="N145" s="37"/>
      <c r="S145" s="44"/>
      <c r="X145" s="44"/>
      <c r="AC145" s="63"/>
      <c r="AD145" s="63"/>
      <c r="AE145" s="63"/>
    </row>
    <row r="146" spans="4:31" ht="15">
      <c r="D146" s="26"/>
      <c r="I146" s="18"/>
      <c r="N146" s="37"/>
      <c r="S146" s="44"/>
      <c r="X146" s="44"/>
      <c r="AC146" s="63"/>
      <c r="AD146" s="63"/>
      <c r="AE146" s="63"/>
    </row>
    <row r="147" spans="4:31" ht="15">
      <c r="D147" s="26"/>
      <c r="I147" s="18"/>
      <c r="N147" s="37"/>
      <c r="S147" s="44"/>
      <c r="X147" s="44"/>
      <c r="AC147" s="63"/>
      <c r="AD147" s="63"/>
      <c r="AE147" s="63"/>
    </row>
    <row r="148" spans="4:31" ht="15">
      <c r="D148" s="26"/>
      <c r="I148" s="18"/>
      <c r="N148" s="37"/>
      <c r="S148" s="44"/>
      <c r="X148" s="44"/>
      <c r="AC148" s="63"/>
      <c r="AD148" s="63"/>
      <c r="AE148" s="63"/>
    </row>
    <row r="149" spans="4:31" ht="15">
      <c r="D149" s="26"/>
      <c r="I149" s="18"/>
      <c r="N149" s="37"/>
      <c r="S149" s="44"/>
      <c r="X149" s="44"/>
      <c r="AC149" s="63"/>
      <c r="AD149" s="63"/>
      <c r="AE149" s="63"/>
    </row>
    <row r="150" spans="4:31" ht="15">
      <c r="D150" s="26"/>
      <c r="I150" s="18"/>
      <c r="N150" s="37"/>
      <c r="S150" s="44"/>
      <c r="X150" s="44"/>
      <c r="AC150" s="63"/>
      <c r="AD150" s="63"/>
      <c r="AE150" s="63"/>
    </row>
    <row r="151" spans="4:31" ht="15">
      <c r="D151" s="26"/>
      <c r="I151" s="18"/>
      <c r="N151" s="37"/>
      <c r="S151" s="44"/>
      <c r="X151" s="44"/>
      <c r="AC151" s="63"/>
      <c r="AD151" s="63"/>
      <c r="AE151" s="63"/>
    </row>
    <row r="152" spans="4:31" ht="15">
      <c r="D152" s="26"/>
      <c r="I152" s="18"/>
      <c r="N152" s="37"/>
      <c r="S152" s="44"/>
      <c r="X152" s="44"/>
      <c r="AC152" s="63"/>
      <c r="AD152" s="63"/>
      <c r="AE152" s="63"/>
    </row>
    <row r="153" spans="4:31" ht="15">
      <c r="D153" s="26"/>
      <c r="I153" s="18"/>
      <c r="N153" s="37"/>
      <c r="S153" s="44"/>
      <c r="X153" s="44"/>
      <c r="AC153" s="63"/>
      <c r="AD153" s="63"/>
      <c r="AE153" s="63"/>
    </row>
    <row r="154" spans="4:31" ht="15">
      <c r="D154" s="26"/>
      <c r="I154" s="18"/>
      <c r="N154" s="37"/>
      <c r="S154" s="44"/>
      <c r="X154" s="44"/>
      <c r="AC154" s="63"/>
      <c r="AD154" s="63"/>
      <c r="AE154" s="63"/>
    </row>
    <row r="155" spans="4:31" ht="15">
      <c r="D155" s="26"/>
      <c r="I155" s="18"/>
      <c r="N155" s="37"/>
      <c r="S155" s="44"/>
      <c r="X155" s="44"/>
      <c r="AC155" s="63"/>
      <c r="AD155" s="63"/>
      <c r="AE155" s="63"/>
    </row>
    <row r="156" spans="4:31" ht="15">
      <c r="D156" s="26"/>
      <c r="I156" s="18"/>
      <c r="N156" s="37"/>
      <c r="S156" s="44"/>
      <c r="X156" s="44"/>
      <c r="AC156" s="63"/>
      <c r="AD156" s="63"/>
      <c r="AE156" s="63"/>
    </row>
    <row r="157" spans="4:31" ht="15">
      <c r="D157" s="26"/>
      <c r="I157" s="18"/>
      <c r="N157" s="37"/>
      <c r="S157" s="44"/>
      <c r="X157" s="44"/>
      <c r="AC157" s="63"/>
      <c r="AD157" s="63"/>
      <c r="AE157" s="63"/>
    </row>
    <row r="158" spans="4:31" ht="15">
      <c r="D158" s="26"/>
      <c r="I158" s="18"/>
      <c r="N158" s="37"/>
      <c r="S158" s="44"/>
      <c r="X158" s="44"/>
      <c r="AC158" s="63"/>
      <c r="AD158" s="63"/>
      <c r="AE158" s="63"/>
    </row>
    <row r="159" spans="4:31" ht="15">
      <c r="D159" s="26"/>
      <c r="I159" s="18"/>
      <c r="N159" s="37"/>
      <c r="S159" s="44"/>
      <c r="X159" s="44"/>
      <c r="AC159" s="63"/>
      <c r="AD159" s="63"/>
      <c r="AE159" s="63"/>
    </row>
    <row r="160" spans="4:31" ht="15">
      <c r="D160" s="26"/>
      <c r="I160" s="18"/>
      <c r="N160" s="37"/>
      <c r="S160" s="44"/>
      <c r="X160" s="44"/>
      <c r="AC160" s="63"/>
      <c r="AD160" s="63"/>
      <c r="AE160" s="63"/>
    </row>
    <row r="161" spans="4:31" ht="15">
      <c r="D161" s="26"/>
      <c r="I161" s="18"/>
      <c r="N161" s="37"/>
      <c r="S161" s="44"/>
      <c r="X161" s="44"/>
      <c r="AC161" s="63"/>
      <c r="AD161" s="63"/>
      <c r="AE161" s="63"/>
    </row>
    <row r="162" spans="4:31" ht="15">
      <c r="D162" s="26"/>
      <c r="I162" s="18"/>
      <c r="N162" s="37"/>
      <c r="S162" s="44"/>
      <c r="X162" s="44"/>
      <c r="AC162" s="63"/>
      <c r="AD162" s="63"/>
      <c r="AE162" s="63"/>
    </row>
    <row r="163" spans="4:31" ht="15">
      <c r="D163" s="26"/>
      <c r="I163" s="18"/>
      <c r="N163" s="37"/>
      <c r="S163" s="44"/>
      <c r="X163" s="44"/>
      <c r="AC163" s="63"/>
      <c r="AD163" s="63"/>
      <c r="AE163" s="63"/>
    </row>
    <row r="164" spans="4:31" ht="15">
      <c r="D164" s="26"/>
      <c r="I164" s="18"/>
      <c r="N164" s="37"/>
      <c r="S164" s="44"/>
      <c r="X164" s="44"/>
      <c r="AC164" s="63"/>
      <c r="AD164" s="63"/>
      <c r="AE164" s="63"/>
    </row>
    <row r="165" spans="4:31" ht="15">
      <c r="D165" s="26"/>
      <c r="I165" s="18"/>
      <c r="N165" s="37"/>
      <c r="S165" s="44"/>
      <c r="X165" s="44"/>
      <c r="AC165" s="63"/>
      <c r="AD165" s="63"/>
      <c r="AE165" s="63"/>
    </row>
    <row r="166" spans="4:31" ht="15">
      <c r="D166" s="26"/>
      <c r="I166" s="18"/>
      <c r="N166" s="37"/>
      <c r="S166" s="44"/>
      <c r="X166" s="44"/>
      <c r="AC166" s="63"/>
      <c r="AD166" s="63"/>
      <c r="AE166" s="63"/>
    </row>
    <row r="167" spans="4:31" ht="15">
      <c r="D167" s="26"/>
      <c r="I167" s="18"/>
      <c r="N167" s="37"/>
      <c r="S167" s="44"/>
      <c r="X167" s="44"/>
      <c r="AC167" s="63"/>
      <c r="AD167" s="63"/>
      <c r="AE167" s="63"/>
    </row>
    <row r="168" spans="4:31" ht="15">
      <c r="D168" s="26"/>
      <c r="I168" s="18"/>
      <c r="N168" s="37"/>
      <c r="S168" s="44"/>
      <c r="X168" s="44"/>
      <c r="AC168" s="63"/>
      <c r="AD168" s="63"/>
      <c r="AE168" s="63"/>
    </row>
    <row r="169" spans="4:31" ht="15">
      <c r="D169" s="26"/>
      <c r="I169" s="18"/>
      <c r="N169" s="37"/>
      <c r="S169" s="44"/>
      <c r="X169" s="44"/>
      <c r="AC169" s="63"/>
      <c r="AD169" s="63"/>
      <c r="AE169" s="63"/>
    </row>
    <row r="170" spans="4:31" ht="15">
      <c r="D170" s="26"/>
      <c r="I170" s="18"/>
      <c r="N170" s="37"/>
      <c r="S170" s="44"/>
      <c r="X170" s="44"/>
      <c r="AC170" s="63"/>
      <c r="AD170" s="63"/>
      <c r="AE170" s="63"/>
    </row>
    <row r="171" spans="4:31" ht="15">
      <c r="D171" s="26"/>
      <c r="I171" s="18"/>
      <c r="N171" s="37"/>
      <c r="S171" s="44"/>
      <c r="X171" s="44"/>
      <c r="AC171" s="63"/>
      <c r="AD171" s="63"/>
      <c r="AE171" s="63"/>
    </row>
    <row r="172" spans="4:31" ht="15">
      <c r="D172" s="26"/>
      <c r="I172" s="18"/>
      <c r="N172" s="37"/>
      <c r="S172" s="44"/>
      <c r="X172" s="44"/>
      <c r="AC172" s="63"/>
      <c r="AD172" s="63"/>
      <c r="AE172" s="63"/>
    </row>
    <row r="173" spans="4:31" ht="15">
      <c r="D173" s="26"/>
      <c r="I173" s="18"/>
      <c r="N173" s="37"/>
      <c r="S173" s="44"/>
      <c r="X173" s="44"/>
      <c r="AC173" s="63"/>
      <c r="AD173" s="63"/>
      <c r="AE173" s="63"/>
    </row>
    <row r="174" spans="4:31" ht="15">
      <c r="D174" s="26"/>
      <c r="I174" s="18"/>
      <c r="N174" s="37"/>
      <c r="S174" s="44"/>
      <c r="X174" s="44"/>
      <c r="AC174" s="63"/>
      <c r="AD174" s="63"/>
      <c r="AE174" s="63"/>
    </row>
    <row r="175" spans="4:31" ht="15">
      <c r="D175" s="26"/>
      <c r="I175" s="18"/>
      <c r="N175" s="37"/>
      <c r="S175" s="44"/>
      <c r="X175" s="44"/>
      <c r="AC175" s="63"/>
      <c r="AD175" s="63"/>
      <c r="AE175" s="63"/>
    </row>
    <row r="176" spans="4:31" ht="15">
      <c r="D176" s="26"/>
      <c r="I176" s="18"/>
      <c r="N176" s="37"/>
      <c r="S176" s="44"/>
      <c r="X176" s="44"/>
      <c r="AC176" s="63"/>
      <c r="AD176" s="63"/>
      <c r="AE176" s="63"/>
    </row>
    <row r="177" spans="4:31" ht="15">
      <c r="D177" s="26"/>
      <c r="I177" s="18"/>
      <c r="N177" s="37"/>
      <c r="S177" s="44"/>
      <c r="X177" s="44"/>
      <c r="AC177" s="63"/>
      <c r="AD177" s="63"/>
      <c r="AE177" s="63"/>
    </row>
    <row r="178" spans="4:31" ht="15">
      <c r="D178" s="26"/>
      <c r="I178" s="18"/>
      <c r="N178" s="37"/>
      <c r="S178" s="44"/>
      <c r="X178" s="44"/>
      <c r="AC178" s="63"/>
      <c r="AD178" s="63"/>
      <c r="AE178" s="63"/>
    </row>
    <row r="179" spans="4:31" ht="15">
      <c r="D179" s="26"/>
      <c r="I179" s="18"/>
      <c r="N179" s="37"/>
      <c r="S179" s="44"/>
      <c r="X179" s="44"/>
      <c r="AC179" s="63"/>
      <c r="AD179" s="63"/>
      <c r="AE179" s="63"/>
    </row>
    <row r="180" spans="4:31" ht="15">
      <c r="D180" s="26"/>
      <c r="I180" s="18"/>
      <c r="N180" s="37"/>
      <c r="S180" s="44"/>
      <c r="X180" s="44"/>
      <c r="AC180" s="63"/>
      <c r="AD180" s="63"/>
      <c r="AE180" s="63"/>
    </row>
    <row r="181" spans="4:31" ht="15">
      <c r="D181" s="26"/>
      <c r="I181" s="18"/>
      <c r="N181" s="37"/>
      <c r="S181" s="44"/>
      <c r="X181" s="44"/>
      <c r="AC181" s="63"/>
      <c r="AD181" s="63"/>
      <c r="AE181" s="63"/>
    </row>
    <row r="182" spans="4:31" ht="15">
      <c r="D182" s="26"/>
      <c r="I182" s="18"/>
      <c r="N182" s="37"/>
      <c r="S182" s="44"/>
      <c r="X182" s="44"/>
      <c r="AC182" s="63"/>
      <c r="AD182" s="63"/>
      <c r="AE182" s="63"/>
    </row>
    <row r="183" spans="4:31" ht="15">
      <c r="D183" s="26"/>
      <c r="I183" s="18"/>
      <c r="N183" s="37"/>
      <c r="S183" s="44"/>
      <c r="X183" s="44"/>
      <c r="AC183" s="63"/>
      <c r="AD183" s="63"/>
      <c r="AE183" s="63"/>
    </row>
    <row r="184" spans="4:31" ht="15">
      <c r="D184" s="26"/>
      <c r="I184" s="18"/>
      <c r="N184" s="37"/>
      <c r="S184" s="44"/>
      <c r="X184" s="44"/>
      <c r="AC184" s="63"/>
      <c r="AD184" s="63"/>
      <c r="AE184" s="63"/>
    </row>
    <row r="185" spans="4:31" ht="15">
      <c r="D185" s="26"/>
      <c r="I185" s="18"/>
      <c r="N185" s="37"/>
      <c r="S185" s="44"/>
      <c r="X185" s="44"/>
      <c r="AC185" s="63"/>
      <c r="AD185" s="63"/>
      <c r="AE185" s="63"/>
    </row>
    <row r="186" spans="4:31" ht="15">
      <c r="D186" s="26"/>
      <c r="I186" s="18"/>
      <c r="N186" s="37"/>
      <c r="S186" s="44"/>
      <c r="X186" s="44"/>
      <c r="AC186" s="63"/>
      <c r="AD186" s="63"/>
      <c r="AE186" s="63"/>
    </row>
    <row r="187" spans="4:31" ht="15">
      <c r="D187" s="26"/>
      <c r="I187" s="18"/>
      <c r="N187" s="37"/>
      <c r="S187" s="44"/>
      <c r="X187" s="44"/>
      <c r="AC187" s="63"/>
      <c r="AD187" s="63"/>
      <c r="AE187" s="63"/>
    </row>
    <row r="188" spans="4:31" ht="15">
      <c r="D188" s="26"/>
      <c r="I188" s="18"/>
      <c r="N188" s="37"/>
      <c r="S188" s="44"/>
      <c r="X188" s="44"/>
      <c r="AC188" s="63"/>
      <c r="AD188" s="63"/>
      <c r="AE188" s="63"/>
    </row>
    <row r="189" spans="4:31" ht="15">
      <c r="D189" s="26"/>
      <c r="I189" s="18"/>
      <c r="N189" s="37"/>
      <c r="S189" s="44"/>
      <c r="X189" s="44"/>
      <c r="AC189" s="63"/>
      <c r="AD189" s="63"/>
      <c r="AE189" s="63"/>
    </row>
    <row r="190" spans="4:31" ht="15">
      <c r="D190" s="26"/>
      <c r="I190" s="18"/>
      <c r="N190" s="37"/>
      <c r="S190" s="44"/>
      <c r="X190" s="44"/>
      <c r="AC190" s="63"/>
      <c r="AD190" s="63"/>
      <c r="AE190" s="63"/>
    </row>
    <row r="191" spans="4:31" ht="15">
      <c r="D191" s="26"/>
      <c r="I191" s="18"/>
      <c r="N191" s="37"/>
      <c r="S191" s="44"/>
      <c r="X191" s="44"/>
      <c r="AC191" s="63"/>
      <c r="AD191" s="63"/>
      <c r="AE191" s="63"/>
    </row>
    <row r="192" spans="4:31" ht="15">
      <c r="D192" s="26"/>
      <c r="I192" s="18"/>
      <c r="N192" s="37"/>
      <c r="S192" s="44"/>
      <c r="X192" s="44"/>
      <c r="AC192" s="63"/>
      <c r="AD192" s="63"/>
      <c r="AE192" s="63"/>
    </row>
    <row r="193" spans="4:31" ht="15">
      <c r="D193" s="26"/>
      <c r="I193" s="18"/>
      <c r="N193" s="37"/>
      <c r="S193" s="44"/>
      <c r="X193" s="44"/>
      <c r="AC193" s="63"/>
      <c r="AD193" s="63"/>
      <c r="AE193" s="63"/>
    </row>
    <row r="194" spans="4:31" ht="15">
      <c r="D194" s="26"/>
      <c r="I194" s="18"/>
      <c r="N194" s="37"/>
      <c r="S194" s="44"/>
      <c r="X194" s="44"/>
      <c r="AC194" s="63"/>
      <c r="AD194" s="63"/>
      <c r="AE194" s="63"/>
    </row>
    <row r="195" spans="4:31" ht="15">
      <c r="D195" s="26"/>
      <c r="I195" s="18"/>
      <c r="N195" s="37"/>
      <c r="S195" s="44"/>
      <c r="X195" s="44"/>
      <c r="AC195" s="63"/>
      <c r="AD195" s="63"/>
      <c r="AE195" s="63"/>
    </row>
    <row r="196" spans="4:31" ht="15">
      <c r="D196" s="26"/>
      <c r="I196" s="18"/>
      <c r="N196" s="37"/>
      <c r="S196" s="44"/>
      <c r="X196" s="44"/>
      <c r="AC196" s="63"/>
      <c r="AD196" s="63"/>
      <c r="AE196" s="63"/>
    </row>
    <row r="197" spans="4:31" ht="15">
      <c r="D197" s="26"/>
      <c r="I197" s="18"/>
      <c r="N197" s="37"/>
      <c r="S197" s="44"/>
      <c r="X197" s="44"/>
      <c r="AC197" s="63"/>
      <c r="AD197" s="63"/>
      <c r="AE197" s="63"/>
    </row>
    <row r="198" spans="4:31" ht="15">
      <c r="D198" s="26"/>
      <c r="I198" s="18"/>
      <c r="N198" s="37"/>
      <c r="S198" s="44"/>
      <c r="X198" s="44"/>
      <c r="AC198" s="63"/>
      <c r="AD198" s="63"/>
      <c r="AE198" s="63"/>
    </row>
    <row r="199" spans="4:31" ht="15">
      <c r="D199" s="26"/>
      <c r="I199" s="18"/>
      <c r="N199" s="37"/>
      <c r="S199" s="44"/>
      <c r="X199" s="44"/>
      <c r="AC199" s="63"/>
      <c r="AD199" s="63"/>
      <c r="AE199" s="63"/>
    </row>
    <row r="200" spans="4:31" ht="15">
      <c r="D200" s="26"/>
      <c r="I200" s="18"/>
      <c r="N200" s="37"/>
      <c r="S200" s="44"/>
      <c r="X200" s="44"/>
      <c r="AC200" s="63"/>
      <c r="AD200" s="63"/>
      <c r="AE200" s="63"/>
    </row>
    <row r="201" spans="4:31" ht="15">
      <c r="D201" s="26"/>
      <c r="I201" s="18"/>
      <c r="N201" s="37"/>
      <c r="S201" s="44"/>
      <c r="X201" s="44"/>
      <c r="AC201" s="63"/>
      <c r="AD201" s="63"/>
      <c r="AE201" s="63"/>
    </row>
    <row r="202" spans="4:31" ht="15">
      <c r="D202" s="26"/>
      <c r="I202" s="18"/>
      <c r="N202" s="37"/>
      <c r="S202" s="44"/>
      <c r="X202" s="44"/>
      <c r="AC202" s="63"/>
      <c r="AD202" s="63"/>
      <c r="AE202" s="63"/>
    </row>
    <row r="203" spans="4:31" ht="15">
      <c r="D203" s="26"/>
      <c r="I203" s="18"/>
      <c r="N203" s="37"/>
      <c r="S203" s="44"/>
      <c r="X203" s="44"/>
      <c r="AC203" s="63"/>
      <c r="AD203" s="63"/>
      <c r="AE203" s="63"/>
    </row>
    <row r="204" spans="4:31" ht="15">
      <c r="D204" s="26"/>
      <c r="I204" s="18"/>
      <c r="N204" s="37"/>
      <c r="S204" s="44"/>
      <c r="X204" s="44"/>
      <c r="AC204" s="63"/>
      <c r="AD204" s="63"/>
      <c r="AE204" s="63"/>
    </row>
    <row r="205" spans="4:31" ht="15">
      <c r="D205" s="26"/>
      <c r="I205" s="18"/>
      <c r="N205" s="37"/>
      <c r="S205" s="44"/>
      <c r="X205" s="44"/>
      <c r="AC205" s="63"/>
      <c r="AD205" s="63"/>
      <c r="AE205" s="63"/>
    </row>
    <row r="206" spans="4:31" ht="15">
      <c r="D206" s="26"/>
      <c r="I206" s="18"/>
      <c r="N206" s="37"/>
      <c r="S206" s="44"/>
      <c r="X206" s="44"/>
      <c r="AC206" s="63"/>
      <c r="AD206" s="63"/>
      <c r="AE206" s="63"/>
    </row>
    <row r="207" spans="4:31" ht="15">
      <c r="D207" s="26"/>
      <c r="I207" s="18"/>
      <c r="N207" s="37"/>
      <c r="S207" s="44"/>
      <c r="X207" s="44"/>
      <c r="AC207" s="63"/>
      <c r="AD207" s="63"/>
      <c r="AE207" s="63"/>
    </row>
    <row r="208" spans="4:31" ht="15">
      <c r="D208" s="26"/>
      <c r="I208" s="18"/>
      <c r="N208" s="37"/>
      <c r="S208" s="44"/>
      <c r="X208" s="44"/>
      <c r="AC208" s="63"/>
      <c r="AD208" s="63"/>
      <c r="AE208" s="63"/>
    </row>
    <row r="209" spans="4:31" ht="15">
      <c r="D209" s="26"/>
      <c r="I209" s="18"/>
      <c r="N209" s="37"/>
      <c r="S209" s="44"/>
      <c r="X209" s="44"/>
      <c r="AC209" s="63"/>
      <c r="AD209" s="63"/>
      <c r="AE209" s="63"/>
    </row>
    <row r="210" spans="4:31" ht="15">
      <c r="D210" s="26"/>
      <c r="I210" s="18"/>
      <c r="N210" s="37"/>
      <c r="S210" s="44"/>
      <c r="X210" s="44"/>
      <c r="AC210" s="63"/>
      <c r="AD210" s="63"/>
      <c r="AE210" s="63"/>
    </row>
    <row r="211" spans="4:31" ht="15">
      <c r="D211" s="26"/>
      <c r="I211" s="18"/>
      <c r="N211" s="37"/>
      <c r="S211" s="44"/>
      <c r="X211" s="44"/>
      <c r="AC211" s="63"/>
      <c r="AD211" s="63"/>
      <c r="AE211" s="63"/>
    </row>
    <row r="212" spans="4:31" ht="15">
      <c r="D212" s="26"/>
      <c r="I212" s="18"/>
      <c r="N212" s="37"/>
      <c r="S212" s="44"/>
      <c r="X212" s="44"/>
      <c r="AC212" s="63"/>
      <c r="AD212" s="63"/>
      <c r="AE212" s="63"/>
    </row>
    <row r="213" spans="4:31" ht="15">
      <c r="D213" s="26"/>
      <c r="I213" s="18"/>
      <c r="N213" s="37"/>
      <c r="S213" s="44"/>
      <c r="X213" s="44"/>
      <c r="AC213" s="63"/>
      <c r="AD213" s="63"/>
      <c r="AE213" s="63"/>
    </row>
    <row r="214" spans="4:31" ht="15">
      <c r="D214" s="26"/>
      <c r="I214" s="18"/>
      <c r="N214" s="37"/>
      <c r="S214" s="44"/>
      <c r="X214" s="44"/>
      <c r="AC214" s="63"/>
      <c r="AD214" s="63"/>
      <c r="AE214" s="63"/>
    </row>
    <row r="215" spans="4:31" ht="15">
      <c r="D215" s="26"/>
      <c r="I215" s="18"/>
      <c r="N215" s="37"/>
      <c r="S215" s="44"/>
      <c r="X215" s="44"/>
      <c r="AC215" s="63"/>
      <c r="AD215" s="63"/>
      <c r="AE215" s="63"/>
    </row>
    <row r="216" spans="4:31" ht="15">
      <c r="D216" s="26"/>
      <c r="I216" s="18"/>
      <c r="N216" s="37"/>
      <c r="S216" s="44"/>
      <c r="X216" s="44"/>
      <c r="AC216" s="63"/>
      <c r="AD216" s="63"/>
      <c r="AE216" s="63"/>
    </row>
    <row r="217" spans="4:31" ht="15">
      <c r="D217" s="26"/>
      <c r="I217" s="18"/>
      <c r="N217" s="37"/>
      <c r="S217" s="44"/>
      <c r="X217" s="44"/>
      <c r="AC217" s="63"/>
      <c r="AD217" s="63"/>
      <c r="AE217" s="63"/>
    </row>
    <row r="218" spans="4:31" ht="15">
      <c r="D218" s="26"/>
      <c r="I218" s="18"/>
      <c r="N218" s="37"/>
      <c r="S218" s="44"/>
      <c r="X218" s="44"/>
      <c r="AC218" s="63"/>
      <c r="AD218" s="63"/>
      <c r="AE218" s="63"/>
    </row>
    <row r="219" spans="4:31" ht="15">
      <c r="D219" s="26"/>
      <c r="I219" s="18"/>
      <c r="N219" s="37"/>
      <c r="S219" s="44"/>
      <c r="X219" s="44"/>
      <c r="AC219" s="63"/>
      <c r="AD219" s="63"/>
      <c r="AE219" s="63"/>
    </row>
    <row r="220" spans="4:31" ht="15">
      <c r="D220" s="26"/>
      <c r="I220" s="18"/>
      <c r="N220" s="37"/>
      <c r="S220" s="44"/>
      <c r="X220" s="44"/>
      <c r="AC220" s="63"/>
      <c r="AD220" s="63"/>
      <c r="AE220" s="63"/>
    </row>
    <row r="221" spans="4:31" ht="15">
      <c r="D221" s="26"/>
      <c r="I221" s="18"/>
      <c r="N221" s="37"/>
      <c r="S221" s="44"/>
      <c r="X221" s="44"/>
      <c r="AC221" s="63"/>
      <c r="AD221" s="63"/>
      <c r="AE221" s="63"/>
    </row>
    <row r="222" spans="4:31" ht="15">
      <c r="D222" s="26"/>
      <c r="I222" s="18"/>
      <c r="N222" s="37"/>
      <c r="S222" s="44"/>
      <c r="X222" s="44"/>
      <c r="AC222" s="63"/>
      <c r="AD222" s="63"/>
      <c r="AE222" s="63"/>
    </row>
    <row r="223" spans="4:31" ht="15">
      <c r="D223" s="26"/>
      <c r="I223" s="18"/>
      <c r="N223" s="37"/>
      <c r="S223" s="44"/>
      <c r="X223" s="44"/>
      <c r="AC223" s="63"/>
      <c r="AD223" s="63"/>
      <c r="AE223" s="63"/>
    </row>
    <row r="224" spans="4:31" ht="15">
      <c r="D224" s="26"/>
      <c r="I224" s="18"/>
      <c r="N224" s="37"/>
      <c r="S224" s="44"/>
      <c r="X224" s="44"/>
      <c r="AC224" s="63"/>
      <c r="AD224" s="63"/>
      <c r="AE224" s="63"/>
    </row>
    <row r="225" spans="4:31" ht="15">
      <c r="D225" s="26"/>
      <c r="I225" s="18"/>
      <c r="N225" s="37"/>
      <c r="S225" s="44"/>
      <c r="X225" s="44"/>
      <c r="AC225" s="63"/>
      <c r="AD225" s="63"/>
      <c r="AE225" s="63"/>
    </row>
    <row r="226" spans="4:31" ht="15">
      <c r="D226" s="26"/>
      <c r="I226" s="18"/>
      <c r="N226" s="37"/>
      <c r="S226" s="44"/>
      <c r="X226" s="44"/>
      <c r="AC226" s="63"/>
      <c r="AD226" s="63"/>
      <c r="AE226" s="63"/>
    </row>
    <row r="227" spans="4:31" ht="15">
      <c r="D227" s="26"/>
      <c r="I227" s="18"/>
      <c r="N227" s="37"/>
      <c r="S227" s="44"/>
      <c r="X227" s="44"/>
      <c r="AC227" s="63"/>
      <c r="AD227" s="63"/>
      <c r="AE227" s="63"/>
    </row>
    <row r="228" spans="4:31" ht="15">
      <c r="D228" s="26"/>
      <c r="I228" s="18"/>
      <c r="N228" s="37"/>
      <c r="S228" s="44"/>
      <c r="X228" s="44"/>
      <c r="AC228" s="63"/>
      <c r="AD228" s="63"/>
      <c r="AE228" s="63"/>
    </row>
    <row r="229" spans="4:31" ht="15">
      <c r="D229" s="26"/>
      <c r="I229" s="18"/>
      <c r="N229" s="37"/>
      <c r="S229" s="44"/>
      <c r="X229" s="44"/>
      <c r="AC229" s="63"/>
      <c r="AD229" s="63"/>
      <c r="AE229" s="63"/>
    </row>
    <row r="230" spans="4:31" ht="15">
      <c r="D230" s="26"/>
      <c r="I230" s="18"/>
      <c r="N230" s="37"/>
      <c r="S230" s="44"/>
      <c r="X230" s="44"/>
      <c r="AC230" s="63"/>
      <c r="AD230" s="63"/>
      <c r="AE230" s="63"/>
    </row>
    <row r="231" spans="4:31" ht="15">
      <c r="D231" s="26"/>
      <c r="I231" s="18"/>
      <c r="N231" s="37"/>
      <c r="S231" s="44"/>
      <c r="X231" s="44"/>
      <c r="AC231" s="63"/>
      <c r="AD231" s="63"/>
      <c r="AE231" s="63"/>
    </row>
    <row r="232" spans="4:31" ht="15">
      <c r="D232" s="26"/>
      <c r="I232" s="18"/>
      <c r="N232" s="37"/>
      <c r="S232" s="44"/>
      <c r="X232" s="44"/>
      <c r="AC232" s="63"/>
      <c r="AD232" s="63"/>
      <c r="AE232" s="63"/>
    </row>
    <row r="233" spans="4:31" ht="15">
      <c r="D233" s="26"/>
      <c r="I233" s="18"/>
      <c r="N233" s="37"/>
      <c r="S233" s="44"/>
      <c r="X233" s="44"/>
      <c r="AC233" s="63"/>
      <c r="AD233" s="63"/>
      <c r="AE233" s="63"/>
    </row>
    <row r="234" spans="4:31" ht="15">
      <c r="D234" s="26"/>
      <c r="I234" s="18"/>
      <c r="N234" s="37"/>
      <c r="S234" s="44"/>
      <c r="X234" s="44"/>
      <c r="AC234" s="63"/>
      <c r="AD234" s="63"/>
      <c r="AE234" s="63"/>
    </row>
    <row r="235" spans="4:31" ht="15">
      <c r="D235" s="26"/>
      <c r="I235" s="18"/>
      <c r="N235" s="37"/>
      <c r="S235" s="44"/>
      <c r="X235" s="44"/>
      <c r="AC235" s="63"/>
      <c r="AD235" s="63"/>
      <c r="AE235" s="63"/>
    </row>
    <row r="236" spans="4:31" ht="15">
      <c r="D236" s="26"/>
      <c r="I236" s="18"/>
      <c r="N236" s="37"/>
      <c r="S236" s="44"/>
      <c r="X236" s="44"/>
      <c r="AC236" s="63"/>
      <c r="AD236" s="63"/>
      <c r="AE236" s="63"/>
    </row>
    <row r="237" spans="4:31" ht="15">
      <c r="D237" s="26"/>
      <c r="I237" s="18"/>
      <c r="N237" s="37"/>
      <c r="S237" s="44"/>
      <c r="X237" s="44"/>
      <c r="AC237" s="63"/>
      <c r="AD237" s="63"/>
      <c r="AE237" s="63"/>
    </row>
    <row r="238" spans="4:31" ht="15">
      <c r="D238" s="26"/>
      <c r="I238" s="18"/>
      <c r="N238" s="37"/>
      <c r="S238" s="44"/>
      <c r="X238" s="44"/>
      <c r="AC238" s="63"/>
      <c r="AD238" s="63"/>
      <c r="AE238" s="63"/>
    </row>
    <row r="239" spans="4:31" ht="15">
      <c r="D239" s="26"/>
      <c r="I239" s="18"/>
      <c r="N239" s="37"/>
      <c r="S239" s="44"/>
      <c r="X239" s="44"/>
      <c r="AC239" s="63"/>
      <c r="AD239" s="63"/>
      <c r="AE239" s="63"/>
    </row>
    <row r="240" spans="4:31" ht="15">
      <c r="D240" s="26"/>
      <c r="I240" s="18"/>
      <c r="N240" s="37"/>
      <c r="S240" s="44"/>
      <c r="X240" s="44"/>
      <c r="AC240" s="63"/>
      <c r="AD240" s="63"/>
      <c r="AE240" s="63"/>
    </row>
    <row r="241" spans="4:31" ht="15">
      <c r="D241" s="26"/>
      <c r="I241" s="18"/>
      <c r="N241" s="37"/>
      <c r="S241" s="44"/>
      <c r="X241" s="44"/>
      <c r="AC241" s="63"/>
      <c r="AD241" s="63"/>
      <c r="AE241" s="63"/>
    </row>
    <row r="242" spans="4:31" ht="15">
      <c r="D242" s="26"/>
      <c r="I242" s="18"/>
      <c r="N242" s="37"/>
      <c r="S242" s="44"/>
      <c r="X242" s="44"/>
      <c r="AC242" s="63"/>
      <c r="AD242" s="63"/>
      <c r="AE242" s="63"/>
    </row>
    <row r="243" spans="4:31" ht="15">
      <c r="D243" s="26"/>
      <c r="I243" s="18"/>
      <c r="N243" s="37"/>
      <c r="S243" s="44"/>
      <c r="X243" s="44"/>
      <c r="AC243" s="63"/>
      <c r="AD243" s="63"/>
      <c r="AE243" s="63"/>
    </row>
    <row r="244" spans="4:31" ht="15">
      <c r="D244" s="26"/>
      <c r="I244" s="18"/>
      <c r="N244" s="37"/>
      <c r="S244" s="44"/>
      <c r="X244" s="44"/>
      <c r="AC244" s="63"/>
      <c r="AD244" s="63"/>
      <c r="AE244" s="63"/>
    </row>
    <row r="245" spans="4:31" ht="15">
      <c r="D245" s="26"/>
      <c r="I245" s="18"/>
      <c r="N245" s="37"/>
      <c r="S245" s="44"/>
      <c r="X245" s="44"/>
      <c r="AC245" s="63"/>
      <c r="AD245" s="63"/>
      <c r="AE245" s="63"/>
    </row>
    <row r="246" spans="4:31" ht="15">
      <c r="D246" s="26"/>
      <c r="I246" s="18"/>
      <c r="N246" s="37"/>
      <c r="S246" s="44"/>
      <c r="X246" s="44"/>
      <c r="AC246" s="63"/>
      <c r="AD246" s="63"/>
      <c r="AE246" s="63"/>
    </row>
    <row r="247" spans="4:31" ht="15">
      <c r="D247" s="26"/>
      <c r="I247" s="18"/>
      <c r="N247" s="37"/>
      <c r="S247" s="44"/>
      <c r="X247" s="44"/>
      <c r="AC247" s="63"/>
      <c r="AD247" s="63"/>
      <c r="AE247" s="63"/>
    </row>
    <row r="248" spans="4:31" ht="15">
      <c r="D248" s="26"/>
      <c r="I248" s="18"/>
      <c r="N248" s="37"/>
      <c r="S248" s="44"/>
      <c r="X248" s="44"/>
      <c r="AC248" s="63"/>
      <c r="AD248" s="63"/>
      <c r="AE248" s="63"/>
    </row>
    <row r="249" spans="4:31" ht="15">
      <c r="D249" s="26"/>
      <c r="I249" s="18"/>
      <c r="N249" s="37"/>
      <c r="S249" s="44"/>
      <c r="X249" s="44"/>
      <c r="AC249" s="63"/>
      <c r="AD249" s="63"/>
      <c r="AE249" s="63"/>
    </row>
    <row r="250" spans="4:31" ht="15">
      <c r="D250" s="26"/>
      <c r="I250" s="18"/>
      <c r="N250" s="37"/>
      <c r="S250" s="44"/>
      <c r="X250" s="44"/>
      <c r="AC250" s="63"/>
      <c r="AD250" s="63"/>
      <c r="AE250" s="63"/>
    </row>
    <row r="251" spans="4:31" ht="15">
      <c r="D251" s="26"/>
      <c r="I251" s="18"/>
      <c r="N251" s="37"/>
      <c r="S251" s="44"/>
      <c r="X251" s="44"/>
      <c r="AC251" s="63"/>
      <c r="AD251" s="63"/>
      <c r="AE251" s="63"/>
    </row>
    <row r="252" spans="4:31" ht="15">
      <c r="D252" s="26"/>
      <c r="I252" s="18"/>
      <c r="N252" s="37"/>
      <c r="S252" s="44"/>
      <c r="X252" s="44"/>
      <c r="AC252" s="63"/>
      <c r="AD252" s="63"/>
      <c r="AE252" s="63"/>
    </row>
    <row r="253" spans="4:31" ht="15">
      <c r="D253" s="26"/>
      <c r="I253" s="18"/>
      <c r="N253" s="37"/>
      <c r="S253" s="44"/>
      <c r="X253" s="44"/>
      <c r="AC253" s="63"/>
      <c r="AD253" s="63"/>
      <c r="AE253" s="63"/>
    </row>
    <row r="254" spans="4:31" ht="15">
      <c r="D254" s="26"/>
      <c r="I254" s="18"/>
      <c r="N254" s="37"/>
      <c r="S254" s="44"/>
      <c r="X254" s="44"/>
      <c r="AC254" s="63"/>
      <c r="AD254" s="63"/>
      <c r="AE254" s="63"/>
    </row>
    <row r="255" spans="4:31" ht="15">
      <c r="D255" s="26"/>
      <c r="I255" s="18"/>
      <c r="N255" s="37"/>
      <c r="S255" s="44"/>
      <c r="X255" s="44"/>
      <c r="AC255" s="63"/>
      <c r="AD255" s="63"/>
      <c r="AE255" s="63"/>
    </row>
    <row r="256" spans="4:31" ht="15">
      <c r="D256" s="26"/>
      <c r="I256" s="18"/>
      <c r="N256" s="37"/>
      <c r="S256" s="44"/>
      <c r="X256" s="44"/>
      <c r="AC256" s="63"/>
      <c r="AD256" s="63"/>
      <c r="AE256" s="63"/>
    </row>
    <row r="257" spans="4:31" ht="15">
      <c r="D257" s="26"/>
      <c r="I257" s="18"/>
      <c r="N257" s="37"/>
      <c r="S257" s="44"/>
      <c r="X257" s="44"/>
      <c r="AC257" s="63"/>
      <c r="AD257" s="63"/>
      <c r="AE257" s="63"/>
    </row>
    <row r="258" spans="4:31" ht="15">
      <c r="D258" s="26"/>
      <c r="I258" s="18"/>
      <c r="N258" s="37"/>
      <c r="S258" s="44"/>
      <c r="X258" s="44"/>
      <c r="AC258" s="63"/>
      <c r="AD258" s="63"/>
      <c r="AE258" s="63"/>
    </row>
    <row r="259" spans="4:31" ht="15">
      <c r="D259" s="26"/>
      <c r="I259" s="18"/>
      <c r="N259" s="37"/>
      <c r="S259" s="44"/>
      <c r="X259" s="44"/>
      <c r="AC259" s="63"/>
      <c r="AD259" s="63"/>
      <c r="AE259" s="63"/>
    </row>
    <row r="260" spans="4:31" ht="15">
      <c r="D260" s="26"/>
      <c r="I260" s="18"/>
      <c r="N260" s="37"/>
      <c r="S260" s="44"/>
      <c r="X260" s="44"/>
      <c r="AC260" s="63"/>
      <c r="AD260" s="63"/>
      <c r="AE260" s="63"/>
    </row>
    <row r="261" spans="4:31" ht="15">
      <c r="D261" s="26"/>
      <c r="I261" s="18"/>
      <c r="N261" s="37"/>
      <c r="S261" s="44"/>
      <c r="X261" s="44"/>
      <c r="AC261" s="63"/>
      <c r="AD261" s="63"/>
      <c r="AE261" s="63"/>
    </row>
    <row r="262" spans="4:31" ht="15">
      <c r="D262" s="26"/>
      <c r="I262" s="18"/>
      <c r="N262" s="37"/>
      <c r="S262" s="44"/>
      <c r="X262" s="44"/>
      <c r="AC262" s="63"/>
      <c r="AD262" s="63"/>
      <c r="AE262" s="63"/>
    </row>
    <row r="263" spans="4:31" ht="15">
      <c r="D263" s="26"/>
      <c r="I263" s="18"/>
      <c r="N263" s="37"/>
      <c r="S263" s="44"/>
      <c r="X263" s="44"/>
      <c r="AC263" s="63"/>
      <c r="AD263" s="63"/>
      <c r="AE263" s="63"/>
    </row>
    <row r="264" spans="4:31" ht="15">
      <c r="D264" s="26"/>
      <c r="I264" s="18"/>
      <c r="N264" s="37"/>
      <c r="S264" s="44"/>
      <c r="X264" s="44"/>
      <c r="AC264" s="63"/>
      <c r="AD264" s="63"/>
      <c r="AE264" s="63"/>
    </row>
    <row r="265" spans="4:31" ht="15">
      <c r="D265" s="26"/>
      <c r="I265" s="18"/>
      <c r="N265" s="37"/>
      <c r="S265" s="44"/>
      <c r="X265" s="44"/>
      <c r="AC265" s="63"/>
      <c r="AD265" s="63"/>
      <c r="AE265" s="63"/>
    </row>
    <row r="266" spans="4:31" ht="15">
      <c r="D266" s="26"/>
      <c r="I266" s="18"/>
      <c r="N266" s="37"/>
      <c r="S266" s="44"/>
      <c r="X266" s="44"/>
      <c r="AC266" s="63"/>
      <c r="AD266" s="63"/>
      <c r="AE266" s="63"/>
    </row>
    <row r="267" spans="4:31" ht="15">
      <c r="D267" s="26"/>
      <c r="I267" s="18"/>
      <c r="N267" s="37"/>
      <c r="S267" s="44"/>
      <c r="X267" s="44"/>
      <c r="AC267" s="63"/>
      <c r="AD267" s="63"/>
      <c r="AE267" s="63"/>
    </row>
    <row r="268" spans="4:31" ht="15">
      <c r="D268" s="26"/>
      <c r="I268" s="18"/>
      <c r="N268" s="37"/>
      <c r="S268" s="44"/>
      <c r="X268" s="44"/>
      <c r="AC268" s="63"/>
      <c r="AD268" s="63"/>
      <c r="AE268" s="63"/>
    </row>
    <row r="269" spans="4:31" ht="15">
      <c r="D269" s="26"/>
      <c r="I269" s="18"/>
      <c r="N269" s="37"/>
      <c r="S269" s="44"/>
      <c r="X269" s="44"/>
      <c r="AC269" s="63"/>
      <c r="AD269" s="63"/>
      <c r="AE269" s="63"/>
    </row>
    <row r="270" spans="4:31" ht="15">
      <c r="D270" s="26"/>
      <c r="I270" s="18"/>
      <c r="N270" s="37"/>
      <c r="S270" s="44"/>
      <c r="X270" s="44"/>
      <c r="AC270" s="63"/>
      <c r="AD270" s="63"/>
      <c r="AE270" s="63"/>
    </row>
    <row r="271" spans="4:31" ht="15">
      <c r="D271" s="26"/>
      <c r="I271" s="18"/>
      <c r="N271" s="37"/>
      <c r="S271" s="44"/>
      <c r="X271" s="44"/>
      <c r="AC271" s="63"/>
      <c r="AD271" s="63"/>
      <c r="AE271" s="63"/>
    </row>
    <row r="272" spans="4:31" ht="15">
      <c r="D272" s="26"/>
      <c r="I272" s="18"/>
      <c r="N272" s="37"/>
      <c r="S272" s="44"/>
      <c r="X272" s="44"/>
      <c r="AC272" s="63"/>
      <c r="AD272" s="63"/>
      <c r="AE272" s="63"/>
    </row>
    <row r="273" spans="4:31" ht="15">
      <c r="D273" s="26"/>
      <c r="I273" s="18"/>
      <c r="N273" s="37"/>
      <c r="S273" s="44"/>
      <c r="X273" s="44"/>
      <c r="AC273" s="63"/>
      <c r="AD273" s="63"/>
      <c r="AE273" s="63"/>
    </row>
    <row r="274" spans="4:31" ht="15">
      <c r="D274" s="26"/>
      <c r="I274" s="18"/>
      <c r="N274" s="37"/>
      <c r="S274" s="44"/>
      <c r="X274" s="44"/>
      <c r="AC274" s="63"/>
      <c r="AD274" s="63"/>
      <c r="AE274" s="63"/>
    </row>
    <row r="275" spans="4:31" ht="15">
      <c r="D275" s="26"/>
      <c r="I275" s="18"/>
      <c r="N275" s="37"/>
      <c r="S275" s="44"/>
      <c r="X275" s="44"/>
      <c r="AC275" s="63"/>
      <c r="AD275" s="63"/>
      <c r="AE275" s="63"/>
    </row>
    <row r="276" spans="4:31" ht="15">
      <c r="D276" s="26"/>
      <c r="I276" s="18"/>
      <c r="N276" s="37"/>
      <c r="S276" s="44"/>
      <c r="X276" s="44"/>
      <c r="AC276" s="63"/>
      <c r="AD276" s="63"/>
      <c r="AE276" s="63"/>
    </row>
    <row r="277" spans="4:31" ht="15">
      <c r="D277" s="26"/>
      <c r="I277" s="18"/>
      <c r="N277" s="37"/>
      <c r="S277" s="44"/>
      <c r="X277" s="44"/>
      <c r="AC277" s="63"/>
      <c r="AD277" s="63"/>
      <c r="AE277" s="63"/>
    </row>
    <row r="278" spans="4:31" ht="15">
      <c r="D278" s="26"/>
      <c r="I278" s="18"/>
      <c r="N278" s="37"/>
      <c r="S278" s="44"/>
      <c r="X278" s="44"/>
      <c r="AC278" s="63"/>
      <c r="AD278" s="63"/>
      <c r="AE278" s="63"/>
    </row>
    <row r="279" spans="4:31" ht="15">
      <c r="D279" s="26"/>
      <c r="I279" s="18"/>
      <c r="N279" s="37"/>
      <c r="S279" s="44"/>
      <c r="X279" s="44"/>
      <c r="AC279" s="63"/>
      <c r="AD279" s="63"/>
      <c r="AE279" s="63"/>
    </row>
    <row r="280" spans="4:31" ht="15">
      <c r="D280" s="26"/>
      <c r="I280" s="18"/>
      <c r="N280" s="37"/>
      <c r="S280" s="44"/>
      <c r="X280" s="44"/>
      <c r="AC280" s="63"/>
      <c r="AD280" s="63"/>
      <c r="AE280" s="63"/>
    </row>
    <row r="281" spans="4:31" ht="15">
      <c r="D281" s="26"/>
      <c r="I281" s="18"/>
      <c r="N281" s="37"/>
      <c r="S281" s="44"/>
      <c r="X281" s="44"/>
      <c r="AC281" s="63"/>
      <c r="AD281" s="63"/>
      <c r="AE281" s="63"/>
    </row>
    <row r="282" spans="4:31" ht="15">
      <c r="D282" s="26"/>
      <c r="I282" s="18"/>
      <c r="N282" s="37"/>
      <c r="S282" s="44"/>
      <c r="X282" s="44"/>
      <c r="AC282" s="63"/>
      <c r="AD282" s="63"/>
      <c r="AE282" s="63"/>
    </row>
    <row r="283" spans="4:31" ht="15">
      <c r="D283" s="26"/>
      <c r="I283" s="18"/>
      <c r="N283" s="37"/>
      <c r="S283" s="44"/>
      <c r="X283" s="44"/>
      <c r="AC283" s="63"/>
      <c r="AD283" s="63"/>
      <c r="AE283" s="63"/>
    </row>
    <row r="284" spans="4:31" ht="15">
      <c r="D284" s="26"/>
      <c r="I284" s="18"/>
      <c r="N284" s="37"/>
      <c r="S284" s="44"/>
      <c r="X284" s="44"/>
      <c r="AC284" s="63"/>
      <c r="AD284" s="63"/>
      <c r="AE284" s="63"/>
    </row>
    <row r="285" spans="4:31" ht="15">
      <c r="D285" s="26"/>
      <c r="I285" s="18"/>
      <c r="N285" s="37"/>
      <c r="S285" s="44"/>
      <c r="X285" s="44"/>
      <c r="AC285" s="63"/>
      <c r="AD285" s="63"/>
      <c r="AE285" s="63"/>
    </row>
    <row r="286" spans="4:31" ht="15">
      <c r="D286" s="26"/>
      <c r="I286" s="18"/>
      <c r="N286" s="37"/>
      <c r="S286" s="44"/>
      <c r="X286" s="44"/>
      <c r="AC286" s="63"/>
      <c r="AD286" s="63"/>
      <c r="AE286" s="63"/>
    </row>
    <row r="287" spans="4:31" ht="15">
      <c r="D287" s="26"/>
      <c r="I287" s="18"/>
      <c r="N287" s="37"/>
      <c r="S287" s="44"/>
      <c r="X287" s="44"/>
      <c r="AC287" s="63"/>
      <c r="AD287" s="63"/>
      <c r="AE287" s="63"/>
    </row>
    <row r="288" spans="4:31" ht="15">
      <c r="D288" s="26"/>
      <c r="I288" s="18"/>
      <c r="N288" s="37"/>
      <c r="S288" s="44"/>
      <c r="X288" s="44"/>
      <c r="AC288" s="63"/>
      <c r="AD288" s="63"/>
      <c r="AE288" s="63"/>
    </row>
    <row r="289" spans="4:31" ht="15">
      <c r="D289" s="26"/>
      <c r="I289" s="18"/>
      <c r="N289" s="37"/>
      <c r="S289" s="44"/>
      <c r="X289" s="44"/>
      <c r="AC289" s="63"/>
      <c r="AD289" s="63"/>
      <c r="AE289" s="63"/>
    </row>
    <row r="290" spans="4:31" ht="15">
      <c r="D290" s="26"/>
      <c r="I290" s="18"/>
      <c r="N290" s="37"/>
      <c r="S290" s="44"/>
      <c r="X290" s="44"/>
      <c r="AC290" s="63"/>
      <c r="AD290" s="63"/>
      <c r="AE290" s="63"/>
    </row>
    <row r="291" spans="4:31" ht="15">
      <c r="D291" s="26"/>
      <c r="I291" s="18"/>
      <c r="N291" s="37"/>
      <c r="S291" s="44"/>
      <c r="X291" s="44"/>
      <c r="AC291" s="63"/>
      <c r="AD291" s="63"/>
      <c r="AE291" s="63"/>
    </row>
    <row r="292" spans="4:31" ht="15">
      <c r="D292" s="26"/>
      <c r="I292" s="18"/>
      <c r="N292" s="37"/>
      <c r="S292" s="44"/>
      <c r="X292" s="44"/>
      <c r="AC292" s="63"/>
      <c r="AD292" s="63"/>
      <c r="AE292" s="63"/>
    </row>
    <row r="293" spans="4:31" ht="15">
      <c r="D293" s="26"/>
      <c r="I293" s="18"/>
      <c r="N293" s="37"/>
      <c r="S293" s="44"/>
      <c r="X293" s="44"/>
      <c r="AC293" s="63"/>
      <c r="AD293" s="63"/>
      <c r="AE293" s="63"/>
    </row>
    <row r="294" spans="4:31" ht="15">
      <c r="D294" s="26"/>
      <c r="I294" s="18"/>
      <c r="N294" s="37"/>
      <c r="S294" s="44"/>
      <c r="X294" s="44"/>
      <c r="AC294" s="63"/>
      <c r="AD294" s="63"/>
      <c r="AE294" s="63"/>
    </row>
    <row r="295" spans="4:31" ht="15">
      <c r="D295" s="26"/>
      <c r="I295" s="18"/>
      <c r="N295" s="37"/>
      <c r="S295" s="44"/>
      <c r="X295" s="44"/>
      <c r="AC295" s="63"/>
      <c r="AD295" s="63"/>
      <c r="AE295" s="63"/>
    </row>
    <row r="296" spans="4:31" ht="15">
      <c r="D296" s="26"/>
      <c r="I296" s="18"/>
      <c r="N296" s="37"/>
      <c r="S296" s="44"/>
      <c r="X296" s="44"/>
      <c r="AC296" s="63"/>
      <c r="AD296" s="63"/>
      <c r="AE296" s="63"/>
    </row>
    <row r="297" spans="4:31" ht="15">
      <c r="D297" s="26"/>
      <c r="I297" s="18"/>
      <c r="N297" s="37"/>
      <c r="S297" s="44"/>
      <c r="X297" s="44"/>
      <c r="AC297" s="63"/>
      <c r="AD297" s="63"/>
      <c r="AE297" s="63"/>
    </row>
    <row r="298" spans="4:31" ht="15">
      <c r="D298" s="26"/>
      <c r="I298" s="18"/>
      <c r="N298" s="37"/>
      <c r="S298" s="44"/>
      <c r="X298" s="44"/>
      <c r="AC298" s="63"/>
      <c r="AD298" s="63"/>
      <c r="AE298" s="63"/>
    </row>
    <row r="299" spans="4:31" ht="15">
      <c r="D299" s="26"/>
      <c r="I299" s="18"/>
      <c r="N299" s="37"/>
      <c r="S299" s="44"/>
      <c r="X299" s="44"/>
      <c r="AC299" s="63"/>
      <c r="AD299" s="63"/>
      <c r="AE299" s="63"/>
    </row>
    <row r="300" spans="4:31" ht="15">
      <c r="D300" s="26"/>
      <c r="I300" s="18"/>
      <c r="N300" s="37"/>
      <c r="S300" s="44"/>
      <c r="X300" s="44"/>
      <c r="AC300" s="63"/>
      <c r="AD300" s="63"/>
      <c r="AE300" s="63"/>
    </row>
    <row r="301" spans="4:31" ht="15">
      <c r="D301" s="26"/>
      <c r="I301" s="18"/>
      <c r="N301" s="37"/>
      <c r="S301" s="44"/>
      <c r="X301" s="44"/>
      <c r="AC301" s="63"/>
      <c r="AD301" s="63"/>
      <c r="AE301" s="63"/>
    </row>
    <row r="302" spans="4:31" ht="15">
      <c r="D302" s="26"/>
      <c r="I302" s="18"/>
      <c r="N302" s="37"/>
      <c r="S302" s="44"/>
      <c r="X302" s="44"/>
      <c r="AC302" s="63"/>
      <c r="AD302" s="63"/>
      <c r="AE302" s="63"/>
    </row>
    <row r="303" spans="4:31" ht="15">
      <c r="D303" s="26"/>
      <c r="I303" s="18"/>
      <c r="N303" s="37"/>
      <c r="S303" s="44"/>
      <c r="X303" s="44"/>
      <c r="AC303" s="63"/>
      <c r="AD303" s="63"/>
      <c r="AE303" s="63"/>
    </row>
    <row r="304" spans="4:31" ht="15">
      <c r="D304" s="26"/>
      <c r="I304" s="18"/>
      <c r="N304" s="37"/>
      <c r="S304" s="44"/>
      <c r="X304" s="44"/>
      <c r="AC304" s="63"/>
      <c r="AD304" s="63"/>
      <c r="AE304" s="63"/>
    </row>
    <row r="305" spans="4:31" ht="15">
      <c r="D305" s="26"/>
      <c r="I305" s="18"/>
      <c r="N305" s="37"/>
      <c r="S305" s="44"/>
      <c r="X305" s="44"/>
      <c r="AC305" s="63"/>
      <c r="AD305" s="63"/>
      <c r="AE305" s="63"/>
    </row>
    <row r="306" spans="4:31" ht="15">
      <c r="D306" s="26"/>
      <c r="I306" s="18"/>
      <c r="N306" s="37"/>
      <c r="S306" s="44"/>
      <c r="X306" s="44"/>
      <c r="AC306" s="63"/>
      <c r="AD306" s="63"/>
      <c r="AE306" s="63"/>
    </row>
    <row r="307" spans="4:31" ht="15">
      <c r="D307" s="26"/>
      <c r="I307" s="18"/>
      <c r="N307" s="37"/>
      <c r="S307" s="44"/>
      <c r="X307" s="44"/>
      <c r="AC307" s="63"/>
      <c r="AD307" s="63"/>
      <c r="AE307" s="63"/>
    </row>
    <row r="308" spans="4:31" ht="15">
      <c r="D308" s="26"/>
      <c r="I308" s="18"/>
      <c r="N308" s="37"/>
      <c r="S308" s="44"/>
      <c r="X308" s="44"/>
      <c r="AC308" s="63"/>
      <c r="AD308" s="63"/>
      <c r="AE308" s="63"/>
    </row>
    <row r="309" spans="4:31" ht="15">
      <c r="D309" s="26"/>
      <c r="I309" s="18"/>
      <c r="N309" s="37"/>
      <c r="S309" s="44"/>
      <c r="X309" s="44"/>
      <c r="AC309" s="63"/>
      <c r="AD309" s="63"/>
      <c r="AE309" s="63"/>
    </row>
    <row r="310" spans="4:31" ht="15">
      <c r="D310" s="26"/>
      <c r="I310" s="18"/>
      <c r="N310" s="37"/>
      <c r="S310" s="44"/>
      <c r="X310" s="44"/>
      <c r="AC310" s="63"/>
      <c r="AD310" s="63"/>
      <c r="AE310" s="63"/>
    </row>
    <row r="311" spans="4:31" ht="15">
      <c r="D311" s="26"/>
      <c r="I311" s="18"/>
      <c r="N311" s="37"/>
      <c r="S311" s="44"/>
      <c r="X311" s="44"/>
      <c r="AC311" s="63"/>
      <c r="AD311" s="63"/>
      <c r="AE311" s="63"/>
    </row>
    <row r="312" spans="4:31" ht="15">
      <c r="D312" s="26"/>
      <c r="I312" s="18"/>
      <c r="N312" s="37"/>
      <c r="S312" s="44"/>
      <c r="X312" s="44"/>
      <c r="AC312" s="63"/>
      <c r="AD312" s="63"/>
      <c r="AE312" s="63"/>
    </row>
    <row r="313" spans="4:31" ht="15">
      <c r="D313" s="26"/>
      <c r="I313" s="18"/>
      <c r="N313" s="37"/>
      <c r="S313" s="44"/>
      <c r="X313" s="44"/>
      <c r="AC313" s="63"/>
      <c r="AD313" s="63"/>
      <c r="AE313" s="63"/>
    </row>
    <row r="314" spans="4:31" ht="15">
      <c r="D314" s="26"/>
      <c r="I314" s="18"/>
      <c r="N314" s="37"/>
      <c r="S314" s="44"/>
      <c r="X314" s="44"/>
      <c r="AC314" s="63"/>
      <c r="AD314" s="63"/>
      <c r="AE314" s="63"/>
    </row>
    <row r="315" spans="4:31" ht="15">
      <c r="D315" s="26"/>
      <c r="I315" s="18"/>
      <c r="N315" s="37"/>
      <c r="S315" s="44"/>
      <c r="X315" s="44"/>
      <c r="AC315" s="63"/>
      <c r="AD315" s="63"/>
      <c r="AE315" s="63"/>
    </row>
    <row r="316" spans="4:31" ht="15">
      <c r="D316" s="26"/>
      <c r="I316" s="18"/>
      <c r="N316" s="37"/>
      <c r="S316" s="44"/>
      <c r="X316" s="44"/>
      <c r="AC316" s="63"/>
      <c r="AD316" s="63"/>
      <c r="AE316" s="63"/>
    </row>
    <row r="317" spans="4:31" ht="15">
      <c r="D317" s="26"/>
      <c r="I317" s="18"/>
      <c r="N317" s="37"/>
      <c r="S317" s="44"/>
      <c r="X317" s="44"/>
      <c r="AC317" s="63"/>
      <c r="AD317" s="63"/>
      <c r="AE317" s="63"/>
    </row>
    <row r="318" spans="4:31" ht="15">
      <c r="D318" s="26"/>
      <c r="I318" s="18"/>
      <c r="N318" s="37"/>
      <c r="S318" s="44"/>
      <c r="X318" s="44"/>
      <c r="AC318" s="63"/>
      <c r="AD318" s="63"/>
      <c r="AE318" s="63"/>
    </row>
    <row r="319" spans="4:31" ht="15">
      <c r="D319" s="26"/>
      <c r="I319" s="18"/>
      <c r="N319" s="37"/>
      <c r="S319" s="44"/>
      <c r="X319" s="44"/>
      <c r="AC319" s="63"/>
      <c r="AD319" s="63"/>
      <c r="AE319" s="63"/>
    </row>
    <row r="320" spans="4:31" ht="15">
      <c r="D320" s="26"/>
      <c r="I320" s="18"/>
      <c r="N320" s="37"/>
      <c r="S320" s="44"/>
      <c r="X320" s="44"/>
      <c r="AC320" s="63"/>
      <c r="AD320" s="63"/>
      <c r="AE320" s="63"/>
    </row>
    <row r="321" spans="4:31" ht="15">
      <c r="D321" s="26"/>
      <c r="I321" s="18"/>
      <c r="N321" s="37"/>
      <c r="S321" s="44"/>
      <c r="X321" s="44"/>
      <c r="AC321" s="63"/>
      <c r="AD321" s="63"/>
      <c r="AE321" s="63"/>
    </row>
    <row r="322" spans="4:31" ht="15">
      <c r="D322" s="26"/>
      <c r="I322" s="18"/>
      <c r="N322" s="37"/>
      <c r="S322" s="44"/>
      <c r="X322" s="44"/>
      <c r="AC322" s="63"/>
      <c r="AD322" s="63"/>
      <c r="AE322" s="63"/>
    </row>
    <row r="323" spans="4:31" ht="15">
      <c r="D323" s="26"/>
      <c r="I323" s="18"/>
      <c r="N323" s="37"/>
      <c r="S323" s="44"/>
      <c r="X323" s="44"/>
      <c r="AC323" s="63"/>
      <c r="AD323" s="63"/>
      <c r="AE323" s="63"/>
    </row>
    <row r="324" spans="4:31" ht="15">
      <c r="D324" s="26"/>
      <c r="I324" s="18"/>
      <c r="N324" s="37"/>
      <c r="S324" s="44"/>
      <c r="X324" s="44"/>
      <c r="AC324" s="63"/>
      <c r="AD324" s="63"/>
      <c r="AE324" s="63"/>
    </row>
    <row r="325" spans="4:31" ht="15">
      <c r="D325" s="26"/>
      <c r="I325" s="18"/>
      <c r="N325" s="37"/>
      <c r="S325" s="44"/>
      <c r="X325" s="44"/>
      <c r="AC325" s="63"/>
      <c r="AD325" s="63"/>
      <c r="AE325" s="63"/>
    </row>
    <row r="326" spans="4:31" ht="15">
      <c r="D326" s="26"/>
      <c r="I326" s="18"/>
      <c r="N326" s="37"/>
      <c r="S326" s="44"/>
      <c r="X326" s="44"/>
      <c r="AC326" s="63"/>
      <c r="AD326" s="63"/>
      <c r="AE326" s="63"/>
    </row>
    <row r="327" spans="4:31" ht="15">
      <c r="D327" s="26"/>
      <c r="I327" s="18"/>
      <c r="N327" s="37"/>
      <c r="S327" s="44"/>
      <c r="X327" s="44"/>
      <c r="AC327" s="63"/>
      <c r="AD327" s="63"/>
      <c r="AE327" s="63"/>
    </row>
    <row r="328" spans="4:31" ht="15">
      <c r="D328" s="26"/>
      <c r="I328" s="18"/>
      <c r="N328" s="37"/>
      <c r="S328" s="44"/>
      <c r="X328" s="44"/>
      <c r="AC328" s="63"/>
      <c r="AD328" s="63"/>
      <c r="AE328" s="63"/>
    </row>
    <row r="329" spans="4:31" ht="15">
      <c r="D329" s="26"/>
      <c r="I329" s="18"/>
      <c r="N329" s="37"/>
      <c r="S329" s="44"/>
      <c r="X329" s="44"/>
      <c r="AC329" s="63"/>
      <c r="AD329" s="63"/>
      <c r="AE329" s="63"/>
    </row>
    <row r="330" spans="4:31" ht="15">
      <c r="D330" s="26"/>
      <c r="I330" s="18"/>
      <c r="N330" s="37"/>
      <c r="S330" s="44"/>
      <c r="X330" s="44"/>
      <c r="AC330" s="63"/>
      <c r="AD330" s="63"/>
      <c r="AE330" s="63"/>
    </row>
    <row r="331" spans="4:31" ht="15">
      <c r="D331" s="26"/>
      <c r="I331" s="18"/>
      <c r="N331" s="37"/>
      <c r="S331" s="44"/>
      <c r="X331" s="44"/>
      <c r="AC331" s="63"/>
      <c r="AD331" s="63"/>
      <c r="AE331" s="63"/>
    </row>
    <row r="332" spans="4:31" ht="15">
      <c r="D332" s="26"/>
      <c r="I332" s="18"/>
      <c r="N332" s="37"/>
      <c r="S332" s="44"/>
      <c r="X332" s="44"/>
      <c r="AC332" s="63"/>
      <c r="AD332" s="63"/>
      <c r="AE332" s="63"/>
    </row>
    <row r="333" spans="4:31" ht="15">
      <c r="D333" s="26"/>
      <c r="I333" s="18"/>
      <c r="N333" s="37"/>
      <c r="S333" s="44"/>
      <c r="X333" s="44"/>
      <c r="AC333" s="63"/>
      <c r="AD333" s="63"/>
      <c r="AE333" s="63"/>
    </row>
    <row r="334" spans="4:31" ht="15">
      <c r="D334" s="26"/>
      <c r="I334" s="18"/>
      <c r="N334" s="37"/>
      <c r="S334" s="44"/>
      <c r="X334" s="44"/>
      <c r="AC334" s="63"/>
      <c r="AD334" s="63"/>
      <c r="AE334" s="63"/>
    </row>
    <row r="335" spans="4:31" ht="15">
      <c r="D335" s="26"/>
      <c r="I335" s="18"/>
      <c r="N335" s="37"/>
      <c r="S335" s="44"/>
      <c r="X335" s="44"/>
      <c r="AC335" s="63"/>
      <c r="AD335" s="63"/>
      <c r="AE335" s="63"/>
    </row>
    <row r="336" spans="4:31" ht="15">
      <c r="D336" s="26"/>
      <c r="I336" s="18"/>
      <c r="N336" s="37"/>
      <c r="S336" s="44"/>
      <c r="X336" s="44"/>
      <c r="AC336" s="63"/>
      <c r="AD336" s="63"/>
      <c r="AE336" s="63"/>
    </row>
    <row r="337" spans="4:31" ht="15">
      <c r="D337" s="26"/>
      <c r="I337" s="18"/>
      <c r="N337" s="37"/>
      <c r="S337" s="44"/>
      <c r="X337" s="44"/>
      <c r="AC337" s="63"/>
      <c r="AD337" s="63"/>
      <c r="AE337" s="63"/>
    </row>
    <row r="338" spans="4:31" ht="15">
      <c r="D338" s="26"/>
      <c r="I338" s="18"/>
      <c r="N338" s="37"/>
      <c r="S338" s="44"/>
      <c r="X338" s="44"/>
      <c r="AC338" s="63"/>
      <c r="AD338" s="63"/>
      <c r="AE338" s="63"/>
    </row>
    <row r="339" spans="4:31" ht="15">
      <c r="D339" s="26"/>
      <c r="I339" s="18"/>
      <c r="N339" s="37"/>
      <c r="S339" s="44"/>
      <c r="X339" s="44"/>
      <c r="AC339" s="63"/>
      <c r="AD339" s="63"/>
      <c r="AE339" s="63"/>
    </row>
    <row r="340" spans="4:31" ht="15">
      <c r="D340" s="26"/>
      <c r="I340" s="18"/>
      <c r="N340" s="37"/>
      <c r="S340" s="44"/>
      <c r="X340" s="44"/>
      <c r="AC340" s="63"/>
      <c r="AD340" s="63"/>
      <c r="AE340" s="63"/>
    </row>
    <row r="341" spans="4:31" ht="15">
      <c r="D341" s="26"/>
      <c r="I341" s="18"/>
      <c r="N341" s="37"/>
      <c r="S341" s="44"/>
      <c r="X341" s="44"/>
      <c r="AC341" s="63"/>
      <c r="AD341" s="63"/>
      <c r="AE341" s="63"/>
    </row>
    <row r="342" spans="4:31" ht="15">
      <c r="D342" s="26"/>
      <c r="I342" s="18"/>
      <c r="N342" s="37"/>
      <c r="S342" s="44"/>
      <c r="X342" s="44"/>
      <c r="AC342" s="63"/>
      <c r="AD342" s="63"/>
      <c r="AE342" s="63"/>
    </row>
    <row r="343" spans="4:31" ht="15">
      <c r="D343" s="26"/>
      <c r="I343" s="18"/>
      <c r="N343" s="37"/>
      <c r="S343" s="44"/>
      <c r="X343" s="44"/>
      <c r="AC343" s="63"/>
      <c r="AD343" s="63"/>
      <c r="AE343" s="63"/>
    </row>
    <row r="344" spans="4:31" ht="15">
      <c r="D344" s="26"/>
      <c r="I344" s="18"/>
      <c r="N344" s="37"/>
      <c r="S344" s="44"/>
      <c r="X344" s="44"/>
      <c r="AC344" s="63"/>
      <c r="AD344" s="63"/>
      <c r="AE344" s="63"/>
    </row>
    <row r="345" spans="4:31" ht="15">
      <c r="D345" s="26"/>
      <c r="I345" s="18"/>
      <c r="N345" s="37"/>
      <c r="S345" s="44"/>
      <c r="X345" s="44"/>
      <c r="AC345" s="63"/>
      <c r="AD345" s="63"/>
      <c r="AE345" s="63"/>
    </row>
    <row r="346" spans="4:31" ht="15">
      <c r="D346" s="26"/>
      <c r="I346" s="18"/>
      <c r="N346" s="37"/>
      <c r="S346" s="44"/>
      <c r="X346" s="44"/>
      <c r="AC346" s="63"/>
      <c r="AD346" s="63"/>
      <c r="AE346" s="63"/>
    </row>
    <row r="347" spans="4:31" ht="15">
      <c r="D347" s="26"/>
      <c r="I347" s="18"/>
      <c r="N347" s="37"/>
      <c r="S347" s="44"/>
      <c r="X347" s="44"/>
      <c r="AC347" s="63"/>
      <c r="AD347" s="63"/>
      <c r="AE347" s="63"/>
    </row>
    <row r="348" spans="4:31" ht="15">
      <c r="D348" s="26"/>
      <c r="I348" s="18"/>
      <c r="N348" s="37"/>
      <c r="S348" s="44"/>
      <c r="X348" s="44"/>
      <c r="AC348" s="63"/>
      <c r="AD348" s="63"/>
      <c r="AE348" s="63"/>
    </row>
    <row r="349" spans="4:31" ht="15">
      <c r="D349" s="26"/>
      <c r="I349" s="18"/>
      <c r="N349" s="37"/>
      <c r="S349" s="44"/>
      <c r="X349" s="44"/>
      <c r="AC349" s="63"/>
      <c r="AD349" s="63"/>
      <c r="AE349" s="63"/>
    </row>
    <row r="350" spans="4:31" ht="15">
      <c r="D350" s="26"/>
      <c r="I350" s="18"/>
      <c r="N350" s="37"/>
      <c r="S350" s="44"/>
      <c r="X350" s="44"/>
      <c r="AC350" s="63"/>
      <c r="AD350" s="63"/>
      <c r="AE350" s="63"/>
    </row>
    <row r="351" spans="4:31" ht="15">
      <c r="D351" s="26"/>
      <c r="I351" s="18"/>
      <c r="N351" s="37"/>
      <c r="S351" s="44"/>
      <c r="X351" s="44"/>
      <c r="AC351" s="63"/>
      <c r="AD351" s="63"/>
      <c r="AE351" s="63"/>
    </row>
    <row r="352" spans="4:31" ht="15">
      <c r="D352" s="26"/>
      <c r="I352" s="18"/>
      <c r="N352" s="37"/>
      <c r="S352" s="44"/>
      <c r="X352" s="44"/>
      <c r="AC352" s="63"/>
      <c r="AD352" s="63"/>
      <c r="AE352" s="63"/>
    </row>
    <row r="353" spans="4:31" ht="15">
      <c r="D353" s="26"/>
      <c r="I353" s="18"/>
      <c r="N353" s="37"/>
      <c r="S353" s="44"/>
      <c r="X353" s="44"/>
      <c r="AC353" s="63"/>
      <c r="AD353" s="63"/>
      <c r="AE353" s="63"/>
    </row>
    <row r="354" spans="4:31" ht="15">
      <c r="D354" s="26"/>
      <c r="I354" s="18"/>
      <c r="N354" s="37"/>
      <c r="S354" s="44"/>
      <c r="X354" s="44"/>
      <c r="AC354" s="63"/>
      <c r="AD354" s="63"/>
      <c r="AE354" s="63"/>
    </row>
    <row r="355" spans="4:31" ht="15">
      <c r="D355" s="26"/>
      <c r="I355" s="18"/>
      <c r="N355" s="37"/>
      <c r="S355" s="44"/>
      <c r="X355" s="44"/>
      <c r="AC355" s="63"/>
      <c r="AD355" s="63"/>
      <c r="AE355" s="63"/>
    </row>
    <row r="356" spans="4:31" ht="15">
      <c r="D356" s="26"/>
      <c r="I356" s="18"/>
      <c r="N356" s="37"/>
      <c r="S356" s="44"/>
      <c r="X356" s="44"/>
      <c r="AC356" s="63"/>
      <c r="AD356" s="63"/>
      <c r="AE356" s="63"/>
    </row>
    <row r="357" spans="4:31" ht="15">
      <c r="D357" s="26"/>
      <c r="I357" s="18"/>
      <c r="N357" s="37"/>
      <c r="S357" s="44"/>
      <c r="X357" s="44"/>
      <c r="AC357" s="63"/>
      <c r="AD357" s="63"/>
      <c r="AE357" s="63"/>
    </row>
    <row r="358" spans="4:31" ht="15">
      <c r="D358" s="26"/>
      <c r="I358" s="18"/>
      <c r="N358" s="37"/>
      <c r="S358" s="44"/>
      <c r="X358" s="44"/>
      <c r="AC358" s="63"/>
      <c r="AD358" s="63"/>
      <c r="AE358" s="63"/>
    </row>
    <row r="359" spans="4:31" ht="15">
      <c r="D359" s="26"/>
      <c r="I359" s="18"/>
      <c r="N359" s="37"/>
      <c r="S359" s="44"/>
      <c r="X359" s="44"/>
      <c r="AC359" s="63"/>
      <c r="AD359" s="63"/>
      <c r="AE359" s="63"/>
    </row>
    <row r="360" spans="4:31" ht="15">
      <c r="D360" s="26"/>
      <c r="I360" s="18"/>
      <c r="N360" s="37"/>
      <c r="S360" s="44"/>
      <c r="X360" s="44"/>
      <c r="AC360" s="63"/>
      <c r="AD360" s="63"/>
      <c r="AE360" s="63"/>
    </row>
    <row r="361" spans="4:31" ht="15">
      <c r="D361" s="26"/>
      <c r="I361" s="18"/>
      <c r="N361" s="37"/>
      <c r="S361" s="44"/>
      <c r="X361" s="44"/>
      <c r="AC361" s="63"/>
      <c r="AD361" s="63"/>
      <c r="AE361" s="63"/>
    </row>
    <row r="362" spans="4:31" ht="15">
      <c r="D362" s="26"/>
      <c r="I362" s="18"/>
      <c r="N362" s="37"/>
      <c r="S362" s="44"/>
      <c r="X362" s="44"/>
      <c r="AC362" s="63"/>
      <c r="AD362" s="63"/>
      <c r="AE362" s="63"/>
    </row>
    <row r="363" spans="4:31" ht="15">
      <c r="D363" s="26"/>
      <c r="I363" s="18"/>
      <c r="N363" s="37"/>
      <c r="S363" s="44"/>
      <c r="X363" s="44"/>
      <c r="AC363" s="63"/>
      <c r="AD363" s="63"/>
      <c r="AE363" s="63"/>
    </row>
    <row r="364" spans="4:31" ht="15">
      <c r="D364" s="26"/>
      <c r="I364" s="18"/>
      <c r="N364" s="37"/>
      <c r="S364" s="44"/>
      <c r="X364" s="44"/>
      <c r="AC364" s="63"/>
      <c r="AD364" s="63"/>
      <c r="AE364" s="63"/>
    </row>
    <row r="365" spans="4:31" ht="15">
      <c r="D365" s="26"/>
      <c r="I365" s="18"/>
      <c r="N365" s="37"/>
      <c r="S365" s="44"/>
      <c r="X365" s="44"/>
      <c r="AC365" s="63"/>
      <c r="AD365" s="63"/>
      <c r="AE365" s="63"/>
    </row>
    <row r="366" spans="4:31" ht="15">
      <c r="D366" s="26"/>
      <c r="I366" s="18"/>
      <c r="N366" s="37"/>
      <c r="S366" s="44"/>
      <c r="X366" s="44"/>
      <c r="AC366" s="63"/>
      <c r="AD366" s="63"/>
      <c r="AE366" s="63"/>
    </row>
    <row r="367" spans="4:31" ht="15">
      <c r="D367" s="26"/>
      <c r="I367" s="18"/>
      <c r="N367" s="37"/>
      <c r="S367" s="44"/>
      <c r="X367" s="44"/>
      <c r="AC367" s="63"/>
      <c r="AD367" s="63"/>
      <c r="AE367" s="63"/>
    </row>
    <row r="368" spans="4:31" ht="15">
      <c r="D368" s="26"/>
      <c r="I368" s="18"/>
      <c r="N368" s="37"/>
      <c r="S368" s="44"/>
      <c r="X368" s="44"/>
      <c r="AC368" s="63"/>
      <c r="AD368" s="63"/>
      <c r="AE368" s="63"/>
    </row>
    <row r="369" spans="4:31" ht="15">
      <c r="D369" s="26"/>
      <c r="I369" s="18"/>
      <c r="N369" s="37"/>
      <c r="S369" s="44"/>
      <c r="X369" s="44"/>
      <c r="AC369" s="63"/>
      <c r="AD369" s="63"/>
      <c r="AE369" s="63"/>
    </row>
    <row r="370" spans="4:31" ht="15">
      <c r="D370" s="26"/>
      <c r="I370" s="18"/>
      <c r="N370" s="37"/>
      <c r="S370" s="44"/>
      <c r="X370" s="44"/>
      <c r="AC370" s="63"/>
      <c r="AD370" s="63"/>
      <c r="AE370" s="63"/>
    </row>
    <row r="371" spans="4:31" ht="15">
      <c r="D371" s="26"/>
      <c r="I371" s="18"/>
      <c r="N371" s="37"/>
      <c r="S371" s="44"/>
      <c r="X371" s="44"/>
      <c r="AC371" s="63"/>
      <c r="AD371" s="63"/>
      <c r="AE371" s="63"/>
    </row>
    <row r="372" spans="4:31" ht="15">
      <c r="D372" s="26"/>
      <c r="I372" s="18"/>
      <c r="N372" s="37"/>
      <c r="S372" s="44"/>
      <c r="X372" s="44"/>
      <c r="AC372" s="63"/>
      <c r="AD372" s="63"/>
      <c r="AE372" s="63"/>
    </row>
    <row r="373" spans="4:31" ht="15">
      <c r="D373" s="26"/>
      <c r="I373" s="18"/>
      <c r="N373" s="37"/>
      <c r="S373" s="44"/>
      <c r="X373" s="44"/>
      <c r="AC373" s="63"/>
      <c r="AD373" s="63"/>
      <c r="AE373" s="63"/>
    </row>
    <row r="374" spans="4:31" ht="15">
      <c r="D374" s="26"/>
      <c r="I374" s="18"/>
      <c r="N374" s="37"/>
      <c r="S374" s="44"/>
      <c r="X374" s="44"/>
      <c r="AC374" s="63"/>
      <c r="AD374" s="63"/>
      <c r="AE374" s="63"/>
    </row>
    <row r="375" spans="4:31" ht="15">
      <c r="D375" s="26"/>
      <c r="I375" s="18"/>
      <c r="N375" s="37"/>
      <c r="S375" s="44"/>
      <c r="X375" s="44"/>
      <c r="AC375" s="63"/>
      <c r="AD375" s="63"/>
      <c r="AE375" s="63"/>
    </row>
    <row r="376" spans="4:31" ht="15">
      <c r="D376" s="26"/>
      <c r="I376" s="18"/>
      <c r="N376" s="37"/>
      <c r="S376" s="44"/>
      <c r="X376" s="44"/>
      <c r="AC376" s="63"/>
      <c r="AD376" s="63"/>
      <c r="AE376" s="63"/>
    </row>
    <row r="377" spans="4:31" ht="15">
      <c r="D377" s="26"/>
      <c r="I377" s="18"/>
      <c r="N377" s="37"/>
      <c r="S377" s="44"/>
      <c r="X377" s="44"/>
      <c r="AC377" s="63"/>
      <c r="AD377" s="63"/>
      <c r="AE377" s="63"/>
    </row>
    <row r="378" spans="4:31" ht="15">
      <c r="D378" s="26"/>
      <c r="I378" s="18"/>
      <c r="N378" s="37"/>
      <c r="S378" s="44"/>
      <c r="X378" s="44"/>
      <c r="AC378" s="63"/>
      <c r="AD378" s="63"/>
      <c r="AE378" s="63"/>
    </row>
    <row r="379" spans="4:31" ht="15">
      <c r="D379" s="26"/>
      <c r="I379" s="18"/>
      <c r="N379" s="37"/>
      <c r="S379" s="44"/>
      <c r="X379" s="44"/>
      <c r="AC379" s="63"/>
      <c r="AD379" s="63"/>
      <c r="AE379" s="63"/>
    </row>
    <row r="380" spans="4:31" ht="15">
      <c r="D380" s="26"/>
      <c r="I380" s="18"/>
      <c r="N380" s="37"/>
      <c r="S380" s="44"/>
      <c r="X380" s="44"/>
      <c r="AC380" s="63"/>
      <c r="AD380" s="63"/>
      <c r="AE380" s="63"/>
    </row>
    <row r="381" spans="4:31" ht="15">
      <c r="D381" s="26"/>
      <c r="I381" s="18"/>
      <c r="N381" s="37"/>
      <c r="S381" s="44"/>
      <c r="X381" s="44"/>
      <c r="AC381" s="63"/>
      <c r="AD381" s="63"/>
      <c r="AE381" s="63"/>
    </row>
    <row r="382" spans="4:31" ht="15">
      <c r="D382" s="26"/>
      <c r="I382" s="18"/>
      <c r="N382" s="37"/>
      <c r="S382" s="44"/>
      <c r="X382" s="44"/>
      <c r="AC382" s="63"/>
      <c r="AD382" s="63"/>
      <c r="AE382" s="63"/>
    </row>
    <row r="383" spans="4:31" ht="15">
      <c r="D383" s="26"/>
      <c r="I383" s="18"/>
      <c r="N383" s="37"/>
      <c r="S383" s="44"/>
      <c r="X383" s="44"/>
      <c r="AC383" s="63"/>
      <c r="AD383" s="63"/>
      <c r="AE383" s="63"/>
    </row>
    <row r="384" spans="4:31" ht="15">
      <c r="D384" s="26"/>
      <c r="I384" s="18"/>
      <c r="N384" s="37"/>
      <c r="S384" s="44"/>
      <c r="X384" s="44"/>
      <c r="AC384" s="63"/>
      <c r="AD384" s="63"/>
      <c r="AE384" s="63"/>
    </row>
    <row r="385" spans="4:31" ht="15">
      <c r="D385" s="26"/>
      <c r="I385" s="18"/>
      <c r="N385" s="37"/>
      <c r="S385" s="44"/>
      <c r="X385" s="44"/>
      <c r="AC385" s="63"/>
      <c r="AD385" s="63"/>
      <c r="AE385" s="63"/>
    </row>
    <row r="386" spans="4:31" ht="15">
      <c r="D386" s="26"/>
      <c r="I386" s="18"/>
      <c r="N386" s="37"/>
      <c r="S386" s="44"/>
      <c r="X386" s="44"/>
      <c r="AC386" s="63"/>
      <c r="AD386" s="63"/>
      <c r="AE386" s="63"/>
    </row>
    <row r="387" spans="4:31" ht="15">
      <c r="D387" s="26"/>
      <c r="I387" s="18"/>
      <c r="N387" s="37"/>
      <c r="S387" s="44"/>
      <c r="X387" s="44"/>
      <c r="AC387" s="63"/>
      <c r="AD387" s="63"/>
      <c r="AE387" s="63"/>
    </row>
    <row r="388" spans="4:31" ht="15">
      <c r="D388" s="26"/>
      <c r="I388" s="18"/>
      <c r="N388" s="37"/>
      <c r="S388" s="44"/>
      <c r="X388" s="44"/>
      <c r="AC388" s="63"/>
      <c r="AD388" s="63"/>
      <c r="AE388" s="63"/>
    </row>
    <row r="389" spans="4:31" ht="15">
      <c r="D389" s="26"/>
      <c r="I389" s="18"/>
      <c r="N389" s="37"/>
      <c r="S389" s="44"/>
      <c r="X389" s="44"/>
      <c r="AC389" s="63"/>
      <c r="AD389" s="63"/>
      <c r="AE389" s="63"/>
    </row>
    <row r="390" spans="4:31" ht="15">
      <c r="D390" s="26"/>
      <c r="I390" s="18"/>
      <c r="N390" s="37"/>
      <c r="S390" s="44"/>
      <c r="X390" s="44"/>
      <c r="AC390" s="63"/>
      <c r="AD390" s="63"/>
      <c r="AE390" s="63"/>
    </row>
    <row r="391" spans="4:31" ht="15">
      <c r="D391" s="26"/>
      <c r="I391" s="18"/>
      <c r="N391" s="37"/>
      <c r="S391" s="44"/>
      <c r="X391" s="44"/>
      <c r="AC391" s="63"/>
      <c r="AD391" s="63"/>
      <c r="AE391" s="63"/>
    </row>
    <row r="392" spans="4:31" ht="15">
      <c r="D392" s="26"/>
      <c r="I392" s="18"/>
      <c r="N392" s="37"/>
      <c r="S392" s="44"/>
      <c r="X392" s="44"/>
      <c r="AC392" s="63"/>
      <c r="AD392" s="63"/>
      <c r="AE392" s="63"/>
    </row>
    <row r="393" spans="4:31" ht="15">
      <c r="D393" s="26"/>
      <c r="I393" s="18"/>
      <c r="N393" s="37"/>
      <c r="S393" s="44"/>
      <c r="X393" s="44"/>
      <c r="AC393" s="63"/>
      <c r="AD393" s="63"/>
      <c r="AE393" s="63"/>
    </row>
    <row r="394" spans="4:31" ht="15">
      <c r="D394" s="26"/>
      <c r="I394" s="18"/>
      <c r="N394" s="37"/>
      <c r="S394" s="44"/>
      <c r="X394" s="44"/>
      <c r="AC394" s="63"/>
      <c r="AD394" s="63"/>
      <c r="AE394" s="63"/>
    </row>
    <row r="395" spans="4:31" ht="15">
      <c r="D395" s="26"/>
      <c r="I395" s="18"/>
      <c r="N395" s="37"/>
      <c r="S395" s="44"/>
      <c r="X395" s="44"/>
      <c r="AC395" s="63"/>
      <c r="AD395" s="63"/>
      <c r="AE395" s="63"/>
    </row>
    <row r="396" spans="4:31" ht="15">
      <c r="D396" s="26"/>
      <c r="I396" s="18"/>
      <c r="N396" s="37"/>
      <c r="S396" s="44"/>
      <c r="X396" s="44"/>
      <c r="AC396" s="63"/>
      <c r="AD396" s="63"/>
      <c r="AE396" s="63"/>
    </row>
    <row r="397" spans="4:31" ht="15">
      <c r="D397" s="26"/>
      <c r="I397" s="18"/>
      <c r="N397" s="37"/>
      <c r="S397" s="44"/>
      <c r="X397" s="44"/>
      <c r="AC397" s="63"/>
      <c r="AD397" s="63"/>
      <c r="AE397" s="63"/>
    </row>
    <row r="398" spans="4:31" ht="15">
      <c r="D398" s="26"/>
      <c r="I398" s="18"/>
      <c r="N398" s="37"/>
      <c r="S398" s="44"/>
      <c r="X398" s="44"/>
      <c r="AC398" s="63"/>
      <c r="AD398" s="63"/>
      <c r="AE398" s="63"/>
    </row>
    <row r="399" spans="4:31" ht="15">
      <c r="D399" s="26"/>
      <c r="I399" s="18"/>
      <c r="N399" s="37"/>
      <c r="S399" s="44"/>
      <c r="X399" s="44"/>
      <c r="AC399" s="63"/>
      <c r="AD399" s="63"/>
      <c r="AE399" s="63"/>
    </row>
    <row r="400" spans="4:31" ht="15">
      <c r="D400" s="26"/>
      <c r="I400" s="18"/>
      <c r="N400" s="37"/>
      <c r="S400" s="44"/>
      <c r="X400" s="44"/>
      <c r="AC400" s="63"/>
      <c r="AD400" s="63"/>
      <c r="AE400" s="63"/>
    </row>
    <row r="401" spans="4:31" ht="15">
      <c r="D401" s="26"/>
      <c r="I401" s="18"/>
      <c r="N401" s="37"/>
      <c r="S401" s="44"/>
      <c r="X401" s="44"/>
      <c r="AC401" s="63"/>
      <c r="AD401" s="63"/>
      <c r="AE401" s="63"/>
    </row>
    <row r="402" spans="4:31" ht="15">
      <c r="D402" s="26"/>
      <c r="I402" s="18"/>
      <c r="N402" s="37"/>
      <c r="S402" s="44"/>
      <c r="X402" s="44"/>
      <c r="AC402" s="63"/>
      <c r="AD402" s="63"/>
      <c r="AE402" s="63"/>
    </row>
    <row r="403" spans="4:31" ht="15">
      <c r="D403" s="26"/>
      <c r="I403" s="18"/>
      <c r="N403" s="37"/>
      <c r="S403" s="44"/>
      <c r="X403" s="44"/>
      <c r="AC403" s="63"/>
      <c r="AD403" s="63"/>
      <c r="AE403" s="63"/>
    </row>
    <row r="404" spans="4:31" ht="15">
      <c r="D404" s="26"/>
      <c r="I404" s="18"/>
      <c r="N404" s="37"/>
      <c r="S404" s="44"/>
      <c r="X404" s="44"/>
      <c r="AC404" s="63"/>
      <c r="AD404" s="63"/>
      <c r="AE404" s="63"/>
    </row>
    <row r="405" spans="4:31" ht="15">
      <c r="D405" s="26"/>
      <c r="I405" s="18"/>
      <c r="N405" s="37"/>
      <c r="S405" s="44"/>
      <c r="X405" s="44"/>
      <c r="AC405" s="63"/>
      <c r="AD405" s="63"/>
      <c r="AE405" s="63"/>
    </row>
    <row r="406" spans="4:31" ht="15">
      <c r="D406" s="26"/>
      <c r="I406" s="18"/>
      <c r="N406" s="37"/>
      <c r="S406" s="44"/>
      <c r="X406" s="44"/>
      <c r="AC406" s="63"/>
      <c r="AD406" s="63"/>
      <c r="AE406" s="63"/>
    </row>
    <row r="407" spans="4:31" ht="15">
      <c r="D407" s="26"/>
      <c r="I407" s="18"/>
      <c r="N407" s="37"/>
      <c r="S407" s="44"/>
      <c r="X407" s="44"/>
      <c r="AC407" s="63"/>
      <c r="AD407" s="63"/>
      <c r="AE407" s="63"/>
    </row>
    <row r="408" spans="4:31" ht="15">
      <c r="D408" s="26"/>
      <c r="I408" s="18"/>
      <c r="N408" s="37"/>
      <c r="S408" s="44"/>
      <c r="X408" s="44"/>
      <c r="AC408" s="63"/>
      <c r="AD408" s="63"/>
      <c r="AE408" s="63"/>
    </row>
    <row r="409" spans="4:31" ht="15">
      <c r="D409" s="26"/>
      <c r="I409" s="18"/>
      <c r="N409" s="37"/>
      <c r="S409" s="44"/>
      <c r="X409" s="44"/>
      <c r="AC409" s="63"/>
      <c r="AD409" s="63"/>
      <c r="AE409" s="63"/>
    </row>
    <row r="410" spans="4:31" ht="15">
      <c r="D410" s="26"/>
      <c r="I410" s="18"/>
      <c r="N410" s="37"/>
      <c r="S410" s="44"/>
      <c r="X410" s="44"/>
      <c r="AC410" s="63"/>
      <c r="AD410" s="63"/>
      <c r="AE410" s="63"/>
    </row>
    <row r="411" spans="4:31" ht="15">
      <c r="D411" s="26"/>
      <c r="I411" s="18"/>
      <c r="N411" s="37"/>
      <c r="S411" s="44"/>
      <c r="X411" s="44"/>
      <c r="AC411" s="63"/>
      <c r="AD411" s="63"/>
      <c r="AE411" s="63"/>
    </row>
    <row r="412" spans="4:31" ht="15">
      <c r="D412" s="26"/>
      <c r="I412" s="18"/>
      <c r="N412" s="37"/>
      <c r="S412" s="44"/>
      <c r="X412" s="44"/>
      <c r="AC412" s="63"/>
      <c r="AD412" s="63"/>
      <c r="AE412" s="63"/>
    </row>
    <row r="413" spans="4:31" ht="15">
      <c r="D413" s="26"/>
      <c r="I413" s="18"/>
      <c r="N413" s="37"/>
      <c r="S413" s="44"/>
      <c r="X413" s="44"/>
      <c r="AC413" s="63"/>
      <c r="AD413" s="63"/>
      <c r="AE413" s="63"/>
    </row>
    <row r="414" spans="4:31" ht="15">
      <c r="D414" s="26"/>
      <c r="I414" s="18"/>
      <c r="N414" s="37"/>
      <c r="S414" s="44"/>
      <c r="X414" s="44"/>
      <c r="AC414" s="63"/>
      <c r="AD414" s="63"/>
      <c r="AE414" s="63"/>
    </row>
    <row r="415" spans="4:31" ht="15">
      <c r="D415" s="26"/>
      <c r="I415" s="18"/>
      <c r="N415" s="37"/>
      <c r="S415" s="44"/>
      <c r="X415" s="44"/>
      <c r="AC415" s="63"/>
      <c r="AD415" s="63"/>
      <c r="AE415" s="63"/>
    </row>
    <row r="416" spans="4:31" ht="15">
      <c r="D416" s="26"/>
      <c r="I416" s="18"/>
      <c r="N416" s="37"/>
      <c r="S416" s="44"/>
      <c r="X416" s="44"/>
      <c r="AC416" s="63"/>
      <c r="AD416" s="63"/>
      <c r="AE416" s="63"/>
    </row>
    <row r="417" spans="4:31" ht="15">
      <c r="D417" s="26"/>
      <c r="I417" s="18"/>
      <c r="N417" s="37"/>
      <c r="S417" s="44"/>
      <c r="X417" s="44"/>
      <c r="AC417" s="63"/>
      <c r="AD417" s="63"/>
      <c r="AE417" s="63"/>
    </row>
    <row r="418" spans="4:31" ht="15">
      <c r="D418" s="26"/>
      <c r="I418" s="18"/>
      <c r="N418" s="37"/>
      <c r="S418" s="44"/>
      <c r="X418" s="44"/>
      <c r="AC418" s="63"/>
      <c r="AD418" s="63"/>
      <c r="AE418" s="63"/>
    </row>
    <row r="419" spans="4:31" ht="15">
      <c r="D419" s="26"/>
      <c r="I419" s="18"/>
      <c r="N419" s="37"/>
      <c r="S419" s="44"/>
      <c r="X419" s="44"/>
      <c r="AC419" s="63"/>
      <c r="AD419" s="63"/>
      <c r="AE419" s="63"/>
    </row>
    <row r="420" spans="4:31" ht="15">
      <c r="D420" s="26"/>
      <c r="I420" s="18"/>
      <c r="N420" s="37"/>
      <c r="S420" s="44"/>
      <c r="X420" s="44"/>
      <c r="AC420" s="63"/>
      <c r="AD420" s="63"/>
      <c r="AE420" s="63"/>
    </row>
    <row r="421" spans="4:31" ht="15">
      <c r="D421" s="26"/>
      <c r="I421" s="18"/>
      <c r="N421" s="37"/>
      <c r="S421" s="44"/>
      <c r="X421" s="44"/>
      <c r="AC421" s="63"/>
      <c r="AD421" s="63"/>
      <c r="AE421" s="63"/>
    </row>
    <row r="422" spans="4:31" ht="15">
      <c r="D422" s="26"/>
      <c r="I422" s="18"/>
      <c r="N422" s="37"/>
      <c r="S422" s="44"/>
      <c r="X422" s="44"/>
      <c r="AC422" s="63"/>
      <c r="AD422" s="63"/>
      <c r="AE422" s="63"/>
    </row>
    <row r="423" spans="4:31" ht="15">
      <c r="D423" s="26"/>
      <c r="I423" s="18"/>
      <c r="N423" s="37"/>
      <c r="S423" s="44"/>
      <c r="X423" s="44"/>
      <c r="AC423" s="63"/>
      <c r="AD423" s="63"/>
      <c r="AE423" s="63"/>
    </row>
    <row r="424" spans="4:31" ht="15">
      <c r="D424" s="26"/>
      <c r="I424" s="18"/>
      <c r="N424" s="37"/>
      <c r="S424" s="44"/>
      <c r="X424" s="44"/>
      <c r="AC424" s="63"/>
      <c r="AD424" s="63"/>
      <c r="AE424" s="63"/>
    </row>
    <row r="425" spans="4:31" ht="15">
      <c r="D425" s="26"/>
      <c r="I425" s="18"/>
      <c r="N425" s="37"/>
      <c r="S425" s="44"/>
      <c r="X425" s="44"/>
      <c r="AC425" s="63"/>
      <c r="AD425" s="63"/>
      <c r="AE425" s="63"/>
    </row>
    <row r="426" spans="4:31" ht="15">
      <c r="D426" s="26"/>
      <c r="I426" s="18"/>
      <c r="N426" s="37"/>
      <c r="S426" s="44"/>
      <c r="X426" s="44"/>
      <c r="AC426" s="63"/>
      <c r="AD426" s="63"/>
      <c r="AE426" s="63"/>
    </row>
    <row r="427" spans="4:31" ht="15">
      <c r="D427" s="26"/>
      <c r="I427" s="18"/>
      <c r="N427" s="37"/>
      <c r="S427" s="44"/>
      <c r="X427" s="44"/>
      <c r="AC427" s="63"/>
      <c r="AD427" s="63"/>
      <c r="AE427" s="63"/>
    </row>
    <row r="428" spans="4:31" ht="15">
      <c r="D428" s="26"/>
      <c r="I428" s="18"/>
      <c r="N428" s="37"/>
      <c r="S428" s="44"/>
      <c r="X428" s="44"/>
      <c r="AC428" s="63"/>
      <c r="AD428" s="63"/>
      <c r="AE428" s="63"/>
    </row>
    <row r="429" spans="4:31" ht="15">
      <c r="D429" s="26"/>
      <c r="I429" s="18"/>
      <c r="N429" s="37"/>
      <c r="S429" s="44"/>
      <c r="X429" s="44"/>
      <c r="AC429" s="63"/>
      <c r="AD429" s="63"/>
      <c r="AE429" s="63"/>
    </row>
    <row r="430" spans="4:31" ht="15">
      <c r="D430" s="26"/>
      <c r="I430" s="18"/>
      <c r="N430" s="37"/>
      <c r="S430" s="44"/>
      <c r="X430" s="44"/>
      <c r="AC430" s="63"/>
      <c r="AD430" s="63"/>
      <c r="AE430" s="63"/>
    </row>
    <row r="431" spans="4:31" ht="15">
      <c r="D431" s="26"/>
      <c r="I431" s="18"/>
      <c r="N431" s="37"/>
      <c r="S431" s="44"/>
      <c r="X431" s="44"/>
      <c r="AC431" s="63"/>
      <c r="AD431" s="63"/>
      <c r="AE431" s="63"/>
    </row>
    <row r="432" spans="4:31" ht="15">
      <c r="D432" s="26"/>
      <c r="I432" s="18"/>
      <c r="N432" s="37"/>
      <c r="S432" s="44"/>
      <c r="X432" s="44"/>
      <c r="AC432" s="63"/>
      <c r="AD432" s="63"/>
      <c r="AE432" s="63"/>
    </row>
    <row r="433" spans="4:31" ht="15">
      <c r="D433" s="26"/>
      <c r="I433" s="18"/>
      <c r="N433" s="37"/>
      <c r="S433" s="44"/>
      <c r="X433" s="44"/>
      <c r="AC433" s="63"/>
      <c r="AD433" s="63"/>
      <c r="AE433" s="63"/>
    </row>
    <row r="434" spans="4:31" ht="15">
      <c r="D434" s="26"/>
      <c r="I434" s="18"/>
      <c r="N434" s="37"/>
      <c r="S434" s="44"/>
      <c r="X434" s="44"/>
      <c r="AC434" s="63"/>
      <c r="AD434" s="63"/>
      <c r="AE434" s="63"/>
    </row>
    <row r="435" spans="4:31" ht="15">
      <c r="D435" s="26"/>
      <c r="I435" s="18"/>
      <c r="N435" s="37"/>
      <c r="S435" s="44"/>
      <c r="X435" s="44"/>
      <c r="AC435" s="63"/>
      <c r="AD435" s="63"/>
      <c r="AE435" s="63"/>
    </row>
    <row r="436" spans="4:31" ht="15">
      <c r="D436" s="26"/>
      <c r="I436" s="18"/>
      <c r="N436" s="37"/>
      <c r="S436" s="44"/>
      <c r="X436" s="44"/>
      <c r="AC436" s="63"/>
      <c r="AD436" s="63"/>
      <c r="AE436" s="63"/>
    </row>
    <row r="437" spans="4:31" ht="15">
      <c r="D437" s="26"/>
      <c r="I437" s="18"/>
      <c r="N437" s="37"/>
      <c r="S437" s="44"/>
      <c r="X437" s="44"/>
      <c r="AC437" s="63"/>
      <c r="AD437" s="63"/>
      <c r="AE437" s="63"/>
    </row>
    <row r="438" spans="4:31" ht="15">
      <c r="D438" s="26"/>
      <c r="I438" s="18"/>
      <c r="N438" s="37"/>
      <c r="S438" s="44"/>
      <c r="X438" s="44"/>
      <c r="AC438" s="63"/>
      <c r="AD438" s="63"/>
      <c r="AE438" s="63"/>
    </row>
    <row r="439" spans="4:31" ht="15">
      <c r="D439" s="26"/>
      <c r="I439" s="18"/>
      <c r="N439" s="37"/>
      <c r="S439" s="44"/>
      <c r="X439" s="44"/>
      <c r="AC439" s="63"/>
      <c r="AD439" s="63"/>
      <c r="AE439" s="63"/>
    </row>
    <row r="440" spans="4:31" ht="15">
      <c r="D440" s="26"/>
      <c r="I440" s="18"/>
      <c r="N440" s="37"/>
      <c r="S440" s="44"/>
      <c r="X440" s="44"/>
      <c r="AC440" s="63"/>
      <c r="AD440" s="63"/>
      <c r="AE440" s="63"/>
    </row>
    <row r="441" spans="4:31" ht="15">
      <c r="D441" s="26"/>
      <c r="I441" s="18"/>
      <c r="N441" s="37"/>
      <c r="S441" s="44"/>
      <c r="X441" s="44"/>
      <c r="AC441" s="63"/>
      <c r="AD441" s="63"/>
      <c r="AE441" s="63"/>
    </row>
    <row r="442" spans="4:31" ht="15">
      <c r="D442" s="26"/>
      <c r="I442" s="18"/>
      <c r="N442" s="37"/>
      <c r="S442" s="44"/>
      <c r="X442" s="44"/>
      <c r="AC442" s="63"/>
      <c r="AD442" s="63"/>
      <c r="AE442" s="63"/>
    </row>
    <row r="443" spans="4:31" ht="15">
      <c r="D443" s="26"/>
      <c r="I443" s="18"/>
      <c r="N443" s="37"/>
      <c r="S443" s="44"/>
      <c r="X443" s="44"/>
      <c r="AC443" s="63"/>
      <c r="AD443" s="63"/>
      <c r="AE443" s="63"/>
    </row>
    <row r="444" spans="4:31" ht="15">
      <c r="D444" s="26"/>
      <c r="I444" s="18"/>
      <c r="N444" s="37"/>
      <c r="S444" s="44"/>
      <c r="X444" s="44"/>
      <c r="AC444" s="63"/>
      <c r="AD444" s="63"/>
      <c r="AE444" s="63"/>
    </row>
    <row r="445" spans="4:31" ht="15">
      <c r="D445" s="26"/>
      <c r="I445" s="18"/>
      <c r="N445" s="37"/>
      <c r="S445" s="44"/>
      <c r="X445" s="44"/>
      <c r="AC445" s="63"/>
      <c r="AD445" s="63"/>
      <c r="AE445" s="63"/>
    </row>
    <row r="446" spans="4:31" ht="15">
      <c r="D446" s="26"/>
      <c r="I446" s="18"/>
      <c r="N446" s="37"/>
      <c r="S446" s="44"/>
      <c r="X446" s="44"/>
      <c r="AC446" s="63"/>
      <c r="AD446" s="63"/>
      <c r="AE446" s="63"/>
    </row>
    <row r="447" spans="4:31" ht="15">
      <c r="D447" s="26"/>
      <c r="I447" s="18"/>
      <c r="N447" s="37"/>
      <c r="S447" s="44"/>
      <c r="X447" s="44"/>
      <c r="AC447" s="63"/>
      <c r="AD447" s="63"/>
      <c r="AE447" s="63"/>
    </row>
    <row r="448" spans="4:31" ht="15">
      <c r="D448" s="26"/>
      <c r="I448" s="18"/>
      <c r="N448" s="37"/>
      <c r="S448" s="44"/>
      <c r="X448" s="44"/>
      <c r="AC448" s="63"/>
      <c r="AD448" s="63"/>
      <c r="AE448" s="63"/>
    </row>
    <row r="449" spans="4:31" ht="15">
      <c r="D449" s="26"/>
      <c r="I449" s="18"/>
      <c r="N449" s="37"/>
      <c r="S449" s="44"/>
      <c r="X449" s="44"/>
      <c r="AC449" s="63"/>
      <c r="AD449" s="63"/>
      <c r="AE449" s="63"/>
    </row>
    <row r="450" spans="4:31" ht="15">
      <c r="D450" s="26"/>
      <c r="I450" s="18"/>
      <c r="N450" s="37"/>
      <c r="S450" s="44"/>
      <c r="X450" s="44"/>
      <c r="AC450" s="63"/>
      <c r="AD450" s="63"/>
      <c r="AE450" s="63"/>
    </row>
    <row r="451" spans="4:31" ht="15">
      <c r="D451" s="26"/>
      <c r="I451" s="18"/>
      <c r="N451" s="37"/>
      <c r="S451" s="44"/>
      <c r="X451" s="44"/>
      <c r="AC451" s="63"/>
      <c r="AD451" s="63"/>
      <c r="AE451" s="63"/>
    </row>
    <row r="452" spans="4:31" ht="15">
      <c r="D452" s="26"/>
      <c r="I452" s="18"/>
      <c r="N452" s="37"/>
      <c r="S452" s="44"/>
      <c r="X452" s="44"/>
      <c r="AC452" s="63"/>
      <c r="AD452" s="63"/>
      <c r="AE452" s="63"/>
    </row>
    <row r="453" spans="4:31" ht="15">
      <c r="D453" s="26"/>
      <c r="I453" s="18"/>
      <c r="N453" s="37"/>
      <c r="S453" s="44"/>
      <c r="X453" s="44"/>
      <c r="AC453" s="63"/>
      <c r="AD453" s="63"/>
      <c r="AE453" s="63"/>
    </row>
    <row r="454" spans="4:31" ht="15">
      <c r="D454" s="26"/>
      <c r="I454" s="18"/>
      <c r="N454" s="37"/>
      <c r="S454" s="44"/>
      <c r="X454" s="44"/>
      <c r="AC454" s="63"/>
      <c r="AD454" s="63"/>
      <c r="AE454" s="63"/>
    </row>
    <row r="455" spans="4:31" ht="15">
      <c r="D455" s="26"/>
      <c r="I455" s="18"/>
      <c r="N455" s="37"/>
      <c r="S455" s="44"/>
      <c r="X455" s="44"/>
      <c r="AC455" s="63"/>
      <c r="AD455" s="63"/>
      <c r="AE455" s="63"/>
    </row>
    <row r="456" spans="4:31" ht="15">
      <c r="D456" s="26"/>
      <c r="I456" s="18"/>
      <c r="N456" s="37"/>
      <c r="S456" s="44"/>
      <c r="X456" s="44"/>
      <c r="AC456" s="63"/>
      <c r="AD456" s="63"/>
      <c r="AE456" s="63"/>
    </row>
    <row r="457" spans="4:31" ht="15">
      <c r="D457" s="26"/>
      <c r="I457" s="18"/>
      <c r="N457" s="37"/>
      <c r="S457" s="44"/>
      <c r="X457" s="44"/>
      <c r="AC457" s="63"/>
      <c r="AD457" s="63"/>
      <c r="AE457" s="63"/>
    </row>
    <row r="458" spans="4:31" ht="15">
      <c r="D458" s="26"/>
      <c r="I458" s="18"/>
      <c r="N458" s="37"/>
      <c r="S458" s="44"/>
      <c r="X458" s="44"/>
      <c r="AC458" s="63"/>
      <c r="AD458" s="63"/>
      <c r="AE458" s="63"/>
    </row>
    <row r="459" spans="4:31" ht="15">
      <c r="D459" s="26"/>
      <c r="I459" s="18"/>
      <c r="N459" s="37"/>
      <c r="S459" s="44"/>
      <c r="X459" s="44"/>
      <c r="AC459" s="63"/>
      <c r="AD459" s="63"/>
      <c r="AE459" s="63"/>
    </row>
    <row r="460" spans="4:31" ht="15">
      <c r="D460" s="26"/>
      <c r="I460" s="18"/>
      <c r="N460" s="37"/>
      <c r="S460" s="44"/>
      <c r="X460" s="44"/>
      <c r="AC460" s="63"/>
      <c r="AD460" s="63"/>
      <c r="AE460" s="63"/>
    </row>
    <row r="461" spans="4:31" ht="15">
      <c r="D461" s="26"/>
      <c r="I461" s="18"/>
      <c r="N461" s="37"/>
      <c r="S461" s="44"/>
      <c r="X461" s="44"/>
      <c r="AC461" s="63"/>
      <c r="AD461" s="63"/>
      <c r="AE461" s="63"/>
    </row>
    <row r="462" spans="4:31" ht="15">
      <c r="D462" s="26"/>
      <c r="I462" s="18"/>
      <c r="N462" s="37"/>
      <c r="S462" s="44"/>
      <c r="X462" s="44"/>
      <c r="AC462" s="63"/>
      <c r="AD462" s="63"/>
      <c r="AE462" s="63"/>
    </row>
    <row r="463" spans="4:31" ht="15">
      <c r="D463" s="26"/>
      <c r="I463" s="18"/>
      <c r="N463" s="37"/>
      <c r="S463" s="44"/>
      <c r="X463" s="44"/>
      <c r="AC463" s="63"/>
      <c r="AD463" s="63"/>
      <c r="AE463" s="63"/>
    </row>
    <row r="464" spans="4:31" ht="15">
      <c r="D464" s="26"/>
      <c r="I464" s="18"/>
      <c r="N464" s="37"/>
      <c r="S464" s="44"/>
      <c r="X464" s="44"/>
      <c r="AC464" s="63"/>
      <c r="AD464" s="63"/>
      <c r="AE464" s="63"/>
    </row>
    <row r="465" spans="4:31" ht="15">
      <c r="D465" s="26"/>
      <c r="I465" s="18"/>
      <c r="N465" s="37"/>
      <c r="S465" s="44"/>
      <c r="X465" s="44"/>
      <c r="AC465" s="63"/>
      <c r="AD465" s="63"/>
      <c r="AE465" s="63"/>
    </row>
    <row r="466" spans="4:31" ht="15">
      <c r="D466" s="26"/>
      <c r="I466" s="18"/>
      <c r="N466" s="37"/>
      <c r="S466" s="44"/>
      <c r="X466" s="44"/>
      <c r="AC466" s="63"/>
      <c r="AD466" s="63"/>
      <c r="AE466" s="63"/>
    </row>
    <row r="467" spans="4:31" ht="15">
      <c r="D467" s="26"/>
      <c r="I467" s="18"/>
      <c r="N467" s="37"/>
      <c r="S467" s="44"/>
      <c r="X467" s="44"/>
      <c r="AC467" s="63"/>
      <c r="AD467" s="63"/>
      <c r="AE467" s="63"/>
    </row>
    <row r="468" spans="4:31" ht="15">
      <c r="D468" s="26"/>
      <c r="I468" s="18"/>
      <c r="N468" s="37"/>
      <c r="S468" s="44"/>
      <c r="X468" s="44"/>
      <c r="AC468" s="63"/>
      <c r="AD468" s="63"/>
      <c r="AE468" s="63"/>
    </row>
    <row r="469" spans="4:31" ht="15">
      <c r="D469" s="26"/>
      <c r="I469" s="18"/>
      <c r="N469" s="37"/>
      <c r="S469" s="44"/>
      <c r="X469" s="44"/>
      <c r="AC469" s="63"/>
      <c r="AD469" s="63"/>
      <c r="AE469" s="63"/>
    </row>
    <row r="470" spans="4:31" ht="15">
      <c r="D470" s="26"/>
      <c r="I470" s="18"/>
      <c r="N470" s="37"/>
      <c r="S470" s="44"/>
      <c r="X470" s="44"/>
      <c r="AC470" s="63"/>
      <c r="AD470" s="63"/>
      <c r="AE470" s="63"/>
    </row>
    <row r="471" spans="4:31" ht="15">
      <c r="D471" s="26"/>
      <c r="I471" s="18"/>
      <c r="N471" s="37"/>
      <c r="S471" s="44"/>
      <c r="X471" s="44"/>
      <c r="AC471" s="63"/>
      <c r="AD471" s="63"/>
      <c r="AE471" s="63"/>
    </row>
    <row r="472" spans="4:31" ht="15">
      <c r="D472" s="26"/>
      <c r="I472" s="18"/>
      <c r="N472" s="37"/>
      <c r="S472" s="44"/>
      <c r="X472" s="44"/>
      <c r="AC472" s="63"/>
      <c r="AD472" s="63"/>
      <c r="AE472" s="63"/>
    </row>
    <row r="473" spans="4:31" ht="15">
      <c r="D473" s="26"/>
      <c r="I473" s="18"/>
      <c r="N473" s="37"/>
      <c r="S473" s="44"/>
      <c r="X473" s="44"/>
      <c r="AC473" s="63"/>
      <c r="AD473" s="63"/>
      <c r="AE473" s="63"/>
    </row>
    <row r="474" spans="4:31" ht="15">
      <c r="D474" s="26"/>
      <c r="I474" s="18"/>
      <c r="N474" s="37"/>
      <c r="S474" s="44"/>
      <c r="X474" s="44"/>
      <c r="AC474" s="63"/>
      <c r="AD474" s="63"/>
      <c r="AE474" s="63"/>
    </row>
    <row r="475" spans="4:31" ht="15">
      <c r="D475" s="26"/>
      <c r="I475" s="18"/>
      <c r="N475" s="37"/>
      <c r="S475" s="44"/>
      <c r="X475" s="44"/>
      <c r="AC475" s="63"/>
      <c r="AD475" s="63"/>
      <c r="AE475" s="63"/>
    </row>
    <row r="476" spans="4:31" ht="15">
      <c r="D476" s="26"/>
      <c r="I476" s="18"/>
      <c r="N476" s="37"/>
      <c r="S476" s="44"/>
      <c r="X476" s="44"/>
      <c r="AC476" s="63"/>
      <c r="AD476" s="63"/>
      <c r="AE476" s="63"/>
    </row>
    <row r="477" spans="4:31" ht="15">
      <c r="D477" s="26"/>
      <c r="I477" s="18"/>
      <c r="N477" s="37"/>
      <c r="S477" s="44"/>
      <c r="X477" s="44"/>
      <c r="AC477" s="63"/>
      <c r="AD477" s="63"/>
      <c r="AE477" s="63"/>
    </row>
    <row r="478" spans="4:31" ht="15">
      <c r="D478" s="26"/>
      <c r="I478" s="18"/>
      <c r="N478" s="37"/>
      <c r="S478" s="44"/>
      <c r="X478" s="44"/>
      <c r="AC478" s="63"/>
      <c r="AD478" s="63"/>
      <c r="AE478" s="63"/>
    </row>
    <row r="479" spans="4:31" ht="15">
      <c r="D479" s="26"/>
      <c r="I479" s="18"/>
      <c r="N479" s="37"/>
      <c r="S479" s="44"/>
      <c r="X479" s="44"/>
      <c r="AC479" s="63"/>
      <c r="AD479" s="63"/>
      <c r="AE479" s="63"/>
    </row>
    <row r="480" spans="4:31" ht="15">
      <c r="D480" s="26"/>
      <c r="I480" s="18"/>
      <c r="N480" s="37"/>
      <c r="S480" s="44"/>
      <c r="X480" s="44"/>
      <c r="AC480" s="63"/>
      <c r="AD480" s="63"/>
      <c r="AE480" s="63"/>
    </row>
    <row r="481" spans="4:31" ht="15">
      <c r="D481" s="26"/>
      <c r="I481" s="18"/>
      <c r="N481" s="37"/>
      <c r="S481" s="44"/>
      <c r="X481" s="44"/>
      <c r="AC481" s="63"/>
      <c r="AD481" s="63"/>
      <c r="AE481" s="63"/>
    </row>
    <row r="482" spans="4:31" ht="15">
      <c r="D482" s="26"/>
      <c r="I482" s="18"/>
      <c r="N482" s="37"/>
      <c r="S482" s="44"/>
      <c r="X482" s="44"/>
      <c r="AC482" s="63"/>
      <c r="AD482" s="63"/>
      <c r="AE482" s="63"/>
    </row>
    <row r="483" spans="4:31" ht="15">
      <c r="D483" s="26"/>
      <c r="I483" s="18"/>
      <c r="N483" s="37"/>
      <c r="S483" s="44"/>
      <c r="X483" s="44"/>
      <c r="AC483" s="63"/>
      <c r="AD483" s="63"/>
      <c r="AE483" s="63"/>
    </row>
    <row r="484" spans="4:31" ht="15">
      <c r="D484" s="26"/>
      <c r="I484" s="18"/>
      <c r="N484" s="37"/>
      <c r="S484" s="44"/>
      <c r="X484" s="44"/>
      <c r="AC484" s="63"/>
      <c r="AD484" s="63"/>
      <c r="AE484" s="63"/>
    </row>
    <row r="485" spans="4:31" ht="15">
      <c r="D485" s="26"/>
      <c r="I485" s="18"/>
      <c r="N485" s="37"/>
      <c r="S485" s="44"/>
      <c r="X485" s="44"/>
      <c r="AC485" s="63"/>
      <c r="AD485" s="63"/>
      <c r="AE485" s="63"/>
    </row>
    <row r="486" spans="4:31" ht="15">
      <c r="D486" s="26"/>
      <c r="I486" s="18"/>
      <c r="N486" s="37"/>
      <c r="S486" s="44"/>
      <c r="X486" s="44"/>
      <c r="AC486" s="63"/>
      <c r="AD486" s="63"/>
      <c r="AE486" s="63"/>
    </row>
    <row r="487" spans="4:31" ht="15">
      <c r="D487" s="26"/>
      <c r="I487" s="18"/>
      <c r="N487" s="37"/>
      <c r="S487" s="44"/>
      <c r="X487" s="44"/>
      <c r="AC487" s="63"/>
      <c r="AD487" s="63"/>
      <c r="AE487" s="63"/>
    </row>
    <row r="488" spans="4:31" ht="15">
      <c r="D488" s="26"/>
      <c r="I488" s="18"/>
      <c r="N488" s="37"/>
      <c r="S488" s="44"/>
      <c r="X488" s="44"/>
      <c r="AC488" s="63"/>
      <c r="AD488" s="63"/>
      <c r="AE488" s="63"/>
    </row>
    <row r="489" spans="4:31" ht="15">
      <c r="D489" s="26"/>
      <c r="I489" s="18"/>
      <c r="N489" s="37"/>
      <c r="S489" s="44"/>
      <c r="X489" s="44"/>
      <c r="AC489" s="63"/>
      <c r="AD489" s="63"/>
      <c r="AE489" s="63"/>
    </row>
    <row r="490" spans="4:31" ht="15">
      <c r="D490" s="26"/>
      <c r="I490" s="18"/>
      <c r="N490" s="37"/>
      <c r="S490" s="44"/>
      <c r="X490" s="44"/>
      <c r="AC490" s="63"/>
      <c r="AD490" s="63"/>
      <c r="AE490" s="63"/>
    </row>
    <row r="491" spans="4:31" ht="15">
      <c r="D491" s="26"/>
      <c r="I491" s="18"/>
      <c r="N491" s="37"/>
      <c r="S491" s="44"/>
      <c r="X491" s="44"/>
      <c r="AC491" s="63"/>
      <c r="AD491" s="63"/>
      <c r="AE491" s="63"/>
    </row>
    <row r="492" spans="4:31" ht="15">
      <c r="D492" s="26"/>
      <c r="I492" s="18"/>
      <c r="N492" s="37"/>
      <c r="S492" s="44"/>
      <c r="X492" s="44"/>
      <c r="AC492" s="63"/>
      <c r="AD492" s="63"/>
      <c r="AE492" s="63"/>
    </row>
    <row r="493" spans="4:31" ht="15">
      <c r="D493" s="26"/>
      <c r="I493" s="18"/>
      <c r="N493" s="37"/>
      <c r="S493" s="44"/>
      <c r="X493" s="44"/>
      <c r="AC493" s="63"/>
      <c r="AD493" s="63"/>
      <c r="AE493" s="63"/>
    </row>
    <row r="494" spans="4:31" ht="15">
      <c r="D494" s="26"/>
      <c r="I494" s="18"/>
      <c r="N494" s="37"/>
      <c r="S494" s="44"/>
      <c r="X494" s="44"/>
      <c r="AC494" s="63"/>
      <c r="AD494" s="63"/>
      <c r="AE494" s="63"/>
    </row>
    <row r="495" spans="4:31" ht="15">
      <c r="D495" s="26"/>
      <c r="I495" s="18"/>
      <c r="N495" s="37"/>
      <c r="S495" s="44"/>
      <c r="X495" s="44"/>
      <c r="AC495" s="63"/>
      <c r="AD495" s="63"/>
      <c r="AE495" s="63"/>
    </row>
    <row r="496" spans="4:31" ht="15">
      <c r="D496" s="26"/>
      <c r="I496" s="18"/>
      <c r="N496" s="37"/>
      <c r="S496" s="44"/>
      <c r="X496" s="44"/>
      <c r="AC496" s="63"/>
      <c r="AD496" s="63"/>
      <c r="AE496" s="63"/>
    </row>
    <row r="497" spans="4:31" ht="15">
      <c r="D497" s="26"/>
      <c r="I497" s="18"/>
      <c r="N497" s="37"/>
      <c r="S497" s="44"/>
      <c r="X497" s="44"/>
      <c r="AC497" s="63"/>
      <c r="AD497" s="63"/>
      <c r="AE497" s="63"/>
    </row>
    <row r="498" spans="4:31" ht="15">
      <c r="D498" s="26"/>
      <c r="I498" s="18"/>
      <c r="N498" s="37"/>
      <c r="S498" s="44"/>
      <c r="X498" s="44"/>
      <c r="AC498" s="63"/>
      <c r="AD498" s="63"/>
      <c r="AE498" s="63"/>
    </row>
    <row r="499" spans="4:31" ht="15">
      <c r="D499" s="26"/>
      <c r="I499" s="18"/>
      <c r="N499" s="37"/>
      <c r="S499" s="44"/>
      <c r="X499" s="44"/>
      <c r="AC499" s="63"/>
      <c r="AD499" s="63"/>
      <c r="AE499" s="63"/>
    </row>
    <row r="500" spans="4:31" ht="15">
      <c r="D500" s="26"/>
      <c r="I500" s="18"/>
      <c r="N500" s="37"/>
      <c r="S500" s="44"/>
      <c r="X500" s="44"/>
      <c r="AC500" s="63"/>
      <c r="AD500" s="63"/>
      <c r="AE500" s="63"/>
    </row>
    <row r="501" spans="4:31" ht="15">
      <c r="D501" s="26"/>
      <c r="I501" s="18"/>
      <c r="N501" s="37"/>
      <c r="S501" s="44"/>
      <c r="X501" s="44"/>
      <c r="AC501" s="63"/>
      <c r="AD501" s="63"/>
      <c r="AE501" s="63"/>
    </row>
    <row r="502" spans="4:31" ht="15">
      <c r="D502" s="26"/>
      <c r="I502" s="18"/>
      <c r="N502" s="37"/>
      <c r="S502" s="44"/>
      <c r="X502" s="44"/>
      <c r="AC502" s="63"/>
      <c r="AD502" s="63"/>
      <c r="AE502" s="63"/>
    </row>
    <row r="503" spans="4:31" ht="15">
      <c r="D503" s="26"/>
      <c r="I503" s="18"/>
      <c r="N503" s="37"/>
      <c r="S503" s="44"/>
      <c r="X503" s="44"/>
      <c r="AC503" s="63"/>
      <c r="AD503" s="63"/>
      <c r="AE503" s="63"/>
    </row>
    <row r="504" spans="4:31" ht="15">
      <c r="D504" s="26"/>
      <c r="I504" s="18"/>
      <c r="N504" s="37"/>
      <c r="S504" s="44"/>
      <c r="X504" s="44"/>
      <c r="AC504" s="63"/>
      <c r="AD504" s="63"/>
      <c r="AE504" s="63"/>
    </row>
    <row r="505" spans="4:31" ht="15">
      <c r="D505" s="26"/>
      <c r="I505" s="18"/>
      <c r="N505" s="37"/>
      <c r="S505" s="44"/>
      <c r="X505" s="44"/>
      <c r="AC505" s="63"/>
      <c r="AD505" s="63"/>
      <c r="AE505" s="63"/>
    </row>
    <row r="506" spans="4:31" ht="15">
      <c r="D506" s="26"/>
      <c r="I506" s="18"/>
      <c r="N506" s="37"/>
      <c r="S506" s="44"/>
      <c r="X506" s="44"/>
      <c r="AC506" s="63"/>
      <c r="AD506" s="63"/>
      <c r="AE506" s="63"/>
    </row>
    <row r="507" spans="4:31" ht="15">
      <c r="D507" s="26"/>
      <c r="I507" s="18"/>
      <c r="N507" s="37"/>
      <c r="S507" s="44"/>
      <c r="X507" s="44"/>
      <c r="AC507" s="63"/>
      <c r="AD507" s="63"/>
      <c r="AE507" s="63"/>
    </row>
    <row r="508" spans="4:31" ht="15">
      <c r="D508" s="26"/>
      <c r="I508" s="18"/>
      <c r="N508" s="37"/>
      <c r="S508" s="44"/>
      <c r="X508" s="44"/>
      <c r="AC508" s="63"/>
      <c r="AD508" s="63"/>
      <c r="AE508" s="63"/>
    </row>
    <row r="509" spans="4:31" ht="15">
      <c r="D509" s="26"/>
      <c r="I509" s="18"/>
      <c r="N509" s="37"/>
      <c r="S509" s="44"/>
      <c r="X509" s="44"/>
      <c r="AC509" s="63"/>
      <c r="AD509" s="63"/>
      <c r="AE509" s="63"/>
    </row>
    <row r="510" spans="4:31" ht="15">
      <c r="D510" s="26"/>
      <c r="I510" s="18"/>
      <c r="N510" s="37"/>
      <c r="S510" s="44"/>
      <c r="X510" s="44"/>
      <c r="AC510" s="63"/>
      <c r="AD510" s="63"/>
      <c r="AE510" s="63"/>
    </row>
    <row r="511" spans="4:31" ht="15">
      <c r="D511" s="26"/>
      <c r="I511" s="18"/>
      <c r="N511" s="37"/>
      <c r="S511" s="44"/>
      <c r="X511" s="44"/>
      <c r="AC511" s="63"/>
      <c r="AD511" s="63"/>
      <c r="AE511" s="63"/>
    </row>
    <row r="512" spans="4:31" ht="15">
      <c r="D512" s="26"/>
      <c r="I512" s="18"/>
      <c r="N512" s="37"/>
      <c r="S512" s="44"/>
      <c r="X512" s="44"/>
      <c r="AC512" s="63"/>
      <c r="AD512" s="63"/>
      <c r="AE512" s="63"/>
    </row>
    <row r="513" spans="4:31" ht="15">
      <c r="D513" s="26"/>
      <c r="I513" s="18"/>
      <c r="N513" s="37"/>
      <c r="S513" s="44"/>
      <c r="X513" s="44"/>
      <c r="AC513" s="63"/>
      <c r="AD513" s="63"/>
      <c r="AE513" s="63"/>
    </row>
    <row r="514" spans="4:31" ht="15">
      <c r="D514" s="26"/>
      <c r="I514" s="18"/>
      <c r="N514" s="37"/>
      <c r="S514" s="44"/>
      <c r="X514" s="44"/>
      <c r="AC514" s="63"/>
      <c r="AD514" s="63"/>
      <c r="AE514" s="63"/>
    </row>
    <row r="515" spans="4:31" ht="15">
      <c r="D515" s="26"/>
      <c r="I515" s="18"/>
      <c r="N515" s="37"/>
      <c r="S515" s="44"/>
      <c r="X515" s="44"/>
      <c r="AC515" s="63"/>
      <c r="AD515" s="63"/>
      <c r="AE515" s="63"/>
    </row>
    <row r="516" spans="4:31" ht="15">
      <c r="D516" s="26"/>
      <c r="I516" s="18"/>
      <c r="N516" s="37"/>
      <c r="S516" s="44"/>
      <c r="X516" s="44"/>
      <c r="AC516" s="63"/>
      <c r="AD516" s="63"/>
      <c r="AE516" s="63"/>
    </row>
    <row r="517" spans="4:31" ht="15">
      <c r="D517" s="26"/>
      <c r="I517" s="18"/>
      <c r="N517" s="37"/>
      <c r="S517" s="44"/>
      <c r="X517" s="44"/>
      <c r="AC517" s="63"/>
      <c r="AD517" s="63"/>
      <c r="AE517" s="63"/>
    </row>
    <row r="518" spans="4:31" ht="15">
      <c r="D518" s="26"/>
      <c r="I518" s="18"/>
      <c r="N518" s="37"/>
      <c r="S518" s="44"/>
      <c r="X518" s="44"/>
      <c r="AC518" s="63"/>
      <c r="AD518" s="63"/>
      <c r="AE518" s="63"/>
    </row>
    <row r="519" spans="4:31" ht="15">
      <c r="D519" s="26"/>
      <c r="I519" s="18"/>
      <c r="N519" s="37"/>
      <c r="S519" s="44"/>
      <c r="X519" s="44"/>
      <c r="AC519" s="63"/>
      <c r="AD519" s="63"/>
      <c r="AE519" s="63"/>
    </row>
    <row r="520" spans="4:31" ht="15">
      <c r="D520" s="26"/>
      <c r="I520" s="18"/>
      <c r="N520" s="37"/>
      <c r="S520" s="44"/>
      <c r="X520" s="44"/>
      <c r="AC520" s="63"/>
      <c r="AD520" s="63"/>
      <c r="AE520" s="63"/>
    </row>
    <row r="521" spans="4:31" ht="15">
      <c r="D521" s="26"/>
      <c r="I521" s="18"/>
      <c r="N521" s="37"/>
      <c r="S521" s="44"/>
      <c r="X521" s="44"/>
      <c r="AC521" s="63"/>
      <c r="AD521" s="63"/>
      <c r="AE521" s="63"/>
    </row>
    <row r="522" spans="4:31" ht="15">
      <c r="D522" s="26"/>
      <c r="I522" s="18"/>
      <c r="N522" s="37"/>
      <c r="S522" s="44"/>
      <c r="X522" s="44"/>
      <c r="AC522" s="63"/>
      <c r="AD522" s="63"/>
      <c r="AE522" s="63"/>
    </row>
    <row r="523" spans="4:31" ht="15">
      <c r="D523" s="26"/>
      <c r="I523" s="18"/>
      <c r="N523" s="37"/>
      <c r="S523" s="44"/>
      <c r="X523" s="44"/>
      <c r="AC523" s="63"/>
      <c r="AD523" s="63"/>
      <c r="AE523" s="63"/>
    </row>
    <row r="524" spans="4:31" ht="15">
      <c r="D524" s="26"/>
      <c r="I524" s="18"/>
      <c r="N524" s="37"/>
      <c r="S524" s="44"/>
      <c r="X524" s="44"/>
      <c r="AC524" s="63"/>
      <c r="AD524" s="63"/>
      <c r="AE524" s="63"/>
    </row>
    <row r="525" spans="4:31" ht="15">
      <c r="D525" s="26"/>
      <c r="I525" s="18"/>
      <c r="N525" s="37"/>
      <c r="S525" s="44"/>
      <c r="X525" s="44"/>
      <c r="AC525" s="63"/>
      <c r="AD525" s="63"/>
      <c r="AE525" s="63"/>
    </row>
    <row r="526" spans="4:31" ht="15">
      <c r="D526" s="26"/>
      <c r="I526" s="18"/>
      <c r="N526" s="37"/>
      <c r="S526" s="44"/>
      <c r="X526" s="44"/>
      <c r="AC526" s="63"/>
      <c r="AD526" s="63"/>
      <c r="AE526" s="63"/>
    </row>
    <row r="527" spans="4:31" ht="15">
      <c r="D527" s="26"/>
      <c r="I527" s="18"/>
      <c r="N527" s="37"/>
      <c r="S527" s="44"/>
      <c r="X527" s="44"/>
      <c r="AC527" s="63"/>
      <c r="AD527" s="63"/>
      <c r="AE527" s="63"/>
    </row>
    <row r="528" spans="4:31" ht="15">
      <c r="D528" s="26"/>
      <c r="I528" s="18"/>
      <c r="N528" s="37"/>
      <c r="S528" s="44"/>
      <c r="X528" s="44"/>
      <c r="AC528" s="63"/>
      <c r="AD528" s="63"/>
      <c r="AE528" s="63"/>
    </row>
    <row r="529" spans="4:31" ht="15">
      <c r="D529" s="26"/>
      <c r="I529" s="18"/>
      <c r="N529" s="37"/>
      <c r="S529" s="44"/>
      <c r="X529" s="44"/>
      <c r="AC529" s="63"/>
      <c r="AD529" s="63"/>
      <c r="AE529" s="63"/>
    </row>
    <row r="530" spans="4:31" ht="15">
      <c r="D530" s="26"/>
      <c r="I530" s="18"/>
      <c r="N530" s="37"/>
      <c r="S530" s="44"/>
      <c r="X530" s="44"/>
      <c r="AC530" s="63"/>
      <c r="AD530" s="63"/>
      <c r="AE530" s="63"/>
    </row>
    <row r="531" spans="4:31" ht="15">
      <c r="D531" s="26"/>
      <c r="I531" s="18"/>
      <c r="N531" s="37"/>
      <c r="S531" s="44"/>
      <c r="X531" s="44"/>
      <c r="AC531" s="63"/>
      <c r="AD531" s="63"/>
      <c r="AE531" s="63"/>
    </row>
    <row r="532" spans="4:31" ht="15">
      <c r="D532" s="26"/>
      <c r="I532" s="18"/>
      <c r="N532" s="37"/>
      <c r="S532" s="44"/>
      <c r="X532" s="44"/>
      <c r="AC532" s="63"/>
      <c r="AD532" s="63"/>
      <c r="AE532" s="63"/>
    </row>
    <row r="533" spans="4:31" ht="15">
      <c r="D533" s="26"/>
      <c r="I533" s="18"/>
      <c r="N533" s="37"/>
      <c r="S533" s="44"/>
      <c r="X533" s="44"/>
      <c r="AC533" s="63"/>
      <c r="AD533" s="63"/>
      <c r="AE533" s="63"/>
    </row>
    <row r="534" spans="4:31" ht="15">
      <c r="D534" s="26"/>
      <c r="I534" s="18"/>
      <c r="N534" s="37"/>
      <c r="S534" s="44"/>
      <c r="X534" s="44"/>
      <c r="AC534" s="63"/>
      <c r="AD534" s="63"/>
      <c r="AE534" s="63"/>
    </row>
    <row r="535" spans="4:31" ht="15">
      <c r="D535" s="26"/>
      <c r="I535" s="18"/>
      <c r="N535" s="37"/>
      <c r="S535" s="44"/>
      <c r="X535" s="44"/>
      <c r="AC535" s="63"/>
      <c r="AD535" s="63"/>
      <c r="AE535" s="63"/>
    </row>
    <row r="536" spans="4:31" ht="15">
      <c r="D536" s="26"/>
      <c r="I536" s="18"/>
      <c r="N536" s="37"/>
      <c r="S536" s="44"/>
      <c r="X536" s="44"/>
      <c r="AC536" s="63"/>
      <c r="AD536" s="63"/>
      <c r="AE536" s="63"/>
    </row>
    <row r="537" spans="4:31" ht="15">
      <c r="D537" s="26"/>
      <c r="I537" s="18"/>
      <c r="N537" s="37"/>
      <c r="S537" s="44"/>
      <c r="X537" s="44"/>
      <c r="AC537" s="63"/>
      <c r="AD537" s="63"/>
      <c r="AE537" s="63"/>
    </row>
    <row r="538" spans="4:31" ht="15">
      <c r="D538" s="26"/>
      <c r="I538" s="18"/>
      <c r="N538" s="37"/>
      <c r="S538" s="44"/>
      <c r="X538" s="44"/>
      <c r="AC538" s="63"/>
      <c r="AD538" s="63"/>
      <c r="AE538" s="63"/>
    </row>
    <row r="539" spans="4:31" ht="15">
      <c r="D539" s="26"/>
      <c r="I539" s="18"/>
      <c r="N539" s="37"/>
      <c r="S539" s="44"/>
      <c r="X539" s="44"/>
      <c r="AC539" s="63"/>
      <c r="AD539" s="63"/>
      <c r="AE539" s="63"/>
    </row>
    <row r="540" spans="4:31" ht="15">
      <c r="D540" s="26"/>
      <c r="I540" s="18"/>
      <c r="N540" s="37"/>
      <c r="S540" s="44"/>
      <c r="X540" s="44"/>
      <c r="AC540" s="63"/>
      <c r="AD540" s="63"/>
      <c r="AE540" s="63"/>
    </row>
    <row r="541" spans="4:31" ht="15">
      <c r="D541" s="26"/>
      <c r="I541" s="18"/>
      <c r="N541" s="37"/>
      <c r="S541" s="44"/>
      <c r="X541" s="44"/>
      <c r="AC541" s="63"/>
      <c r="AD541" s="63"/>
      <c r="AE541" s="63"/>
    </row>
    <row r="542" spans="4:31" ht="15">
      <c r="D542" s="26"/>
      <c r="I542" s="18"/>
      <c r="N542" s="37"/>
      <c r="S542" s="44"/>
      <c r="X542" s="44"/>
      <c r="AC542" s="63"/>
      <c r="AD542" s="63"/>
      <c r="AE542" s="63"/>
    </row>
    <row r="543" spans="4:31" ht="15">
      <c r="D543" s="26"/>
      <c r="I543" s="18"/>
      <c r="N543" s="37"/>
      <c r="S543" s="44"/>
      <c r="X543" s="44"/>
      <c r="AC543" s="63"/>
      <c r="AD543" s="63"/>
      <c r="AE543" s="63"/>
    </row>
    <row r="544" spans="4:31" ht="15">
      <c r="D544" s="26"/>
      <c r="I544" s="18"/>
      <c r="N544" s="37"/>
      <c r="S544" s="44"/>
      <c r="X544" s="44"/>
      <c r="AC544" s="63"/>
      <c r="AD544" s="63"/>
      <c r="AE544" s="63"/>
    </row>
    <row r="545" spans="4:31" ht="15">
      <c r="D545" s="26"/>
      <c r="I545" s="18"/>
      <c r="N545" s="37"/>
      <c r="S545" s="44"/>
      <c r="X545" s="44"/>
      <c r="AC545" s="63"/>
      <c r="AD545" s="63"/>
      <c r="AE545" s="63"/>
    </row>
    <row r="546" spans="4:31" ht="15">
      <c r="D546" s="26"/>
      <c r="I546" s="18"/>
      <c r="N546" s="37"/>
      <c r="S546" s="44"/>
      <c r="X546" s="44"/>
      <c r="AC546" s="63"/>
      <c r="AD546" s="63"/>
      <c r="AE546" s="63"/>
    </row>
    <row r="547" spans="4:31" ht="15">
      <c r="D547" s="26"/>
      <c r="I547" s="18"/>
      <c r="N547" s="37"/>
      <c r="S547" s="44"/>
      <c r="X547" s="44"/>
      <c r="AC547" s="63"/>
      <c r="AD547" s="63"/>
      <c r="AE547" s="63"/>
    </row>
    <row r="548" spans="4:31" ht="15">
      <c r="D548" s="26"/>
      <c r="I548" s="18"/>
      <c r="N548" s="37"/>
      <c r="S548" s="44"/>
      <c r="X548" s="44"/>
      <c r="AC548" s="63"/>
      <c r="AD548" s="63"/>
      <c r="AE548" s="63"/>
    </row>
    <row r="549" spans="4:31" ht="15">
      <c r="D549" s="26"/>
      <c r="I549" s="18"/>
      <c r="N549" s="37"/>
      <c r="S549" s="44"/>
      <c r="X549" s="44"/>
      <c r="AC549" s="63"/>
      <c r="AD549" s="63"/>
      <c r="AE549" s="63"/>
    </row>
    <row r="550" spans="4:31" ht="15">
      <c r="D550" s="26"/>
      <c r="I550" s="18"/>
      <c r="N550" s="37"/>
      <c r="S550" s="44"/>
      <c r="X550" s="44"/>
      <c r="AC550" s="63"/>
      <c r="AD550" s="63"/>
      <c r="AE550" s="63"/>
    </row>
    <row r="551" spans="4:31" ht="15">
      <c r="D551" s="26"/>
      <c r="I551" s="18"/>
      <c r="N551" s="37"/>
      <c r="S551" s="44"/>
      <c r="X551" s="44"/>
      <c r="AC551" s="63"/>
      <c r="AD551" s="63"/>
      <c r="AE551" s="63"/>
    </row>
    <row r="552" spans="4:31" ht="15">
      <c r="D552" s="26"/>
      <c r="I552" s="18"/>
      <c r="N552" s="37"/>
      <c r="S552" s="44"/>
      <c r="X552" s="44"/>
      <c r="AC552" s="63"/>
      <c r="AD552" s="63"/>
      <c r="AE552" s="63"/>
    </row>
    <row r="553" spans="4:31" ht="15">
      <c r="D553" s="26"/>
      <c r="I553" s="18"/>
      <c r="N553" s="37"/>
      <c r="S553" s="44"/>
      <c r="X553" s="44"/>
      <c r="AC553" s="63"/>
      <c r="AD553" s="63"/>
      <c r="AE553" s="63"/>
    </row>
    <row r="554" spans="4:31" ht="15">
      <c r="D554" s="26"/>
      <c r="I554" s="18"/>
      <c r="N554" s="37"/>
      <c r="S554" s="44"/>
      <c r="X554" s="44"/>
      <c r="AC554" s="63"/>
      <c r="AD554" s="63"/>
      <c r="AE554" s="63"/>
    </row>
    <row r="555" spans="4:31" ht="15">
      <c r="D555" s="26"/>
      <c r="I555" s="18"/>
      <c r="N555" s="37"/>
      <c r="S555" s="44"/>
      <c r="X555" s="44"/>
      <c r="AC555" s="63"/>
      <c r="AD555" s="63"/>
      <c r="AE555" s="63"/>
    </row>
    <row r="556" spans="4:31" ht="15">
      <c r="D556" s="26"/>
      <c r="I556" s="18"/>
      <c r="N556" s="37"/>
      <c r="S556" s="44"/>
      <c r="X556" s="44"/>
      <c r="AC556" s="63"/>
      <c r="AD556" s="63"/>
      <c r="AE556" s="63"/>
    </row>
    <row r="557" spans="4:31" ht="15">
      <c r="D557" s="26"/>
      <c r="I557" s="18"/>
      <c r="N557" s="37"/>
      <c r="S557" s="44"/>
      <c r="X557" s="44"/>
      <c r="AC557" s="63"/>
      <c r="AD557" s="63"/>
      <c r="AE557" s="63"/>
    </row>
    <row r="558" spans="4:31" ht="15">
      <c r="D558" s="26"/>
      <c r="I558" s="18"/>
      <c r="N558" s="37"/>
      <c r="S558" s="44"/>
      <c r="X558" s="44"/>
      <c r="AC558" s="63"/>
      <c r="AD558" s="63"/>
      <c r="AE558" s="63"/>
    </row>
    <row r="559" spans="4:31" ht="15">
      <c r="D559" s="26"/>
      <c r="I559" s="18"/>
      <c r="N559" s="37"/>
      <c r="S559" s="44"/>
      <c r="X559" s="44"/>
      <c r="AC559" s="63"/>
      <c r="AD559" s="63"/>
      <c r="AE559" s="63"/>
    </row>
    <row r="560" spans="4:31" ht="15">
      <c r="D560" s="26"/>
      <c r="I560" s="18"/>
      <c r="N560" s="37"/>
      <c r="S560" s="44"/>
      <c r="X560" s="44"/>
      <c r="AC560" s="63"/>
      <c r="AD560" s="63"/>
      <c r="AE560" s="63"/>
    </row>
    <row r="561" spans="4:31" ht="15">
      <c r="D561" s="26"/>
      <c r="I561" s="18"/>
      <c r="N561" s="37"/>
      <c r="S561" s="44"/>
      <c r="X561" s="44"/>
      <c r="AC561" s="63"/>
      <c r="AD561" s="63"/>
      <c r="AE561" s="63"/>
    </row>
    <row r="562" spans="4:31" ht="15">
      <c r="D562" s="26"/>
      <c r="I562" s="18"/>
      <c r="N562" s="37"/>
      <c r="S562" s="44"/>
      <c r="X562" s="44"/>
      <c r="AC562" s="63"/>
      <c r="AD562" s="63"/>
      <c r="AE562" s="63"/>
    </row>
    <row r="563" spans="4:31" ht="15">
      <c r="D563" s="26"/>
      <c r="I563" s="18"/>
      <c r="N563" s="37"/>
      <c r="S563" s="44"/>
      <c r="X563" s="44"/>
      <c r="AC563" s="63"/>
      <c r="AD563" s="63"/>
      <c r="AE563" s="63"/>
    </row>
    <row r="564" spans="4:31" ht="15">
      <c r="D564" s="26"/>
      <c r="I564" s="18"/>
      <c r="N564" s="37"/>
      <c r="S564" s="44"/>
      <c r="X564" s="44"/>
      <c r="AC564" s="63"/>
      <c r="AD564" s="63"/>
      <c r="AE564" s="63"/>
    </row>
    <row r="565" spans="4:31" ht="15">
      <c r="D565" s="26"/>
      <c r="I565" s="18"/>
      <c r="N565" s="37"/>
      <c r="S565" s="44"/>
      <c r="X565" s="44"/>
      <c r="AC565" s="63"/>
      <c r="AD565" s="63"/>
      <c r="AE565" s="63"/>
    </row>
    <row r="566" spans="4:31" ht="15">
      <c r="D566" s="26"/>
      <c r="I566" s="18"/>
      <c r="N566" s="37"/>
      <c r="S566" s="44"/>
      <c r="X566" s="44"/>
      <c r="AC566" s="63"/>
      <c r="AD566" s="63"/>
      <c r="AE566" s="63"/>
    </row>
    <row r="567" spans="4:31" ht="15">
      <c r="D567" s="26"/>
      <c r="I567" s="18"/>
      <c r="N567" s="37"/>
      <c r="S567" s="44"/>
      <c r="X567" s="44"/>
      <c r="AC567" s="63"/>
      <c r="AD567" s="63"/>
      <c r="AE567" s="63"/>
    </row>
    <row r="568" spans="4:31" ht="15">
      <c r="D568" s="26"/>
      <c r="I568" s="18"/>
      <c r="N568" s="37"/>
      <c r="S568" s="44"/>
      <c r="X568" s="44"/>
      <c r="AC568" s="63"/>
      <c r="AD568" s="63"/>
      <c r="AE568" s="63"/>
    </row>
    <row r="569" spans="4:31" ht="15">
      <c r="D569" s="26"/>
      <c r="I569" s="18"/>
      <c r="N569" s="37"/>
      <c r="S569" s="44"/>
      <c r="X569" s="44"/>
      <c r="AC569" s="63"/>
      <c r="AD569" s="63"/>
      <c r="AE569" s="63"/>
    </row>
    <row r="570" spans="4:31" ht="15">
      <c r="D570" s="26"/>
      <c r="I570" s="18"/>
      <c r="N570" s="37"/>
      <c r="S570" s="44"/>
      <c r="X570" s="44"/>
      <c r="AC570" s="63"/>
      <c r="AD570" s="63"/>
      <c r="AE570" s="63"/>
    </row>
    <row r="571" spans="4:31" ht="15">
      <c r="D571" s="26"/>
      <c r="I571" s="18"/>
      <c r="N571" s="37"/>
      <c r="S571" s="44"/>
      <c r="X571" s="44"/>
      <c r="AC571" s="63"/>
      <c r="AD571" s="63"/>
      <c r="AE571" s="63"/>
    </row>
    <row r="572" spans="4:31" ht="15">
      <c r="D572" s="26"/>
      <c r="I572" s="18"/>
      <c r="N572" s="37"/>
      <c r="S572" s="44"/>
      <c r="X572" s="44"/>
      <c r="AC572" s="63"/>
      <c r="AD572" s="63"/>
      <c r="AE572" s="63"/>
    </row>
    <row r="573" spans="4:31" ht="15">
      <c r="D573" s="26"/>
      <c r="I573" s="18"/>
      <c r="N573" s="37"/>
      <c r="S573" s="44"/>
      <c r="X573" s="44"/>
      <c r="AC573" s="63"/>
      <c r="AD573" s="63"/>
      <c r="AE573" s="63"/>
    </row>
    <row r="574" spans="4:31" ht="15">
      <c r="D574" s="26"/>
      <c r="I574" s="18"/>
      <c r="N574" s="37"/>
      <c r="S574" s="44"/>
      <c r="X574" s="44"/>
      <c r="AC574" s="63"/>
      <c r="AD574" s="63"/>
      <c r="AE574" s="63"/>
    </row>
    <row r="575" spans="4:31" ht="15">
      <c r="D575" s="26"/>
      <c r="I575" s="18"/>
      <c r="N575" s="37"/>
      <c r="S575" s="44"/>
      <c r="X575" s="44"/>
      <c r="AC575" s="63"/>
      <c r="AD575" s="63"/>
      <c r="AE575" s="63"/>
    </row>
    <row r="576" spans="4:31" ht="15">
      <c r="D576" s="26"/>
      <c r="I576" s="18"/>
      <c r="N576" s="37"/>
      <c r="S576" s="44"/>
      <c r="X576" s="44"/>
      <c r="AC576" s="63"/>
      <c r="AD576" s="63"/>
      <c r="AE576" s="63"/>
    </row>
    <row r="577" spans="4:31" ht="15">
      <c r="D577" s="26"/>
      <c r="I577" s="18"/>
      <c r="N577" s="37"/>
      <c r="S577" s="44"/>
      <c r="X577" s="44"/>
      <c r="AC577" s="63"/>
      <c r="AD577" s="63"/>
      <c r="AE577" s="63"/>
    </row>
    <row r="578" spans="4:31" ht="15">
      <c r="D578" s="26"/>
      <c r="I578" s="18"/>
      <c r="N578" s="37"/>
      <c r="S578" s="44"/>
      <c r="X578" s="44"/>
      <c r="AC578" s="63"/>
      <c r="AD578" s="63"/>
      <c r="AE578" s="63"/>
    </row>
    <row r="579" spans="4:31" ht="15">
      <c r="D579" s="26"/>
      <c r="I579" s="18"/>
      <c r="N579" s="37"/>
      <c r="S579" s="44"/>
      <c r="X579" s="44"/>
      <c r="AC579" s="63"/>
      <c r="AD579" s="63"/>
      <c r="AE579" s="63"/>
    </row>
    <row r="580" spans="4:31" ht="15">
      <c r="D580" s="26"/>
      <c r="I580" s="18"/>
      <c r="N580" s="37"/>
      <c r="S580" s="44"/>
      <c r="X580" s="44"/>
      <c r="AC580" s="63"/>
      <c r="AD580" s="63"/>
      <c r="AE580" s="63"/>
    </row>
    <row r="581" spans="4:31" ht="15">
      <c r="D581" s="26"/>
      <c r="I581" s="18"/>
      <c r="N581" s="37"/>
      <c r="S581" s="44"/>
      <c r="X581" s="44"/>
      <c r="AC581" s="63"/>
      <c r="AD581" s="63"/>
      <c r="AE581" s="63"/>
    </row>
    <row r="582" spans="4:31" ht="15">
      <c r="D582" s="26"/>
      <c r="I582" s="18"/>
      <c r="N582" s="37"/>
      <c r="S582" s="44"/>
      <c r="X582" s="44"/>
      <c r="AC582" s="63"/>
      <c r="AD582" s="63"/>
      <c r="AE582" s="63"/>
    </row>
    <row r="583" spans="4:31" ht="15">
      <c r="D583" s="26"/>
      <c r="I583" s="18"/>
      <c r="N583" s="37"/>
      <c r="S583" s="44"/>
      <c r="X583" s="44"/>
      <c r="AC583" s="63"/>
      <c r="AD583" s="63"/>
      <c r="AE583" s="63"/>
    </row>
    <row r="584" spans="4:31" ht="15">
      <c r="D584" s="26"/>
      <c r="I584" s="18"/>
      <c r="N584" s="37"/>
      <c r="S584" s="44"/>
      <c r="X584" s="44"/>
      <c r="AC584" s="63"/>
      <c r="AD584" s="63"/>
      <c r="AE584" s="63"/>
    </row>
    <row r="585" spans="4:31" ht="15">
      <c r="D585" s="26"/>
      <c r="I585" s="18"/>
      <c r="N585" s="37"/>
      <c r="S585" s="44"/>
      <c r="X585" s="44"/>
      <c r="AC585" s="63"/>
      <c r="AD585" s="63"/>
      <c r="AE585" s="63"/>
    </row>
    <row r="586" spans="4:31" ht="15">
      <c r="D586" s="26"/>
      <c r="I586" s="18"/>
      <c r="N586" s="37"/>
      <c r="S586" s="44"/>
      <c r="X586" s="44"/>
      <c r="AC586" s="63"/>
      <c r="AD586" s="63"/>
      <c r="AE586" s="63"/>
    </row>
    <row r="587" spans="4:31" ht="15">
      <c r="D587" s="26"/>
      <c r="I587" s="18"/>
      <c r="N587" s="37"/>
      <c r="S587" s="44"/>
      <c r="X587" s="44"/>
      <c r="AC587" s="63"/>
      <c r="AD587" s="63"/>
      <c r="AE587" s="63"/>
    </row>
    <row r="588" spans="4:31" ht="15">
      <c r="D588" s="26"/>
      <c r="I588" s="18"/>
      <c r="N588" s="37"/>
      <c r="S588" s="44"/>
      <c r="X588" s="44"/>
      <c r="AC588" s="63"/>
      <c r="AD588" s="63"/>
      <c r="AE588" s="63"/>
    </row>
    <row r="589" spans="4:31" ht="15">
      <c r="D589" s="26"/>
      <c r="I589" s="18"/>
      <c r="N589" s="37"/>
      <c r="S589" s="44"/>
      <c r="X589" s="44"/>
      <c r="AC589" s="63"/>
      <c r="AD589" s="63"/>
      <c r="AE589" s="63"/>
    </row>
    <row r="590" spans="4:31" ht="15">
      <c r="D590" s="26"/>
      <c r="I590" s="18"/>
      <c r="N590" s="37"/>
      <c r="S590" s="44"/>
      <c r="X590" s="44"/>
      <c r="AC590" s="63"/>
      <c r="AD590" s="63"/>
      <c r="AE590" s="63"/>
    </row>
    <row r="591" spans="4:31" ht="15">
      <c r="D591" s="26"/>
      <c r="I591" s="18"/>
      <c r="N591" s="37"/>
      <c r="S591" s="44"/>
      <c r="X591" s="44"/>
      <c r="AC591" s="63"/>
      <c r="AD591" s="63"/>
      <c r="AE591" s="63"/>
    </row>
    <row r="592" spans="4:31" ht="15">
      <c r="D592" s="26"/>
      <c r="I592" s="18"/>
      <c r="N592" s="37"/>
      <c r="S592" s="44"/>
      <c r="X592" s="44"/>
      <c r="AC592" s="63"/>
      <c r="AD592" s="63"/>
      <c r="AE592" s="63"/>
    </row>
    <row r="593" spans="4:31" ht="15">
      <c r="D593" s="26"/>
      <c r="I593" s="18"/>
      <c r="N593" s="37"/>
      <c r="S593" s="44"/>
      <c r="X593" s="44"/>
      <c r="AC593" s="63"/>
      <c r="AD593" s="63"/>
      <c r="AE593" s="63"/>
    </row>
    <row r="594" spans="4:31" ht="15">
      <c r="D594" s="26"/>
      <c r="I594" s="18"/>
      <c r="N594" s="37"/>
      <c r="S594" s="44"/>
      <c r="X594" s="44"/>
      <c r="AC594" s="63"/>
      <c r="AD594" s="63"/>
      <c r="AE594" s="63"/>
    </row>
    <row r="595" spans="4:31" ht="15">
      <c r="D595" s="26"/>
      <c r="I595" s="18"/>
      <c r="N595" s="37"/>
      <c r="S595" s="44"/>
      <c r="X595" s="44"/>
      <c r="AC595" s="63"/>
      <c r="AD595" s="63"/>
      <c r="AE595" s="63"/>
    </row>
    <row r="596" spans="4:31" ht="15">
      <c r="D596" s="26"/>
      <c r="I596" s="18"/>
      <c r="N596" s="37"/>
      <c r="S596" s="44"/>
      <c r="X596" s="44"/>
      <c r="AC596" s="63"/>
      <c r="AD596" s="63"/>
      <c r="AE596" s="63"/>
    </row>
    <row r="597" spans="4:31" ht="15">
      <c r="D597" s="26"/>
      <c r="I597" s="18"/>
      <c r="N597" s="37"/>
      <c r="S597" s="44"/>
      <c r="X597" s="44"/>
      <c r="AC597" s="63"/>
      <c r="AD597" s="63"/>
      <c r="AE597" s="63"/>
    </row>
    <row r="598" spans="4:31" ht="15">
      <c r="D598" s="26"/>
      <c r="I598" s="18"/>
      <c r="N598" s="37"/>
      <c r="S598" s="44"/>
      <c r="X598" s="44"/>
      <c r="AC598" s="63"/>
      <c r="AD598" s="63"/>
      <c r="AE598" s="63"/>
    </row>
    <row r="599" spans="4:31" ht="15">
      <c r="D599" s="26"/>
      <c r="I599" s="18"/>
      <c r="N599" s="37"/>
      <c r="S599" s="44"/>
      <c r="X599" s="44"/>
      <c r="AC599" s="63"/>
      <c r="AD599" s="63"/>
      <c r="AE599" s="63"/>
    </row>
    <row r="600" spans="4:31" ht="15">
      <c r="D600" s="26"/>
      <c r="I600" s="18"/>
      <c r="N600" s="37"/>
      <c r="S600" s="44"/>
      <c r="X600" s="44"/>
      <c r="AC600" s="63"/>
      <c r="AD600" s="63"/>
      <c r="AE600" s="63"/>
    </row>
    <row r="601" spans="4:31" ht="15">
      <c r="D601" s="26"/>
      <c r="I601" s="18"/>
      <c r="N601" s="37"/>
      <c r="S601" s="44"/>
      <c r="X601" s="44"/>
      <c r="AC601" s="63"/>
      <c r="AD601" s="63"/>
      <c r="AE601" s="63"/>
    </row>
    <row r="602" spans="4:31" ht="15">
      <c r="D602" s="26"/>
      <c r="I602" s="18"/>
      <c r="N602" s="37"/>
      <c r="S602" s="44"/>
      <c r="X602" s="44"/>
      <c r="AC602" s="63"/>
      <c r="AD602" s="63"/>
      <c r="AE602" s="63"/>
    </row>
    <row r="603" spans="4:31" ht="15">
      <c r="D603" s="26"/>
      <c r="I603" s="18"/>
      <c r="N603" s="37"/>
      <c r="S603" s="44"/>
      <c r="X603" s="44"/>
      <c r="AC603" s="63"/>
      <c r="AD603" s="63"/>
      <c r="AE603" s="63"/>
    </row>
    <row r="604" spans="4:31" ht="15">
      <c r="D604" s="26"/>
      <c r="I604" s="18"/>
      <c r="N604" s="37"/>
      <c r="S604" s="44"/>
      <c r="X604" s="44"/>
      <c r="AC604" s="63"/>
      <c r="AD604" s="63"/>
      <c r="AE604" s="63"/>
    </row>
    <row r="605" spans="4:31" ht="15">
      <c r="D605" s="26"/>
      <c r="I605" s="18"/>
      <c r="N605" s="37"/>
      <c r="S605" s="44"/>
      <c r="X605" s="44"/>
      <c r="AC605" s="63"/>
      <c r="AD605" s="63"/>
      <c r="AE605" s="63"/>
    </row>
    <row r="606" spans="4:31" ht="15">
      <c r="D606" s="26"/>
      <c r="I606" s="18"/>
      <c r="N606" s="37"/>
      <c r="S606" s="44"/>
      <c r="X606" s="44"/>
      <c r="AC606" s="63"/>
      <c r="AD606" s="63"/>
      <c r="AE606" s="63"/>
    </row>
    <row r="607" spans="4:31" ht="15">
      <c r="D607" s="26"/>
      <c r="I607" s="18"/>
      <c r="N607" s="37"/>
      <c r="S607" s="44"/>
      <c r="X607" s="44"/>
      <c r="AC607" s="63"/>
      <c r="AD607" s="63"/>
      <c r="AE607" s="63"/>
    </row>
    <row r="608" spans="4:31" ht="15">
      <c r="D608" s="26"/>
      <c r="I608" s="18"/>
      <c r="N608" s="37"/>
      <c r="S608" s="44"/>
      <c r="X608" s="44"/>
      <c r="AC608" s="63"/>
      <c r="AD608" s="63"/>
      <c r="AE608" s="63"/>
    </row>
    <row r="609" spans="4:31" ht="15">
      <c r="D609" s="26"/>
      <c r="I609" s="18"/>
      <c r="N609" s="37"/>
      <c r="S609" s="44"/>
      <c r="X609" s="44"/>
      <c r="AC609" s="63"/>
      <c r="AD609" s="63"/>
      <c r="AE609" s="63"/>
    </row>
    <row r="610" spans="4:31" ht="15">
      <c r="D610" s="26"/>
      <c r="I610" s="18"/>
      <c r="N610" s="37"/>
      <c r="S610" s="44"/>
      <c r="X610" s="44"/>
      <c r="AC610" s="63"/>
      <c r="AD610" s="63"/>
      <c r="AE610" s="63"/>
    </row>
    <row r="611" spans="4:31" ht="15">
      <c r="D611" s="26"/>
      <c r="I611" s="18"/>
      <c r="N611" s="37"/>
      <c r="S611" s="44"/>
      <c r="X611" s="44"/>
      <c r="AC611" s="63"/>
      <c r="AD611" s="63"/>
      <c r="AE611" s="63"/>
    </row>
    <row r="612" spans="4:31" ht="15">
      <c r="D612" s="26"/>
      <c r="I612" s="18"/>
      <c r="N612" s="37"/>
      <c r="S612" s="44"/>
      <c r="X612" s="44"/>
      <c r="AC612" s="63"/>
      <c r="AD612" s="63"/>
      <c r="AE612" s="63"/>
    </row>
    <row r="613" spans="4:31" ht="15">
      <c r="D613" s="26"/>
      <c r="I613" s="18"/>
      <c r="N613" s="37"/>
      <c r="S613" s="44"/>
      <c r="X613" s="44"/>
      <c r="AC613" s="63"/>
      <c r="AD613" s="63"/>
      <c r="AE613" s="63"/>
    </row>
    <row r="614" spans="4:31" ht="15">
      <c r="D614" s="26"/>
      <c r="I614" s="18"/>
      <c r="N614" s="37"/>
      <c r="S614" s="44"/>
      <c r="X614" s="44"/>
      <c r="AC614" s="63"/>
      <c r="AD614" s="63"/>
      <c r="AE614" s="63"/>
    </row>
    <row r="615" spans="4:31" ht="15">
      <c r="D615" s="26"/>
      <c r="I615" s="18"/>
      <c r="N615" s="37"/>
      <c r="S615" s="44"/>
      <c r="X615" s="44"/>
      <c r="AC615" s="63"/>
      <c r="AD615" s="63"/>
      <c r="AE615" s="63"/>
    </row>
    <row r="616" spans="4:31" ht="15">
      <c r="D616" s="26"/>
      <c r="I616" s="18"/>
      <c r="N616" s="37"/>
      <c r="S616" s="44"/>
      <c r="X616" s="44"/>
      <c r="AC616" s="63"/>
      <c r="AD616" s="63"/>
      <c r="AE616" s="63"/>
    </row>
    <row r="617" spans="4:31" ht="15">
      <c r="D617" s="26"/>
      <c r="I617" s="18"/>
      <c r="N617" s="37"/>
      <c r="S617" s="44"/>
      <c r="X617" s="44"/>
      <c r="AC617" s="63"/>
      <c r="AD617" s="63"/>
      <c r="AE617" s="63"/>
    </row>
    <row r="618" spans="4:31" ht="15">
      <c r="D618" s="26"/>
      <c r="I618" s="18"/>
      <c r="N618" s="37"/>
      <c r="S618" s="44"/>
      <c r="X618" s="44"/>
      <c r="AC618" s="63"/>
      <c r="AD618" s="63"/>
      <c r="AE618" s="63"/>
    </row>
    <row r="619" spans="4:31" ht="15">
      <c r="D619" s="26"/>
      <c r="I619" s="18"/>
      <c r="N619" s="37"/>
      <c r="S619" s="44"/>
      <c r="X619" s="44"/>
      <c r="AC619" s="63"/>
      <c r="AD619" s="63"/>
      <c r="AE619" s="63"/>
    </row>
    <row r="620" spans="4:31" ht="15">
      <c r="D620" s="26"/>
      <c r="I620" s="18"/>
      <c r="N620" s="37"/>
      <c r="S620" s="44"/>
      <c r="X620" s="44"/>
      <c r="AC620" s="63"/>
      <c r="AD620" s="63"/>
      <c r="AE620" s="63"/>
    </row>
    <row r="621" spans="4:31" ht="15">
      <c r="D621" s="26"/>
      <c r="I621" s="18"/>
      <c r="N621" s="37"/>
      <c r="S621" s="44"/>
      <c r="X621" s="44"/>
      <c r="AC621" s="63"/>
      <c r="AD621" s="63"/>
      <c r="AE621" s="63"/>
    </row>
    <row r="622" spans="4:31" ht="15">
      <c r="D622" s="26"/>
      <c r="I622" s="18"/>
      <c r="N622" s="37"/>
      <c r="S622" s="44"/>
      <c r="X622" s="44"/>
      <c r="AC622" s="63"/>
      <c r="AD622" s="63"/>
      <c r="AE622" s="63"/>
    </row>
    <row r="623" spans="4:31" ht="15">
      <c r="D623" s="26"/>
      <c r="I623" s="18"/>
      <c r="N623" s="37"/>
      <c r="S623" s="44"/>
      <c r="X623" s="44"/>
      <c r="AC623" s="63"/>
      <c r="AD623" s="63"/>
      <c r="AE623" s="63"/>
    </row>
    <row r="624" spans="4:31" ht="15">
      <c r="D624" s="26"/>
      <c r="I624" s="18"/>
      <c r="N624" s="37"/>
      <c r="S624" s="44"/>
      <c r="X624" s="44"/>
      <c r="AC624" s="63"/>
      <c r="AD624" s="63"/>
      <c r="AE624" s="63"/>
    </row>
    <row r="625" spans="4:31" ht="15">
      <c r="D625" s="26"/>
      <c r="I625" s="18"/>
      <c r="N625" s="37"/>
      <c r="S625" s="44"/>
      <c r="X625" s="44"/>
      <c r="AC625" s="63"/>
      <c r="AD625" s="63"/>
      <c r="AE625" s="63"/>
    </row>
    <row r="626" spans="4:31" ht="15">
      <c r="D626" s="26"/>
      <c r="I626" s="18"/>
      <c r="N626" s="37"/>
      <c r="S626" s="44"/>
      <c r="X626" s="44"/>
      <c r="AC626" s="63"/>
      <c r="AD626" s="63"/>
      <c r="AE626" s="63"/>
    </row>
    <row r="627" spans="4:31" ht="15">
      <c r="D627" s="26"/>
      <c r="I627" s="18"/>
      <c r="N627" s="37"/>
      <c r="S627" s="44"/>
      <c r="X627" s="44"/>
      <c r="AC627" s="63"/>
      <c r="AD627" s="63"/>
      <c r="AE627" s="63"/>
    </row>
    <row r="628" spans="4:31" ht="15">
      <c r="D628" s="26"/>
      <c r="I628" s="18"/>
      <c r="N628" s="37"/>
      <c r="S628" s="44"/>
      <c r="X628" s="44"/>
      <c r="AC628" s="63"/>
      <c r="AD628" s="63"/>
      <c r="AE628" s="63"/>
    </row>
    <row r="629" spans="4:31" ht="15">
      <c r="D629" s="26"/>
      <c r="I629" s="18"/>
      <c r="N629" s="37"/>
      <c r="S629" s="44"/>
      <c r="X629" s="44"/>
      <c r="AC629" s="63"/>
      <c r="AD629" s="63"/>
      <c r="AE629" s="63"/>
    </row>
    <row r="630" spans="4:31" ht="15">
      <c r="D630" s="26"/>
      <c r="I630" s="18"/>
      <c r="N630" s="37"/>
      <c r="S630" s="44"/>
      <c r="X630" s="44"/>
      <c r="AC630" s="63"/>
      <c r="AD630" s="63"/>
      <c r="AE630" s="63"/>
    </row>
    <row r="631" spans="4:31" ht="15">
      <c r="D631" s="26"/>
      <c r="I631" s="18"/>
      <c r="N631" s="37"/>
      <c r="S631" s="44"/>
      <c r="X631" s="44"/>
      <c r="AC631" s="63"/>
      <c r="AD631" s="63"/>
      <c r="AE631" s="63"/>
    </row>
    <row r="632" spans="4:31" ht="15">
      <c r="D632" s="26"/>
      <c r="I632" s="18"/>
      <c r="N632" s="37"/>
      <c r="S632" s="44"/>
      <c r="X632" s="44"/>
      <c r="AC632" s="63"/>
      <c r="AD632" s="63"/>
      <c r="AE632" s="63"/>
    </row>
    <row r="633" spans="4:31" ht="15">
      <c r="D633" s="26"/>
      <c r="I633" s="18"/>
      <c r="N633" s="37"/>
      <c r="S633" s="44"/>
      <c r="X633" s="44"/>
      <c r="AC633" s="63"/>
      <c r="AD633" s="63"/>
      <c r="AE633" s="63"/>
    </row>
    <row r="634" spans="4:31" ht="15">
      <c r="D634" s="26"/>
      <c r="I634" s="18"/>
      <c r="N634" s="37"/>
      <c r="S634" s="44"/>
      <c r="X634" s="44"/>
      <c r="AC634" s="63"/>
      <c r="AD634" s="63"/>
      <c r="AE634" s="63"/>
    </row>
    <row r="635" spans="4:31" ht="15">
      <c r="D635" s="26"/>
      <c r="I635" s="18"/>
      <c r="N635" s="37"/>
      <c r="S635" s="44"/>
      <c r="X635" s="44"/>
      <c r="AC635" s="63"/>
      <c r="AD635" s="63"/>
      <c r="AE635" s="63"/>
    </row>
    <row r="636" spans="4:31" ht="15">
      <c r="D636" s="26"/>
      <c r="I636" s="18"/>
      <c r="N636" s="37"/>
      <c r="S636" s="44"/>
      <c r="X636" s="44"/>
      <c r="AC636" s="63"/>
      <c r="AD636" s="63"/>
      <c r="AE636" s="63"/>
    </row>
    <row r="637" spans="4:31" ht="15">
      <c r="D637" s="26"/>
      <c r="I637" s="18"/>
      <c r="N637" s="37"/>
      <c r="S637" s="44"/>
      <c r="X637" s="44"/>
      <c r="AC637" s="63"/>
      <c r="AD637" s="63"/>
      <c r="AE637" s="63"/>
    </row>
    <row r="638" spans="4:31" ht="15">
      <c r="D638" s="26"/>
      <c r="I638" s="18"/>
      <c r="N638" s="37"/>
      <c r="S638" s="44"/>
      <c r="X638" s="44"/>
      <c r="AC638" s="63"/>
      <c r="AD638" s="63"/>
      <c r="AE638" s="63"/>
    </row>
    <row r="639" spans="4:31" ht="15">
      <c r="D639" s="26"/>
      <c r="I639" s="18"/>
      <c r="N639" s="37"/>
      <c r="S639" s="44"/>
      <c r="X639" s="44"/>
      <c r="AC639" s="63"/>
      <c r="AD639" s="63"/>
      <c r="AE639" s="63"/>
    </row>
    <row r="640" spans="4:31" ht="15">
      <c r="D640" s="26"/>
      <c r="I640" s="18"/>
      <c r="N640" s="37"/>
      <c r="S640" s="44"/>
      <c r="X640" s="44"/>
      <c r="AC640" s="63"/>
      <c r="AD640" s="63"/>
      <c r="AE640" s="63"/>
    </row>
    <row r="641" spans="4:31" ht="15">
      <c r="D641" s="26"/>
      <c r="I641" s="18"/>
      <c r="N641" s="37"/>
      <c r="S641" s="44"/>
      <c r="X641" s="44"/>
      <c r="AC641" s="63"/>
      <c r="AD641" s="63"/>
      <c r="AE641" s="63"/>
    </row>
    <row r="642" spans="4:31" ht="15">
      <c r="D642" s="26"/>
      <c r="I642" s="18"/>
      <c r="N642" s="37"/>
      <c r="S642" s="44"/>
      <c r="X642" s="44"/>
      <c r="AC642" s="63"/>
      <c r="AD642" s="63"/>
      <c r="AE642" s="63"/>
    </row>
    <row r="643" spans="4:31" ht="15">
      <c r="D643" s="26"/>
      <c r="I643" s="18"/>
      <c r="N643" s="37"/>
      <c r="S643" s="44"/>
      <c r="X643" s="44"/>
      <c r="AC643" s="63"/>
      <c r="AD643" s="63"/>
      <c r="AE643" s="63"/>
    </row>
    <row r="644" spans="4:31" ht="15">
      <c r="D644" s="26"/>
      <c r="I644" s="18"/>
      <c r="N644" s="37"/>
      <c r="S644" s="44"/>
      <c r="X644" s="44"/>
      <c r="AC644" s="63"/>
      <c r="AD644" s="63"/>
      <c r="AE644" s="63"/>
    </row>
    <row r="645" spans="4:31" ht="15">
      <c r="D645" s="26"/>
      <c r="I645" s="18"/>
      <c r="N645" s="37"/>
      <c r="S645" s="44"/>
      <c r="X645" s="44"/>
      <c r="AC645" s="63"/>
      <c r="AD645" s="63"/>
      <c r="AE645" s="63"/>
    </row>
    <row r="646" spans="4:31" ht="15">
      <c r="D646" s="26"/>
      <c r="I646" s="18"/>
      <c r="N646" s="37"/>
      <c r="S646" s="44"/>
      <c r="X646" s="44"/>
      <c r="AC646" s="63"/>
      <c r="AD646" s="63"/>
      <c r="AE646" s="63"/>
    </row>
    <row r="647" spans="4:31" ht="15">
      <c r="D647" s="26"/>
      <c r="I647" s="18"/>
      <c r="N647" s="37"/>
      <c r="S647" s="44"/>
      <c r="X647" s="44"/>
      <c r="AC647" s="63"/>
      <c r="AD647" s="63"/>
      <c r="AE647" s="63"/>
    </row>
    <row r="648" spans="4:31" ht="15">
      <c r="D648" s="26"/>
      <c r="I648" s="18"/>
      <c r="N648" s="37"/>
      <c r="S648" s="44"/>
      <c r="X648" s="44"/>
      <c r="AC648" s="63"/>
      <c r="AD648" s="63"/>
      <c r="AE648" s="63"/>
    </row>
    <row r="649" spans="4:31" ht="15">
      <c r="D649" s="26"/>
      <c r="I649" s="18"/>
      <c r="N649" s="37"/>
      <c r="S649" s="44"/>
      <c r="X649" s="44"/>
      <c r="AC649" s="63"/>
      <c r="AD649" s="63"/>
      <c r="AE649" s="63"/>
    </row>
    <row r="650" spans="4:31" ht="15">
      <c r="D650" s="26"/>
      <c r="I650" s="18"/>
      <c r="N650" s="37"/>
      <c r="S650" s="44"/>
      <c r="X650" s="44"/>
      <c r="AC650" s="63"/>
      <c r="AD650" s="63"/>
      <c r="AE650" s="63"/>
    </row>
    <row r="651" spans="4:31" ht="15">
      <c r="D651" s="26"/>
      <c r="I651" s="18"/>
      <c r="N651" s="37"/>
      <c r="S651" s="44"/>
      <c r="X651" s="44"/>
      <c r="AC651" s="63"/>
      <c r="AD651" s="63"/>
      <c r="AE651" s="63"/>
    </row>
    <row r="652" spans="4:31" ht="15">
      <c r="D652" s="26"/>
      <c r="I652" s="18"/>
      <c r="N652" s="37"/>
      <c r="S652" s="44"/>
      <c r="X652" s="44"/>
      <c r="AC652" s="63"/>
      <c r="AD652" s="63"/>
      <c r="AE652" s="63"/>
    </row>
    <row r="653" spans="4:31" ht="15">
      <c r="D653" s="26"/>
      <c r="I653" s="18"/>
      <c r="N653" s="37"/>
      <c r="S653" s="44"/>
      <c r="X653" s="44"/>
      <c r="AC653" s="63"/>
      <c r="AD653" s="63"/>
      <c r="AE653" s="63"/>
    </row>
    <row r="654" spans="4:31" ht="15">
      <c r="D654" s="26"/>
      <c r="I654" s="18"/>
      <c r="N654" s="37"/>
      <c r="S654" s="44"/>
      <c r="X654" s="44"/>
      <c r="AC654" s="63"/>
      <c r="AD654" s="63"/>
      <c r="AE654" s="63"/>
    </row>
    <row r="655" spans="4:31" ht="15">
      <c r="D655" s="26"/>
      <c r="I655" s="18"/>
      <c r="N655" s="37"/>
      <c r="S655" s="44"/>
      <c r="X655" s="44"/>
      <c r="AC655" s="63"/>
      <c r="AD655" s="63"/>
      <c r="AE655" s="63"/>
    </row>
    <row r="656" spans="4:31" ht="15">
      <c r="D656" s="26"/>
      <c r="I656" s="18"/>
      <c r="N656" s="37"/>
      <c r="S656" s="44"/>
      <c r="X656" s="44"/>
      <c r="AC656" s="63"/>
      <c r="AD656" s="63"/>
      <c r="AE656" s="63"/>
    </row>
    <row r="657" spans="4:31" ht="15">
      <c r="D657" s="26"/>
      <c r="I657" s="18"/>
      <c r="N657" s="37"/>
      <c r="S657" s="44"/>
      <c r="X657" s="44"/>
      <c r="AC657" s="63"/>
      <c r="AD657" s="63"/>
      <c r="AE657" s="63"/>
    </row>
    <row r="658" spans="4:31" ht="15">
      <c r="D658" s="26"/>
      <c r="I658" s="18"/>
      <c r="N658" s="37"/>
      <c r="S658" s="44"/>
      <c r="X658" s="44"/>
      <c r="AC658" s="63"/>
      <c r="AD658" s="63"/>
      <c r="AE658" s="63"/>
    </row>
    <row r="659" spans="4:31" ht="15">
      <c r="D659" s="26"/>
      <c r="I659" s="18"/>
      <c r="N659" s="37"/>
      <c r="S659" s="44"/>
      <c r="X659" s="44"/>
      <c r="AC659" s="63"/>
      <c r="AD659" s="63"/>
      <c r="AE659" s="63"/>
    </row>
    <row r="660" spans="4:31" ht="15">
      <c r="D660" s="26"/>
      <c r="I660" s="18"/>
      <c r="N660" s="37"/>
      <c r="S660" s="44"/>
      <c r="X660" s="44"/>
      <c r="AC660" s="63"/>
      <c r="AD660" s="63"/>
      <c r="AE660" s="63"/>
    </row>
    <row r="661" spans="4:31" ht="15">
      <c r="D661" s="26"/>
      <c r="I661" s="18"/>
      <c r="N661" s="37"/>
      <c r="S661" s="44"/>
      <c r="X661" s="44"/>
      <c r="AC661" s="63"/>
      <c r="AD661" s="63"/>
      <c r="AE661" s="63"/>
    </row>
    <row r="662" spans="4:31" ht="15">
      <c r="D662" s="26"/>
      <c r="I662" s="18"/>
      <c r="N662" s="37"/>
      <c r="S662" s="44"/>
      <c r="X662" s="44"/>
      <c r="AC662" s="63"/>
      <c r="AD662" s="63"/>
      <c r="AE662" s="63"/>
    </row>
    <row r="663" spans="4:31" ht="15">
      <c r="D663" s="26"/>
      <c r="I663" s="18"/>
      <c r="N663" s="37"/>
      <c r="S663" s="44"/>
      <c r="X663" s="44"/>
      <c r="AC663" s="63"/>
      <c r="AD663" s="63"/>
      <c r="AE663" s="63"/>
    </row>
    <row r="664" spans="4:31" ht="15">
      <c r="D664" s="26"/>
      <c r="I664" s="18"/>
      <c r="N664" s="37"/>
      <c r="S664" s="44"/>
      <c r="X664" s="44"/>
      <c r="AC664" s="63"/>
      <c r="AD664" s="63"/>
      <c r="AE664" s="63"/>
    </row>
    <row r="665" spans="4:31" ht="15">
      <c r="D665" s="26"/>
      <c r="I665" s="18"/>
      <c r="N665" s="37"/>
      <c r="S665" s="44"/>
      <c r="X665" s="44"/>
      <c r="AC665" s="63"/>
      <c r="AD665" s="63"/>
      <c r="AE665" s="63"/>
    </row>
    <row r="666" spans="4:31" ht="15">
      <c r="D666" s="26"/>
      <c r="I666" s="18"/>
      <c r="N666" s="37"/>
      <c r="S666" s="44"/>
      <c r="X666" s="44"/>
      <c r="AC666" s="63"/>
      <c r="AD666" s="63"/>
      <c r="AE666" s="63"/>
    </row>
    <row r="667" spans="4:31" ht="15">
      <c r="D667" s="26"/>
      <c r="I667" s="18"/>
      <c r="N667" s="37"/>
      <c r="S667" s="44"/>
      <c r="X667" s="44"/>
      <c r="AC667" s="63"/>
      <c r="AD667" s="63"/>
      <c r="AE667" s="63"/>
    </row>
    <row r="668" spans="4:31" ht="15">
      <c r="D668" s="26"/>
      <c r="I668" s="18"/>
      <c r="N668" s="37"/>
      <c r="S668" s="44"/>
      <c r="X668" s="44"/>
      <c r="AC668" s="63"/>
      <c r="AD668" s="63"/>
      <c r="AE668" s="63"/>
    </row>
    <row r="669" spans="4:31" ht="15">
      <c r="D669" s="26"/>
      <c r="I669" s="18"/>
      <c r="N669" s="37"/>
      <c r="S669" s="44"/>
      <c r="X669" s="44"/>
      <c r="AC669" s="63"/>
      <c r="AD669" s="63"/>
      <c r="AE669" s="63"/>
    </row>
    <row r="670" spans="4:31" ht="15">
      <c r="D670" s="26"/>
      <c r="I670" s="18"/>
      <c r="N670" s="37"/>
      <c r="S670" s="44"/>
      <c r="X670" s="44"/>
      <c r="AC670" s="63"/>
      <c r="AD670" s="63"/>
      <c r="AE670" s="63"/>
    </row>
    <row r="671" spans="4:31" ht="15">
      <c r="D671" s="26"/>
      <c r="I671" s="18"/>
      <c r="N671" s="37"/>
      <c r="S671" s="44"/>
      <c r="X671" s="44"/>
      <c r="AC671" s="63"/>
      <c r="AD671" s="63"/>
      <c r="AE671" s="63"/>
    </row>
    <row r="672" spans="4:31" ht="15">
      <c r="D672" s="26"/>
      <c r="I672" s="18"/>
      <c r="N672" s="37"/>
      <c r="S672" s="44"/>
      <c r="X672" s="44"/>
      <c r="AC672" s="63"/>
      <c r="AD672" s="63"/>
      <c r="AE672" s="63"/>
    </row>
    <row r="673" spans="4:31" ht="15">
      <c r="D673" s="26"/>
      <c r="I673" s="18"/>
      <c r="N673" s="37"/>
      <c r="S673" s="44"/>
      <c r="X673" s="44"/>
      <c r="AC673" s="63"/>
      <c r="AD673" s="63"/>
      <c r="AE673" s="63"/>
    </row>
    <row r="674" spans="4:31" ht="15">
      <c r="D674" s="26"/>
      <c r="I674" s="18"/>
      <c r="N674" s="37"/>
      <c r="S674" s="44"/>
      <c r="X674" s="44"/>
      <c r="AC674" s="63"/>
      <c r="AD674" s="63"/>
      <c r="AE674" s="63"/>
    </row>
    <row r="675" spans="4:31" ht="15">
      <c r="D675" s="26"/>
      <c r="I675" s="18"/>
      <c r="N675" s="37"/>
      <c r="S675" s="44"/>
      <c r="X675" s="44"/>
      <c r="AC675" s="63"/>
      <c r="AD675" s="63"/>
      <c r="AE675" s="63"/>
    </row>
    <row r="676" spans="4:31" ht="15">
      <c r="D676" s="26"/>
      <c r="I676" s="18"/>
      <c r="N676" s="37"/>
      <c r="S676" s="44"/>
      <c r="X676" s="44"/>
      <c r="AC676" s="63"/>
      <c r="AD676" s="63"/>
      <c r="AE676" s="63"/>
    </row>
    <row r="677" spans="4:31" ht="15">
      <c r="D677" s="26"/>
      <c r="I677" s="18"/>
      <c r="N677" s="37"/>
      <c r="S677" s="44"/>
      <c r="X677" s="44"/>
      <c r="AC677" s="63"/>
      <c r="AD677" s="63"/>
      <c r="AE677" s="63"/>
    </row>
    <row r="678" spans="4:31" ht="15">
      <c r="D678" s="26"/>
      <c r="I678" s="18"/>
      <c r="N678" s="37"/>
      <c r="S678" s="44"/>
      <c r="X678" s="44"/>
      <c r="AC678" s="63"/>
      <c r="AD678" s="63"/>
      <c r="AE678" s="63"/>
    </row>
    <row r="679" spans="4:31" ht="15">
      <c r="D679" s="26"/>
      <c r="I679" s="18"/>
      <c r="N679" s="37"/>
      <c r="S679" s="44"/>
      <c r="X679" s="44"/>
      <c r="AC679" s="63"/>
      <c r="AD679" s="63"/>
      <c r="AE679" s="63"/>
    </row>
    <row r="680" spans="4:31" ht="15">
      <c r="D680" s="26"/>
      <c r="I680" s="18"/>
      <c r="N680" s="37"/>
      <c r="S680" s="44"/>
      <c r="X680" s="44"/>
      <c r="AC680" s="63"/>
      <c r="AD680" s="63"/>
      <c r="AE680" s="63"/>
    </row>
    <row r="681" spans="4:31" ht="15">
      <c r="D681" s="26"/>
      <c r="I681" s="18"/>
      <c r="N681" s="37"/>
      <c r="S681" s="44"/>
      <c r="X681" s="44"/>
      <c r="AC681" s="63"/>
      <c r="AD681" s="63"/>
      <c r="AE681" s="63"/>
    </row>
    <row r="682" spans="4:31" ht="15">
      <c r="D682" s="26"/>
      <c r="I682" s="18"/>
      <c r="N682" s="37"/>
      <c r="S682" s="44"/>
      <c r="X682" s="44"/>
      <c r="AC682" s="63"/>
      <c r="AD682" s="63"/>
      <c r="AE682" s="63"/>
    </row>
    <row r="683" spans="4:31" ht="15">
      <c r="D683" s="26"/>
      <c r="I683" s="18"/>
      <c r="N683" s="37"/>
      <c r="S683" s="44"/>
      <c r="X683" s="44"/>
      <c r="AC683" s="63"/>
      <c r="AD683" s="63"/>
      <c r="AE683" s="63"/>
    </row>
    <row r="684" spans="4:31" ht="15">
      <c r="D684" s="26"/>
      <c r="I684" s="18"/>
      <c r="N684" s="37"/>
      <c r="S684" s="44"/>
      <c r="X684" s="44"/>
      <c r="AC684" s="63"/>
      <c r="AD684" s="63"/>
      <c r="AE684" s="63"/>
    </row>
    <row r="685" spans="4:31" ht="15">
      <c r="D685" s="26"/>
      <c r="I685" s="18"/>
      <c r="N685" s="37"/>
      <c r="S685" s="44"/>
      <c r="X685" s="44"/>
      <c r="AC685" s="63"/>
      <c r="AD685" s="63"/>
      <c r="AE685" s="63"/>
    </row>
    <row r="686" spans="4:31" ht="15">
      <c r="D686" s="26"/>
      <c r="I686" s="18"/>
      <c r="N686" s="37"/>
      <c r="S686" s="44"/>
      <c r="X686" s="44"/>
      <c r="AC686" s="63"/>
      <c r="AD686" s="63"/>
      <c r="AE686" s="63"/>
    </row>
    <row r="687" spans="4:31" ht="15">
      <c r="D687" s="26"/>
      <c r="I687" s="18"/>
      <c r="N687" s="37"/>
      <c r="S687" s="44"/>
      <c r="X687" s="44"/>
      <c r="AC687" s="63"/>
      <c r="AD687" s="63"/>
      <c r="AE687" s="63"/>
    </row>
    <row r="688" spans="4:31" ht="15">
      <c r="D688" s="26"/>
      <c r="I688" s="18"/>
      <c r="N688" s="37"/>
      <c r="S688" s="44"/>
      <c r="X688" s="44"/>
      <c r="AC688" s="63"/>
      <c r="AD688" s="63"/>
      <c r="AE688" s="63"/>
    </row>
    <row r="689" spans="4:31" ht="15">
      <c r="D689" s="26"/>
      <c r="I689" s="18"/>
      <c r="N689" s="37"/>
      <c r="S689" s="44"/>
      <c r="X689" s="44"/>
      <c r="AC689" s="63"/>
      <c r="AD689" s="63"/>
      <c r="AE689" s="63"/>
    </row>
    <row r="690" spans="4:31" ht="15">
      <c r="D690" s="26"/>
      <c r="I690" s="18"/>
      <c r="N690" s="37"/>
      <c r="S690" s="44"/>
      <c r="X690" s="44"/>
      <c r="AC690" s="63"/>
      <c r="AD690" s="63"/>
      <c r="AE690" s="63"/>
    </row>
    <row r="691" spans="4:31" ht="15">
      <c r="D691" s="26"/>
      <c r="I691" s="18"/>
      <c r="N691" s="37"/>
      <c r="S691" s="44"/>
      <c r="X691" s="44"/>
      <c r="AC691" s="63"/>
      <c r="AD691" s="63"/>
      <c r="AE691" s="63"/>
    </row>
    <row r="692" spans="4:31" ht="15">
      <c r="D692" s="26"/>
      <c r="I692" s="18"/>
      <c r="N692" s="37"/>
      <c r="S692" s="44"/>
      <c r="X692" s="44"/>
      <c r="AC692" s="63"/>
      <c r="AD692" s="63"/>
      <c r="AE692" s="63"/>
    </row>
    <row r="693" spans="4:31" ht="15">
      <c r="D693" s="26"/>
      <c r="I693" s="18"/>
      <c r="N693" s="37"/>
      <c r="S693" s="44"/>
      <c r="X693" s="44"/>
      <c r="AC693" s="63"/>
      <c r="AD693" s="63"/>
      <c r="AE693" s="63"/>
    </row>
    <row r="694" spans="4:31" ht="15">
      <c r="D694" s="26"/>
      <c r="I694" s="18"/>
      <c r="N694" s="37"/>
      <c r="S694" s="44"/>
      <c r="X694" s="44"/>
      <c r="AC694" s="63"/>
      <c r="AD694" s="63"/>
      <c r="AE694" s="63"/>
    </row>
    <row r="695" spans="4:31" ht="15">
      <c r="D695" s="26"/>
      <c r="I695" s="18"/>
      <c r="N695" s="37"/>
      <c r="S695" s="44"/>
      <c r="X695" s="44"/>
      <c r="AC695" s="63"/>
      <c r="AD695" s="63"/>
      <c r="AE695" s="63"/>
    </row>
    <row r="696" spans="4:31" ht="15">
      <c r="D696" s="26"/>
      <c r="I696" s="18"/>
      <c r="N696" s="37"/>
      <c r="S696" s="44"/>
      <c r="X696" s="44"/>
      <c r="AC696" s="63"/>
      <c r="AD696" s="63"/>
      <c r="AE696" s="63"/>
    </row>
    <row r="697" spans="4:31" ht="15">
      <c r="D697" s="26"/>
      <c r="I697" s="18"/>
      <c r="N697" s="37"/>
      <c r="S697" s="44"/>
      <c r="X697" s="44"/>
      <c r="AC697" s="63"/>
      <c r="AD697" s="63"/>
      <c r="AE697" s="63"/>
    </row>
    <row r="698" spans="4:31" ht="15">
      <c r="D698" s="26"/>
      <c r="I698" s="18"/>
      <c r="N698" s="37"/>
      <c r="S698" s="44"/>
      <c r="X698" s="44"/>
      <c r="AC698" s="63"/>
      <c r="AD698" s="63"/>
      <c r="AE698" s="63"/>
    </row>
    <row r="699" spans="4:31" ht="15">
      <c r="D699" s="26"/>
      <c r="I699" s="18"/>
      <c r="N699" s="37"/>
      <c r="S699" s="44"/>
      <c r="X699" s="44"/>
      <c r="AC699" s="63"/>
      <c r="AD699" s="63"/>
      <c r="AE699" s="63"/>
    </row>
    <row r="700" spans="4:31" ht="15">
      <c r="D700" s="26"/>
      <c r="I700" s="18"/>
      <c r="N700" s="37"/>
      <c r="S700" s="44"/>
      <c r="X700" s="44"/>
      <c r="AC700" s="63"/>
      <c r="AD700" s="63"/>
      <c r="AE700" s="63"/>
    </row>
    <row r="701" spans="4:31" ht="15">
      <c r="D701" s="26"/>
      <c r="I701" s="18"/>
      <c r="N701" s="37"/>
      <c r="S701" s="44"/>
      <c r="X701" s="44"/>
      <c r="AC701" s="63"/>
      <c r="AD701" s="63"/>
      <c r="AE701" s="63"/>
    </row>
    <row r="702" spans="4:31" ht="15">
      <c r="D702" s="26"/>
      <c r="I702" s="18"/>
      <c r="N702" s="37"/>
      <c r="S702" s="44"/>
      <c r="X702" s="44"/>
      <c r="AC702" s="63"/>
      <c r="AD702" s="63"/>
      <c r="AE702" s="63"/>
    </row>
    <row r="703" spans="4:31" ht="15">
      <c r="D703" s="26"/>
      <c r="I703" s="18"/>
      <c r="N703" s="37"/>
      <c r="S703" s="44"/>
      <c r="X703" s="44"/>
      <c r="AC703" s="63"/>
      <c r="AD703" s="63"/>
      <c r="AE703" s="63"/>
    </row>
    <row r="704" spans="4:31" ht="15">
      <c r="D704" s="26"/>
      <c r="I704" s="18"/>
      <c r="N704" s="37"/>
      <c r="S704" s="44"/>
      <c r="X704" s="44"/>
      <c r="AC704" s="63"/>
      <c r="AD704" s="63"/>
      <c r="AE704" s="63"/>
    </row>
    <row r="705" spans="4:31" ht="15">
      <c r="D705" s="26"/>
      <c r="I705" s="18"/>
      <c r="N705" s="37"/>
      <c r="S705" s="44"/>
      <c r="X705" s="44"/>
      <c r="AC705" s="63"/>
      <c r="AD705" s="63"/>
      <c r="AE705" s="63"/>
    </row>
    <row r="706" spans="4:31" ht="15">
      <c r="D706" s="26"/>
      <c r="I706" s="18"/>
      <c r="N706" s="37"/>
      <c r="S706" s="44"/>
      <c r="X706" s="44"/>
      <c r="AC706" s="63"/>
      <c r="AD706" s="63"/>
      <c r="AE706" s="63"/>
    </row>
    <row r="707" spans="4:31" ht="15">
      <c r="D707" s="26"/>
      <c r="I707" s="18"/>
      <c r="N707" s="37"/>
      <c r="S707" s="44"/>
      <c r="X707" s="44"/>
      <c r="AC707" s="63"/>
      <c r="AD707" s="63"/>
      <c r="AE707" s="63"/>
    </row>
    <row r="708" spans="4:31" ht="15">
      <c r="D708" s="26"/>
      <c r="I708" s="18"/>
      <c r="N708" s="37"/>
      <c r="S708" s="44"/>
      <c r="X708" s="44"/>
      <c r="AC708" s="63"/>
      <c r="AD708" s="63"/>
      <c r="AE708" s="63"/>
    </row>
    <row r="709" spans="4:31" ht="15">
      <c r="D709" s="26"/>
      <c r="I709" s="18"/>
      <c r="N709" s="37"/>
      <c r="S709" s="44"/>
      <c r="X709" s="44"/>
      <c r="AC709" s="63"/>
      <c r="AD709" s="63"/>
      <c r="AE709" s="63"/>
    </row>
    <row r="710" spans="4:31" ht="15">
      <c r="D710" s="26"/>
      <c r="I710" s="18"/>
      <c r="N710" s="37"/>
      <c r="S710" s="44"/>
      <c r="X710" s="44"/>
      <c r="AC710" s="63"/>
      <c r="AD710" s="63"/>
      <c r="AE710" s="63"/>
    </row>
    <row r="711" spans="4:31" ht="15">
      <c r="D711" s="26"/>
      <c r="I711" s="18"/>
      <c r="N711" s="37"/>
      <c r="S711" s="44"/>
      <c r="X711" s="44"/>
      <c r="AC711" s="63"/>
      <c r="AD711" s="63"/>
      <c r="AE711" s="63"/>
    </row>
    <row r="712" spans="4:31" ht="15">
      <c r="D712" s="26"/>
      <c r="I712" s="18"/>
      <c r="N712" s="37"/>
      <c r="S712" s="44"/>
      <c r="X712" s="44"/>
      <c r="AC712" s="63"/>
      <c r="AD712" s="63"/>
      <c r="AE712" s="63"/>
    </row>
    <row r="713" spans="4:31" ht="15">
      <c r="D713" s="26"/>
      <c r="I713" s="18"/>
      <c r="N713" s="37"/>
      <c r="S713" s="44"/>
      <c r="X713" s="44"/>
      <c r="AC713" s="63"/>
      <c r="AD713" s="63"/>
      <c r="AE713" s="63"/>
    </row>
    <row r="714" spans="4:31" ht="15">
      <c r="D714" s="26"/>
      <c r="I714" s="18"/>
      <c r="N714" s="37"/>
      <c r="S714" s="44"/>
      <c r="X714" s="44"/>
      <c r="AC714" s="63"/>
      <c r="AD714" s="63"/>
      <c r="AE714" s="63"/>
    </row>
    <row r="715" spans="4:31" ht="15">
      <c r="D715" s="26"/>
      <c r="I715" s="18"/>
      <c r="N715" s="37"/>
      <c r="S715" s="44"/>
      <c r="X715" s="44"/>
      <c r="AC715" s="63"/>
      <c r="AD715" s="63"/>
      <c r="AE715" s="63"/>
    </row>
    <row r="716" spans="4:31" ht="15">
      <c r="D716" s="26"/>
      <c r="I716" s="18"/>
      <c r="N716" s="37"/>
      <c r="S716" s="44"/>
      <c r="X716" s="44"/>
      <c r="AC716" s="63"/>
      <c r="AD716" s="63"/>
      <c r="AE716" s="63"/>
    </row>
    <row r="717" spans="4:31" ht="15">
      <c r="D717" s="26"/>
      <c r="I717" s="18"/>
      <c r="N717" s="37"/>
      <c r="S717" s="44"/>
      <c r="X717" s="44"/>
      <c r="AC717" s="63"/>
      <c r="AD717" s="63"/>
      <c r="AE717" s="63"/>
    </row>
    <row r="718" spans="4:31" ht="15">
      <c r="D718" s="26"/>
      <c r="I718" s="18"/>
      <c r="N718" s="37"/>
      <c r="S718" s="44"/>
      <c r="X718" s="44"/>
      <c r="AC718" s="63"/>
      <c r="AD718" s="63"/>
      <c r="AE718" s="63"/>
    </row>
    <row r="719" spans="4:31" ht="15">
      <c r="D719" s="26"/>
      <c r="I719" s="18"/>
      <c r="N719" s="37"/>
      <c r="S719" s="44"/>
      <c r="X719" s="44"/>
      <c r="AC719" s="63"/>
      <c r="AD719" s="63"/>
      <c r="AE719" s="63"/>
    </row>
    <row r="720" spans="4:31" ht="15">
      <c r="D720" s="26"/>
      <c r="I720" s="18"/>
      <c r="N720" s="37"/>
      <c r="S720" s="44"/>
      <c r="X720" s="44"/>
      <c r="AC720" s="63"/>
      <c r="AD720" s="63"/>
      <c r="AE720" s="63"/>
    </row>
    <row r="721" spans="4:31" ht="15">
      <c r="D721" s="26"/>
      <c r="I721" s="18"/>
      <c r="N721" s="37"/>
      <c r="S721" s="44"/>
      <c r="X721" s="44"/>
      <c r="AC721" s="63"/>
      <c r="AD721" s="63"/>
      <c r="AE721" s="63"/>
    </row>
    <row r="722" spans="4:31" ht="15">
      <c r="D722" s="26"/>
      <c r="I722" s="18"/>
      <c r="N722" s="37"/>
      <c r="S722" s="44"/>
      <c r="X722" s="44"/>
      <c r="AC722" s="63"/>
      <c r="AD722" s="63"/>
      <c r="AE722" s="63"/>
    </row>
    <row r="723" spans="4:31" ht="15">
      <c r="D723" s="26"/>
      <c r="I723" s="18"/>
      <c r="N723" s="37"/>
      <c r="S723" s="44"/>
      <c r="X723" s="44"/>
      <c r="AC723" s="63"/>
      <c r="AD723" s="63"/>
      <c r="AE723" s="63"/>
    </row>
    <row r="724" spans="4:31" ht="15">
      <c r="D724" s="26"/>
      <c r="I724" s="18"/>
      <c r="N724" s="37"/>
      <c r="S724" s="44"/>
      <c r="X724" s="44"/>
      <c r="AC724" s="63"/>
      <c r="AD724" s="63"/>
      <c r="AE724" s="63"/>
    </row>
    <row r="725" spans="4:31" ht="15">
      <c r="D725" s="26"/>
      <c r="I725" s="18"/>
      <c r="N725" s="37"/>
      <c r="S725" s="44"/>
      <c r="X725" s="44"/>
      <c r="AC725" s="63"/>
      <c r="AD725" s="63"/>
      <c r="AE725" s="63"/>
    </row>
    <row r="726" spans="4:31" ht="15">
      <c r="D726" s="26"/>
      <c r="I726" s="18"/>
      <c r="N726" s="37"/>
      <c r="S726" s="44"/>
      <c r="X726" s="44"/>
      <c r="AC726" s="63"/>
      <c r="AD726" s="63"/>
      <c r="AE726" s="63"/>
    </row>
    <row r="727" spans="4:31" ht="15">
      <c r="D727" s="26"/>
      <c r="I727" s="18"/>
      <c r="N727" s="37"/>
      <c r="S727" s="44"/>
      <c r="X727" s="44"/>
      <c r="AC727" s="63"/>
      <c r="AD727" s="63"/>
      <c r="AE727" s="63"/>
    </row>
    <row r="728" spans="4:31" ht="15">
      <c r="D728" s="26"/>
      <c r="I728" s="18"/>
      <c r="N728" s="37"/>
      <c r="S728" s="44"/>
      <c r="X728" s="44"/>
      <c r="AC728" s="63"/>
      <c r="AD728" s="63"/>
      <c r="AE728" s="63"/>
    </row>
    <row r="729" spans="4:31" ht="15">
      <c r="D729" s="26"/>
      <c r="I729" s="18"/>
      <c r="N729" s="37"/>
      <c r="S729" s="44"/>
      <c r="X729" s="44"/>
      <c r="AC729" s="63"/>
      <c r="AD729" s="63"/>
      <c r="AE729" s="63"/>
    </row>
    <row r="730" spans="4:31" ht="15">
      <c r="D730" s="26"/>
      <c r="I730" s="18"/>
      <c r="N730" s="37"/>
      <c r="S730" s="44"/>
      <c r="X730" s="44"/>
      <c r="AC730" s="63"/>
      <c r="AD730" s="63"/>
      <c r="AE730" s="63"/>
    </row>
    <row r="731" spans="4:31" ht="15">
      <c r="D731" s="26"/>
      <c r="I731" s="18"/>
      <c r="N731" s="37"/>
      <c r="S731" s="44"/>
      <c r="X731" s="44"/>
      <c r="AC731" s="63"/>
      <c r="AD731" s="63"/>
      <c r="AE731" s="63"/>
    </row>
    <row r="732" spans="4:31" ht="15">
      <c r="D732" s="26"/>
      <c r="I732" s="18"/>
      <c r="N732" s="37"/>
      <c r="S732" s="44"/>
      <c r="X732" s="44"/>
      <c r="AC732" s="63"/>
      <c r="AD732" s="63"/>
      <c r="AE732" s="63"/>
    </row>
    <row r="733" spans="4:31" ht="15">
      <c r="D733" s="26"/>
      <c r="I733" s="18"/>
      <c r="N733" s="37"/>
      <c r="S733" s="44"/>
      <c r="X733" s="44"/>
      <c r="AC733" s="63"/>
      <c r="AD733" s="63"/>
      <c r="AE733" s="63"/>
    </row>
    <row r="734" spans="4:31" ht="15">
      <c r="D734" s="26"/>
      <c r="I734" s="18"/>
      <c r="N734" s="37"/>
      <c r="S734" s="44"/>
      <c r="X734" s="44"/>
      <c r="AC734" s="63"/>
      <c r="AD734" s="63"/>
      <c r="AE734" s="63"/>
    </row>
    <row r="735" spans="4:31" ht="15">
      <c r="D735" s="26"/>
      <c r="I735" s="18"/>
      <c r="N735" s="37"/>
      <c r="S735" s="44"/>
      <c r="X735" s="44"/>
      <c r="AC735" s="63"/>
      <c r="AD735" s="63"/>
      <c r="AE735" s="63"/>
    </row>
    <row r="736" spans="4:31" ht="15">
      <c r="D736" s="26"/>
      <c r="I736" s="18"/>
      <c r="N736" s="37"/>
      <c r="S736" s="44"/>
      <c r="X736" s="44"/>
      <c r="AC736" s="63"/>
      <c r="AD736" s="63"/>
      <c r="AE736" s="63"/>
    </row>
    <row r="737" spans="4:31" ht="15">
      <c r="D737" s="26"/>
      <c r="I737" s="18"/>
      <c r="N737" s="37"/>
      <c r="S737" s="44"/>
      <c r="X737" s="44"/>
      <c r="AC737" s="63"/>
      <c r="AD737" s="63"/>
      <c r="AE737" s="63"/>
    </row>
    <row r="738" spans="4:31" ht="15">
      <c r="D738" s="26"/>
      <c r="I738" s="18"/>
      <c r="N738" s="37"/>
      <c r="S738" s="44"/>
      <c r="X738" s="44"/>
      <c r="AC738" s="63"/>
      <c r="AD738" s="63"/>
      <c r="AE738" s="63"/>
    </row>
    <row r="739" spans="4:31" ht="15">
      <c r="D739" s="26"/>
      <c r="I739" s="18"/>
      <c r="N739" s="37"/>
      <c r="S739" s="44"/>
      <c r="X739" s="44"/>
      <c r="AC739" s="63"/>
      <c r="AD739" s="63"/>
      <c r="AE739" s="63"/>
    </row>
    <row r="740" spans="4:31" ht="15">
      <c r="D740" s="26"/>
      <c r="I740" s="18"/>
      <c r="N740" s="37"/>
      <c r="S740" s="44"/>
      <c r="X740" s="44"/>
      <c r="AC740" s="63"/>
      <c r="AD740" s="63"/>
      <c r="AE740" s="63"/>
    </row>
    <row r="741" spans="4:31" ht="15">
      <c r="D741" s="26"/>
      <c r="I741" s="18"/>
      <c r="N741" s="37"/>
      <c r="S741" s="44"/>
      <c r="X741" s="44"/>
      <c r="AC741" s="63"/>
      <c r="AD741" s="63"/>
      <c r="AE741" s="63"/>
    </row>
    <row r="742" spans="4:31" ht="15">
      <c r="D742" s="26"/>
      <c r="I742" s="18"/>
      <c r="N742" s="37"/>
      <c r="S742" s="44"/>
      <c r="X742" s="44"/>
      <c r="AC742" s="63"/>
      <c r="AD742" s="63"/>
      <c r="AE742" s="63"/>
    </row>
    <row r="743" spans="4:31" ht="15">
      <c r="D743" s="26"/>
      <c r="I743" s="18"/>
      <c r="N743" s="37"/>
      <c r="S743" s="44"/>
      <c r="X743" s="44"/>
      <c r="AC743" s="63"/>
      <c r="AD743" s="63"/>
      <c r="AE743" s="63"/>
    </row>
    <row r="744" spans="4:31" ht="15">
      <c r="D744" s="26"/>
      <c r="I744" s="18"/>
      <c r="N744" s="37"/>
      <c r="S744" s="44"/>
      <c r="X744" s="44"/>
      <c r="AC744" s="63"/>
      <c r="AD744" s="63"/>
      <c r="AE744" s="63"/>
    </row>
    <row r="745" spans="4:31" ht="15">
      <c r="D745" s="26"/>
      <c r="I745" s="18"/>
      <c r="N745" s="37"/>
      <c r="S745" s="44"/>
      <c r="X745" s="44"/>
      <c r="AC745" s="63"/>
      <c r="AD745" s="63"/>
      <c r="AE745" s="63"/>
    </row>
    <row r="746" spans="4:31" ht="15">
      <c r="D746" s="26"/>
      <c r="I746" s="18"/>
      <c r="N746" s="37"/>
      <c r="S746" s="44"/>
      <c r="X746" s="44"/>
      <c r="AC746" s="63"/>
      <c r="AD746" s="63"/>
      <c r="AE746" s="63"/>
    </row>
    <row r="747" spans="4:31" ht="15">
      <c r="D747" s="26"/>
      <c r="I747" s="18"/>
      <c r="N747" s="37"/>
      <c r="S747" s="44"/>
      <c r="X747" s="44"/>
      <c r="AC747" s="63"/>
      <c r="AD747" s="63"/>
      <c r="AE747" s="63"/>
    </row>
    <row r="748" spans="4:31" ht="15">
      <c r="D748" s="26"/>
      <c r="I748" s="18"/>
      <c r="N748" s="37"/>
      <c r="S748" s="44"/>
      <c r="X748" s="44"/>
      <c r="AC748" s="63"/>
      <c r="AD748" s="63"/>
      <c r="AE748" s="63"/>
    </row>
    <row r="749" spans="4:31" ht="15">
      <c r="D749" s="26"/>
      <c r="I749" s="18"/>
      <c r="N749" s="37"/>
      <c r="S749" s="44"/>
      <c r="X749" s="44"/>
      <c r="AC749" s="63"/>
      <c r="AD749" s="63"/>
      <c r="AE749" s="63"/>
    </row>
    <row r="750" spans="4:31" ht="15">
      <c r="D750" s="26"/>
      <c r="I750" s="18"/>
      <c r="N750" s="37"/>
      <c r="S750" s="44"/>
      <c r="X750" s="44"/>
      <c r="AC750" s="63"/>
      <c r="AD750" s="63"/>
      <c r="AE750" s="63"/>
    </row>
    <row r="751" spans="4:31" ht="15">
      <c r="D751" s="26"/>
      <c r="I751" s="18"/>
      <c r="N751" s="37"/>
      <c r="S751" s="44"/>
      <c r="X751" s="44"/>
      <c r="AC751" s="63"/>
      <c r="AD751" s="63"/>
      <c r="AE751" s="63"/>
    </row>
    <row r="752" spans="4:31" ht="15">
      <c r="D752" s="26"/>
      <c r="I752" s="18"/>
      <c r="N752" s="37"/>
      <c r="S752" s="44"/>
      <c r="X752" s="44"/>
      <c r="AC752" s="63"/>
      <c r="AD752" s="63"/>
      <c r="AE752" s="63"/>
    </row>
    <row r="753" spans="4:31" ht="15">
      <c r="D753" s="26"/>
      <c r="I753" s="18"/>
      <c r="N753" s="37"/>
      <c r="S753" s="44"/>
      <c r="X753" s="44"/>
      <c r="AC753" s="63"/>
      <c r="AD753" s="63"/>
      <c r="AE753" s="63"/>
    </row>
    <row r="754" spans="4:31" ht="15">
      <c r="D754" s="26"/>
      <c r="I754" s="18"/>
      <c r="N754" s="37"/>
      <c r="S754" s="44"/>
      <c r="X754" s="44"/>
      <c r="AC754" s="63"/>
      <c r="AD754" s="63"/>
      <c r="AE754" s="63"/>
    </row>
    <row r="755" spans="4:31" ht="15">
      <c r="D755" s="26"/>
      <c r="I755" s="18"/>
      <c r="N755" s="37"/>
      <c r="S755" s="44"/>
      <c r="X755" s="44"/>
      <c r="AC755" s="63"/>
      <c r="AD755" s="63"/>
      <c r="AE755" s="63"/>
    </row>
    <row r="756" spans="4:31" ht="15">
      <c r="D756" s="26"/>
      <c r="I756" s="18"/>
      <c r="N756" s="37"/>
      <c r="S756" s="44"/>
      <c r="X756" s="44"/>
      <c r="AC756" s="63"/>
      <c r="AD756" s="63"/>
      <c r="AE756" s="63"/>
    </row>
    <row r="757" spans="4:31" ht="15">
      <c r="D757" s="26"/>
      <c r="I757" s="18"/>
      <c r="N757" s="37"/>
      <c r="S757" s="44"/>
      <c r="X757" s="44"/>
      <c r="AC757" s="63"/>
      <c r="AD757" s="63"/>
      <c r="AE757" s="63"/>
    </row>
    <row r="758" spans="4:31" ht="15">
      <c r="D758" s="26"/>
      <c r="I758" s="18"/>
      <c r="N758" s="37"/>
      <c r="S758" s="44"/>
      <c r="X758" s="44"/>
      <c r="AC758" s="63"/>
      <c r="AD758" s="63"/>
      <c r="AE758" s="63"/>
    </row>
    <row r="759" spans="4:31" ht="15">
      <c r="D759" s="26"/>
      <c r="I759" s="18"/>
      <c r="N759" s="37"/>
      <c r="S759" s="44"/>
      <c r="X759" s="44"/>
      <c r="AC759" s="63"/>
      <c r="AD759" s="63"/>
      <c r="AE759" s="63"/>
    </row>
    <row r="760" spans="4:31" ht="15">
      <c r="D760" s="26"/>
      <c r="I760" s="18"/>
      <c r="N760" s="37"/>
      <c r="S760" s="44"/>
      <c r="X760" s="44"/>
      <c r="AC760" s="63"/>
      <c r="AD760" s="63"/>
      <c r="AE760" s="63"/>
    </row>
    <row r="761" spans="4:31" ht="15">
      <c r="D761" s="26"/>
      <c r="I761" s="18"/>
      <c r="N761" s="37"/>
      <c r="S761" s="44"/>
      <c r="X761" s="44"/>
      <c r="AC761" s="63"/>
      <c r="AD761" s="63"/>
      <c r="AE761" s="63"/>
    </row>
    <row r="762" spans="4:31" ht="15">
      <c r="D762" s="26"/>
      <c r="I762" s="18"/>
      <c r="N762" s="37"/>
      <c r="S762" s="44"/>
      <c r="X762" s="44"/>
      <c r="AC762" s="63"/>
      <c r="AD762" s="63"/>
      <c r="AE762" s="63"/>
    </row>
    <row r="763" spans="4:31" ht="15">
      <c r="D763" s="26"/>
      <c r="I763" s="18"/>
      <c r="N763" s="37"/>
      <c r="S763" s="44"/>
      <c r="X763" s="44"/>
      <c r="AC763" s="63"/>
      <c r="AD763" s="63"/>
      <c r="AE763" s="63"/>
    </row>
    <row r="764" spans="4:31" ht="15">
      <c r="D764" s="26"/>
      <c r="I764" s="18"/>
      <c r="N764" s="37"/>
      <c r="S764" s="44"/>
      <c r="X764" s="44"/>
      <c r="AC764" s="63"/>
      <c r="AD764" s="63"/>
      <c r="AE764" s="63"/>
    </row>
    <row r="765" spans="4:31" ht="15">
      <c r="D765" s="26"/>
      <c r="I765" s="18"/>
      <c r="N765" s="37"/>
      <c r="S765" s="44"/>
      <c r="X765" s="44"/>
      <c r="AC765" s="63"/>
      <c r="AD765" s="63"/>
      <c r="AE765" s="63"/>
    </row>
    <row r="766" spans="4:31" ht="15">
      <c r="D766" s="26"/>
      <c r="I766" s="18"/>
      <c r="N766" s="37"/>
      <c r="S766" s="44"/>
      <c r="X766" s="44"/>
      <c r="AC766" s="63"/>
      <c r="AD766" s="63"/>
      <c r="AE766" s="63"/>
    </row>
    <row r="767" spans="4:31" ht="15">
      <c r="D767" s="26"/>
      <c r="I767" s="18"/>
      <c r="N767" s="37"/>
      <c r="S767" s="44"/>
      <c r="X767" s="44"/>
      <c r="AC767" s="63"/>
      <c r="AD767" s="63"/>
      <c r="AE767" s="63"/>
    </row>
    <row r="768" spans="4:31" ht="15">
      <c r="D768" s="26"/>
      <c r="I768" s="18"/>
      <c r="N768" s="37"/>
      <c r="S768" s="44"/>
      <c r="X768" s="44"/>
      <c r="AC768" s="63"/>
      <c r="AD768" s="63"/>
      <c r="AE768" s="63"/>
    </row>
    <row r="769" spans="4:31" ht="15">
      <c r="D769" s="26"/>
      <c r="I769" s="18"/>
      <c r="N769" s="37"/>
      <c r="S769" s="44"/>
      <c r="X769" s="44"/>
      <c r="AC769" s="63"/>
      <c r="AD769" s="63"/>
      <c r="AE769" s="63"/>
    </row>
    <row r="770" spans="4:31" ht="15">
      <c r="D770" s="26"/>
      <c r="I770" s="18"/>
      <c r="N770" s="37"/>
      <c r="S770" s="44"/>
      <c r="X770" s="44"/>
      <c r="AC770" s="63"/>
      <c r="AD770" s="63"/>
      <c r="AE770" s="63"/>
    </row>
    <row r="771" spans="4:31" ht="15">
      <c r="D771" s="26"/>
      <c r="I771" s="18"/>
      <c r="N771" s="37"/>
      <c r="S771" s="44"/>
      <c r="X771" s="44"/>
      <c r="AC771" s="63"/>
      <c r="AD771" s="63"/>
      <c r="AE771" s="63"/>
    </row>
    <row r="772" spans="4:31" ht="15">
      <c r="D772" s="26"/>
      <c r="I772" s="18"/>
      <c r="N772" s="37"/>
      <c r="S772" s="44"/>
      <c r="X772" s="44"/>
      <c r="AC772" s="63"/>
      <c r="AD772" s="63"/>
      <c r="AE772" s="63"/>
    </row>
    <row r="773" spans="4:31" ht="15">
      <c r="D773" s="26"/>
      <c r="I773" s="18"/>
      <c r="N773" s="37"/>
      <c r="S773" s="44"/>
      <c r="X773" s="44"/>
      <c r="AC773" s="63"/>
      <c r="AD773" s="63"/>
      <c r="AE773" s="63"/>
    </row>
    <row r="774" spans="4:31" ht="15">
      <c r="D774" s="26"/>
      <c r="I774" s="18"/>
      <c r="N774" s="37"/>
      <c r="S774" s="44"/>
      <c r="X774" s="44"/>
      <c r="AC774" s="63"/>
      <c r="AD774" s="63"/>
      <c r="AE774" s="63"/>
    </row>
    <row r="775" spans="4:31" ht="15">
      <c r="D775" s="26"/>
      <c r="I775" s="18"/>
      <c r="N775" s="37"/>
      <c r="S775" s="44"/>
      <c r="X775" s="44"/>
      <c r="AC775" s="63"/>
      <c r="AD775" s="63"/>
      <c r="AE775" s="63"/>
    </row>
    <row r="776" spans="4:31" ht="15">
      <c r="D776" s="26"/>
      <c r="I776" s="18"/>
      <c r="N776" s="37"/>
      <c r="S776" s="44"/>
      <c r="X776" s="44"/>
      <c r="AC776" s="63"/>
      <c r="AD776" s="63"/>
      <c r="AE776" s="63"/>
    </row>
    <row r="777" spans="4:31" ht="15">
      <c r="D777" s="26"/>
      <c r="I777" s="18"/>
      <c r="N777" s="37"/>
      <c r="S777" s="44"/>
      <c r="X777" s="44"/>
      <c r="AC777" s="63"/>
      <c r="AD777" s="63"/>
      <c r="AE777" s="63"/>
    </row>
    <row r="778" spans="4:31" ht="15">
      <c r="D778" s="26"/>
      <c r="I778" s="18"/>
      <c r="N778" s="37"/>
      <c r="S778" s="44"/>
      <c r="X778" s="44"/>
      <c r="AC778" s="63"/>
      <c r="AD778" s="63"/>
      <c r="AE778" s="63"/>
    </row>
    <row r="779" spans="4:31" ht="15">
      <c r="D779" s="26"/>
      <c r="I779" s="18"/>
      <c r="N779" s="37"/>
      <c r="S779" s="44"/>
      <c r="X779" s="44"/>
      <c r="AC779" s="63"/>
      <c r="AD779" s="63"/>
      <c r="AE779" s="63"/>
    </row>
    <row r="780" spans="4:31" ht="15">
      <c r="D780" s="26"/>
      <c r="I780" s="18"/>
      <c r="N780" s="37"/>
      <c r="S780" s="44"/>
      <c r="X780" s="44"/>
      <c r="AC780" s="63"/>
      <c r="AD780" s="63"/>
      <c r="AE780" s="63"/>
    </row>
    <row r="781" spans="4:31" ht="15">
      <c r="D781" s="26"/>
      <c r="I781" s="18"/>
      <c r="N781" s="37"/>
      <c r="S781" s="44"/>
      <c r="X781" s="44"/>
      <c r="AC781" s="63"/>
      <c r="AD781" s="63"/>
      <c r="AE781" s="63"/>
    </row>
    <row r="782" spans="4:31" ht="15">
      <c r="D782" s="26"/>
      <c r="I782" s="18"/>
      <c r="N782" s="37"/>
      <c r="S782" s="44"/>
      <c r="X782" s="44"/>
      <c r="AC782" s="63"/>
      <c r="AD782" s="63"/>
      <c r="AE782" s="63"/>
    </row>
    <row r="783" spans="4:31" ht="15">
      <c r="D783" s="26"/>
      <c r="I783" s="18"/>
      <c r="N783" s="37"/>
      <c r="S783" s="44"/>
      <c r="X783" s="44"/>
      <c r="AC783" s="63"/>
      <c r="AD783" s="63"/>
      <c r="AE783" s="63"/>
    </row>
    <row r="784" spans="4:31" ht="15">
      <c r="D784" s="26"/>
      <c r="I784" s="18"/>
      <c r="N784" s="37"/>
      <c r="S784" s="44"/>
      <c r="X784" s="44"/>
      <c r="AC784" s="63"/>
      <c r="AD784" s="63"/>
      <c r="AE784" s="63"/>
    </row>
    <row r="785" spans="4:31" ht="15">
      <c r="D785" s="26"/>
      <c r="I785" s="18"/>
      <c r="N785" s="37"/>
      <c r="S785" s="44"/>
      <c r="X785" s="44"/>
      <c r="AC785" s="63"/>
      <c r="AD785" s="63"/>
      <c r="AE785" s="63"/>
    </row>
    <row r="786" spans="4:31" ht="15">
      <c r="D786" s="26"/>
      <c r="I786" s="18"/>
      <c r="N786" s="37"/>
      <c r="S786" s="44"/>
      <c r="X786" s="44"/>
      <c r="AC786" s="63"/>
      <c r="AD786" s="63"/>
      <c r="AE786" s="63"/>
    </row>
    <row r="787" spans="4:31" ht="15">
      <c r="D787" s="26"/>
      <c r="I787" s="18"/>
      <c r="N787" s="37"/>
      <c r="S787" s="44"/>
      <c r="X787" s="44"/>
      <c r="AC787" s="63"/>
      <c r="AD787" s="63"/>
      <c r="AE787" s="63"/>
    </row>
    <row r="788" spans="4:31" ht="15">
      <c r="D788" s="26"/>
      <c r="I788" s="18"/>
      <c r="N788" s="37"/>
      <c r="S788" s="44"/>
      <c r="X788" s="44"/>
      <c r="AC788" s="63"/>
      <c r="AD788" s="63"/>
      <c r="AE788" s="63"/>
    </row>
    <row r="789" spans="4:31" ht="15">
      <c r="D789" s="26"/>
      <c r="I789" s="18"/>
      <c r="N789" s="37"/>
      <c r="S789" s="44"/>
      <c r="X789" s="44"/>
      <c r="AC789" s="63"/>
      <c r="AD789" s="63"/>
      <c r="AE789" s="63"/>
    </row>
    <row r="790" spans="4:31" ht="15">
      <c r="D790" s="26"/>
      <c r="I790" s="18"/>
      <c r="N790" s="37"/>
      <c r="S790" s="44"/>
      <c r="X790" s="44"/>
      <c r="AC790" s="63"/>
      <c r="AD790" s="63"/>
      <c r="AE790" s="63"/>
    </row>
    <row r="791" spans="4:31" ht="15">
      <c r="D791" s="26"/>
      <c r="I791" s="18"/>
      <c r="N791" s="37"/>
      <c r="S791" s="44"/>
      <c r="X791" s="44"/>
      <c r="AC791" s="63"/>
      <c r="AD791" s="63"/>
      <c r="AE791" s="63"/>
    </row>
    <row r="792" spans="4:31" ht="15">
      <c r="D792" s="26"/>
      <c r="I792" s="18"/>
      <c r="N792" s="37"/>
      <c r="S792" s="44"/>
      <c r="X792" s="44"/>
      <c r="AC792" s="63"/>
      <c r="AD792" s="63"/>
      <c r="AE792" s="63"/>
    </row>
    <row r="793" spans="4:31" ht="15">
      <c r="D793" s="26"/>
      <c r="I793" s="18"/>
      <c r="N793" s="37"/>
      <c r="S793" s="44"/>
      <c r="X793" s="44"/>
      <c r="AC793" s="63"/>
      <c r="AD793" s="63"/>
      <c r="AE793" s="63"/>
    </row>
    <row r="794" spans="4:31" ht="15">
      <c r="D794" s="26"/>
      <c r="I794" s="18"/>
      <c r="N794" s="37"/>
      <c r="S794" s="44"/>
      <c r="X794" s="44"/>
      <c r="AC794" s="63"/>
      <c r="AD794" s="63"/>
      <c r="AE794" s="63"/>
    </row>
    <row r="795" spans="4:31" ht="15">
      <c r="D795" s="26"/>
      <c r="I795" s="18"/>
      <c r="N795" s="37"/>
      <c r="S795" s="44"/>
      <c r="X795" s="44"/>
      <c r="AC795" s="63"/>
      <c r="AD795" s="63"/>
      <c r="AE795" s="63"/>
    </row>
    <row r="796" spans="4:31" ht="15">
      <c r="D796" s="26"/>
      <c r="I796" s="18"/>
      <c r="N796" s="37"/>
      <c r="S796" s="44"/>
      <c r="X796" s="44"/>
      <c r="AC796" s="63"/>
      <c r="AD796" s="63"/>
      <c r="AE796" s="63"/>
    </row>
    <row r="797" spans="4:31" ht="15">
      <c r="D797" s="26"/>
      <c r="I797" s="18"/>
      <c r="N797" s="37"/>
      <c r="S797" s="44"/>
      <c r="X797" s="44"/>
      <c r="AC797" s="63"/>
      <c r="AD797" s="63"/>
      <c r="AE797" s="63"/>
    </row>
    <row r="798" spans="4:31" ht="15">
      <c r="D798" s="26"/>
      <c r="I798" s="18"/>
      <c r="N798" s="37"/>
      <c r="S798" s="44"/>
      <c r="X798" s="44"/>
      <c r="AC798" s="63"/>
      <c r="AD798" s="63"/>
      <c r="AE798" s="63"/>
    </row>
    <row r="799" spans="4:31" ht="15">
      <c r="D799" s="26"/>
      <c r="I799" s="18"/>
      <c r="N799" s="37"/>
      <c r="S799" s="44"/>
      <c r="X799" s="44"/>
      <c r="AC799" s="63"/>
      <c r="AD799" s="63"/>
      <c r="AE799" s="63"/>
    </row>
    <row r="800" spans="4:31" ht="15">
      <c r="D800" s="26"/>
      <c r="I800" s="18"/>
      <c r="N800" s="37"/>
      <c r="S800" s="44"/>
      <c r="X800" s="44"/>
      <c r="AC800" s="63"/>
      <c r="AD800" s="63"/>
      <c r="AE800" s="63"/>
    </row>
    <row r="801" spans="4:31" ht="15">
      <c r="D801" s="26"/>
      <c r="I801" s="18"/>
      <c r="N801" s="37"/>
      <c r="S801" s="44"/>
      <c r="X801" s="44"/>
      <c r="AC801" s="63"/>
      <c r="AD801" s="63"/>
      <c r="AE801" s="63"/>
    </row>
    <row r="802" spans="4:31" ht="15">
      <c r="D802" s="26"/>
      <c r="I802" s="18"/>
      <c r="N802" s="37"/>
      <c r="S802" s="44"/>
      <c r="X802" s="44"/>
      <c r="AC802" s="63"/>
      <c r="AD802" s="63"/>
      <c r="AE802" s="63"/>
    </row>
    <row r="803" spans="4:31" ht="15">
      <c r="D803" s="26"/>
      <c r="I803" s="18"/>
      <c r="N803" s="37"/>
      <c r="S803" s="44"/>
      <c r="X803" s="44"/>
      <c r="AC803" s="63"/>
      <c r="AD803" s="63"/>
      <c r="AE803" s="63"/>
    </row>
    <row r="804" spans="4:31" ht="15">
      <c r="D804" s="26"/>
      <c r="I804" s="18"/>
      <c r="N804" s="37"/>
      <c r="S804" s="44"/>
      <c r="X804" s="44"/>
      <c r="AC804" s="63"/>
      <c r="AD804" s="63"/>
      <c r="AE804" s="63"/>
    </row>
    <row r="805" spans="4:31" ht="15">
      <c r="D805" s="26"/>
      <c r="I805" s="18"/>
      <c r="N805" s="37"/>
      <c r="S805" s="44"/>
      <c r="X805" s="44"/>
      <c r="AC805" s="63"/>
      <c r="AD805" s="63"/>
      <c r="AE805" s="63"/>
    </row>
    <row r="806" spans="4:31" ht="15">
      <c r="D806" s="26"/>
      <c r="I806" s="18"/>
      <c r="N806" s="37"/>
      <c r="S806" s="44"/>
      <c r="X806" s="44"/>
      <c r="AC806" s="63"/>
      <c r="AD806" s="63"/>
      <c r="AE806" s="63"/>
    </row>
    <row r="807" spans="4:31" ht="15">
      <c r="D807" s="26"/>
      <c r="I807" s="18"/>
      <c r="N807" s="37"/>
      <c r="S807" s="44"/>
      <c r="X807" s="44"/>
      <c r="AC807" s="63"/>
      <c r="AD807" s="63"/>
      <c r="AE807" s="63"/>
    </row>
    <row r="808" spans="4:31" ht="15">
      <c r="D808" s="26"/>
      <c r="I808" s="18"/>
      <c r="N808" s="37"/>
      <c r="S808" s="44"/>
      <c r="X808" s="44"/>
      <c r="AC808" s="63"/>
      <c r="AD808" s="63"/>
      <c r="AE808" s="63"/>
    </row>
    <row r="809" spans="4:31" ht="15">
      <c r="D809" s="26"/>
      <c r="I809" s="18"/>
      <c r="N809" s="37"/>
      <c r="S809" s="44"/>
      <c r="X809" s="44"/>
      <c r="AC809" s="63"/>
      <c r="AD809" s="63"/>
      <c r="AE809" s="63"/>
    </row>
    <row r="810" spans="4:31" ht="15">
      <c r="D810" s="26"/>
      <c r="I810" s="18"/>
      <c r="N810" s="37"/>
      <c r="S810" s="44"/>
      <c r="X810" s="44"/>
      <c r="AC810" s="63"/>
      <c r="AD810" s="63"/>
      <c r="AE810" s="63"/>
    </row>
    <row r="811" spans="4:31" ht="15">
      <c r="D811" s="26"/>
      <c r="I811" s="18"/>
      <c r="N811" s="37"/>
      <c r="S811" s="44"/>
      <c r="X811" s="44"/>
      <c r="AC811" s="63"/>
      <c r="AD811" s="63"/>
      <c r="AE811" s="63"/>
    </row>
    <row r="812" spans="4:31" ht="15">
      <c r="D812" s="26"/>
      <c r="I812" s="18"/>
      <c r="N812" s="37"/>
      <c r="S812" s="44"/>
      <c r="X812" s="44"/>
      <c r="AC812" s="63"/>
      <c r="AD812" s="63"/>
      <c r="AE812" s="63"/>
    </row>
    <row r="813" spans="4:31" ht="15">
      <c r="D813" s="26"/>
      <c r="I813" s="18"/>
      <c r="N813" s="37"/>
      <c r="S813" s="44"/>
      <c r="X813" s="44"/>
      <c r="AC813" s="63"/>
      <c r="AD813" s="63"/>
      <c r="AE813" s="63"/>
    </row>
    <row r="814" spans="4:31" ht="15">
      <c r="D814" s="26"/>
      <c r="I814" s="18"/>
      <c r="N814" s="37"/>
      <c r="S814" s="44"/>
      <c r="X814" s="44"/>
      <c r="AC814" s="63"/>
      <c r="AD814" s="63"/>
      <c r="AE814" s="63"/>
    </row>
    <row r="815" spans="4:31" ht="15">
      <c r="D815" s="26"/>
      <c r="I815" s="18"/>
      <c r="N815" s="37"/>
      <c r="S815" s="44"/>
      <c r="X815" s="44"/>
      <c r="AC815" s="63"/>
      <c r="AD815" s="63"/>
      <c r="AE815" s="63"/>
    </row>
    <row r="816" spans="4:31" ht="15">
      <c r="D816" s="26"/>
      <c r="I816" s="18"/>
      <c r="N816" s="37"/>
      <c r="S816" s="44"/>
      <c r="X816" s="44"/>
      <c r="AC816" s="63"/>
      <c r="AD816" s="63"/>
      <c r="AE816" s="63"/>
    </row>
    <row r="817" spans="4:31" ht="15">
      <c r="D817" s="26"/>
      <c r="I817" s="18"/>
      <c r="N817" s="37"/>
      <c r="S817" s="44"/>
      <c r="X817" s="44"/>
      <c r="AC817" s="63"/>
      <c r="AD817" s="63"/>
      <c r="AE817" s="63"/>
    </row>
    <row r="818" spans="4:31" ht="15">
      <c r="D818" s="26"/>
      <c r="I818" s="18"/>
      <c r="N818" s="37"/>
      <c r="S818" s="44"/>
      <c r="X818" s="44"/>
      <c r="AC818" s="63"/>
      <c r="AD818" s="63"/>
      <c r="AE818" s="63"/>
    </row>
    <row r="819" spans="4:31" ht="15">
      <c r="D819" s="26"/>
      <c r="I819" s="18"/>
      <c r="N819" s="37"/>
      <c r="S819" s="44"/>
      <c r="X819" s="44"/>
      <c r="AC819" s="63"/>
      <c r="AD819" s="63"/>
      <c r="AE819" s="63"/>
    </row>
    <row r="820" spans="4:31" ht="15">
      <c r="D820" s="26"/>
      <c r="I820" s="18"/>
      <c r="N820" s="37"/>
      <c r="S820" s="44"/>
      <c r="X820" s="44"/>
      <c r="AC820" s="63"/>
      <c r="AD820" s="63"/>
      <c r="AE820" s="63"/>
    </row>
    <row r="821" spans="4:31" ht="15">
      <c r="D821" s="26"/>
      <c r="I821" s="18"/>
      <c r="N821" s="37"/>
      <c r="S821" s="44"/>
      <c r="X821" s="44"/>
      <c r="AC821" s="63"/>
      <c r="AD821" s="63"/>
      <c r="AE821" s="63"/>
    </row>
    <row r="822" spans="4:31" ht="15">
      <c r="D822" s="26"/>
      <c r="I822" s="18"/>
      <c r="N822" s="37"/>
      <c r="S822" s="44"/>
      <c r="X822" s="44"/>
      <c r="AC822" s="63"/>
      <c r="AD822" s="63"/>
      <c r="AE822" s="63"/>
    </row>
    <row r="823" spans="4:31" ht="15">
      <c r="D823" s="26"/>
      <c r="I823" s="18"/>
      <c r="N823" s="37"/>
      <c r="S823" s="44"/>
      <c r="X823" s="44"/>
      <c r="AC823" s="63"/>
      <c r="AD823" s="63"/>
      <c r="AE823" s="63"/>
    </row>
    <row r="824" spans="4:31" ht="15">
      <c r="D824" s="26"/>
      <c r="I824" s="18"/>
      <c r="N824" s="37"/>
      <c r="S824" s="44"/>
      <c r="X824" s="44"/>
      <c r="AC824" s="63"/>
      <c r="AD824" s="63"/>
      <c r="AE824" s="63"/>
    </row>
    <row r="825" spans="4:31" ht="15">
      <c r="D825" s="26"/>
      <c r="I825" s="18"/>
      <c r="N825" s="37"/>
      <c r="S825" s="44"/>
      <c r="X825" s="44"/>
      <c r="AC825" s="63"/>
      <c r="AD825" s="63"/>
      <c r="AE825" s="63"/>
    </row>
    <row r="826" spans="4:31" ht="15">
      <c r="D826" s="26"/>
      <c r="I826" s="18"/>
      <c r="N826" s="37"/>
      <c r="S826" s="44"/>
      <c r="X826" s="44"/>
      <c r="AC826" s="63"/>
      <c r="AD826" s="63"/>
      <c r="AE826" s="63"/>
    </row>
    <row r="827" spans="4:31" ht="15">
      <c r="D827" s="26"/>
      <c r="I827" s="18"/>
      <c r="N827" s="37"/>
      <c r="S827" s="44"/>
      <c r="X827" s="44"/>
      <c r="AC827" s="63"/>
      <c r="AD827" s="63"/>
      <c r="AE827" s="63"/>
    </row>
    <row r="828" spans="4:31" ht="15">
      <c r="D828" s="26"/>
      <c r="I828" s="18"/>
      <c r="N828" s="37"/>
      <c r="S828" s="44"/>
      <c r="X828" s="44"/>
      <c r="AC828" s="63"/>
      <c r="AD828" s="63"/>
      <c r="AE828" s="63"/>
    </row>
    <row r="829" spans="4:31" ht="15">
      <c r="D829" s="26"/>
      <c r="I829" s="18"/>
      <c r="N829" s="37"/>
      <c r="S829" s="44"/>
      <c r="X829" s="44"/>
      <c r="AC829" s="63"/>
      <c r="AD829" s="63"/>
      <c r="AE829" s="63"/>
    </row>
    <row r="830" spans="4:31" ht="15">
      <c r="D830" s="26"/>
      <c r="I830" s="18"/>
      <c r="N830" s="37"/>
      <c r="S830" s="44"/>
      <c r="X830" s="44"/>
      <c r="AC830" s="63"/>
      <c r="AD830" s="63"/>
      <c r="AE830" s="63"/>
    </row>
    <row r="831" spans="4:31" ht="15">
      <c r="D831" s="26"/>
      <c r="I831" s="18"/>
      <c r="N831" s="37"/>
      <c r="S831" s="44"/>
      <c r="X831" s="44"/>
      <c r="AC831" s="63"/>
      <c r="AD831" s="63"/>
      <c r="AE831" s="63"/>
    </row>
    <row r="832" spans="4:31" ht="15">
      <c r="D832" s="26"/>
      <c r="I832" s="18"/>
      <c r="N832" s="37"/>
      <c r="S832" s="44"/>
      <c r="X832" s="44"/>
      <c r="AC832" s="63"/>
      <c r="AD832" s="63"/>
      <c r="AE832" s="63"/>
    </row>
    <row r="833" spans="4:31" ht="15">
      <c r="D833" s="26"/>
      <c r="I833" s="18"/>
      <c r="N833" s="37"/>
      <c r="S833" s="44"/>
      <c r="X833" s="44"/>
      <c r="AC833" s="63"/>
      <c r="AD833" s="63"/>
      <c r="AE833" s="63"/>
    </row>
    <row r="834" spans="4:31" ht="15">
      <c r="D834" s="26"/>
      <c r="I834" s="18"/>
      <c r="N834" s="37"/>
      <c r="S834" s="44"/>
      <c r="X834" s="44"/>
      <c r="AC834" s="63"/>
      <c r="AD834" s="63"/>
      <c r="AE834" s="63"/>
    </row>
    <row r="835" spans="4:31" ht="15">
      <c r="D835" s="26"/>
      <c r="I835" s="18"/>
      <c r="N835" s="37"/>
      <c r="S835" s="44"/>
      <c r="X835" s="44"/>
      <c r="AC835" s="63"/>
      <c r="AD835" s="63"/>
      <c r="AE835" s="63"/>
    </row>
    <row r="836" spans="4:31" ht="15">
      <c r="D836" s="26"/>
      <c r="I836" s="18"/>
      <c r="N836" s="37"/>
      <c r="S836" s="44"/>
      <c r="X836" s="44"/>
      <c r="AC836" s="63"/>
      <c r="AD836" s="63"/>
      <c r="AE836" s="63"/>
    </row>
    <row r="837" spans="4:31" ht="15">
      <c r="D837" s="26"/>
      <c r="I837" s="18"/>
      <c r="N837" s="37"/>
      <c r="S837" s="44"/>
      <c r="X837" s="44"/>
      <c r="AC837" s="63"/>
      <c r="AD837" s="63"/>
      <c r="AE837" s="63"/>
    </row>
    <row r="838" spans="4:31" ht="15">
      <c r="D838" s="26"/>
      <c r="I838" s="18"/>
      <c r="N838" s="37"/>
      <c r="S838" s="44"/>
      <c r="X838" s="44"/>
      <c r="AC838" s="63"/>
      <c r="AD838" s="63"/>
      <c r="AE838" s="63"/>
    </row>
    <row r="839" spans="4:31" ht="15">
      <c r="D839" s="26"/>
      <c r="I839" s="18"/>
      <c r="N839" s="37"/>
      <c r="S839" s="44"/>
      <c r="X839" s="44"/>
      <c r="AC839" s="63"/>
      <c r="AD839" s="63"/>
      <c r="AE839" s="63"/>
    </row>
    <row r="840" spans="4:31" ht="15">
      <c r="D840" s="26"/>
      <c r="I840" s="18"/>
      <c r="N840" s="37"/>
      <c r="S840" s="44"/>
      <c r="X840" s="44"/>
      <c r="AC840" s="63"/>
      <c r="AD840" s="63"/>
      <c r="AE840" s="63"/>
    </row>
    <row r="841" spans="4:31" ht="15">
      <c r="D841" s="26"/>
      <c r="I841" s="18"/>
      <c r="N841" s="37"/>
      <c r="S841" s="44"/>
      <c r="X841" s="44"/>
      <c r="AC841" s="63"/>
      <c r="AD841" s="63"/>
      <c r="AE841" s="63"/>
    </row>
    <row r="842" spans="4:31" ht="15">
      <c r="D842" s="26"/>
      <c r="I842" s="18"/>
      <c r="N842" s="37"/>
      <c r="S842" s="44"/>
      <c r="X842" s="44"/>
      <c r="AC842" s="63"/>
      <c r="AD842" s="63"/>
      <c r="AE842" s="63"/>
    </row>
    <row r="843" spans="4:31" ht="15">
      <c r="D843" s="26"/>
      <c r="I843" s="18"/>
      <c r="N843" s="37"/>
      <c r="S843" s="44"/>
      <c r="X843" s="44"/>
      <c r="AC843" s="63"/>
      <c r="AD843" s="63"/>
      <c r="AE843" s="63"/>
    </row>
    <row r="844" spans="4:31" ht="15">
      <c r="D844" s="26"/>
      <c r="I844" s="18"/>
      <c r="N844" s="37"/>
      <c r="S844" s="44"/>
      <c r="X844" s="44"/>
      <c r="AC844" s="63"/>
      <c r="AD844" s="63"/>
      <c r="AE844" s="63"/>
    </row>
    <row r="845" spans="4:31" ht="15">
      <c r="D845" s="26"/>
      <c r="I845" s="18"/>
      <c r="N845" s="37"/>
      <c r="S845" s="44"/>
      <c r="X845" s="44"/>
      <c r="AC845" s="63"/>
      <c r="AD845" s="63"/>
      <c r="AE845" s="63"/>
    </row>
    <row r="846" spans="4:31" ht="15">
      <c r="D846" s="26"/>
      <c r="I846" s="18"/>
      <c r="N846" s="37"/>
      <c r="S846" s="44"/>
      <c r="X846" s="44"/>
      <c r="AC846" s="63"/>
      <c r="AD846" s="63"/>
      <c r="AE846" s="63"/>
    </row>
    <row r="847" spans="4:31" ht="15">
      <c r="D847" s="26"/>
      <c r="I847" s="18"/>
      <c r="N847" s="37"/>
      <c r="S847" s="44"/>
      <c r="X847" s="44"/>
      <c r="AC847" s="63"/>
      <c r="AD847" s="63"/>
      <c r="AE847" s="63"/>
    </row>
    <row r="848" spans="4:31" ht="15">
      <c r="D848" s="26"/>
      <c r="I848" s="18"/>
      <c r="N848" s="37"/>
      <c r="S848" s="44"/>
      <c r="X848" s="44"/>
      <c r="AC848" s="63"/>
      <c r="AD848" s="63"/>
      <c r="AE848" s="63"/>
    </row>
    <row r="849" spans="4:31" ht="15">
      <c r="D849" s="26"/>
      <c r="I849" s="18"/>
      <c r="N849" s="37"/>
      <c r="S849" s="44"/>
      <c r="X849" s="44"/>
      <c r="AC849" s="63"/>
      <c r="AD849" s="63"/>
      <c r="AE849" s="63"/>
    </row>
    <row r="850" spans="4:31" ht="15">
      <c r="D850" s="26"/>
      <c r="I850" s="18"/>
      <c r="N850" s="37"/>
      <c r="S850" s="44"/>
      <c r="X850" s="44"/>
      <c r="AC850" s="63"/>
      <c r="AD850" s="63"/>
      <c r="AE850" s="63"/>
    </row>
    <row r="851" spans="4:31" ht="15">
      <c r="D851" s="26"/>
      <c r="I851" s="18"/>
      <c r="N851" s="37"/>
      <c r="S851" s="44"/>
      <c r="X851" s="44"/>
      <c r="AC851" s="63"/>
      <c r="AD851" s="63"/>
      <c r="AE851" s="63"/>
    </row>
    <row r="852" spans="4:31" ht="15">
      <c r="D852" s="26"/>
      <c r="I852" s="18"/>
      <c r="N852" s="37"/>
      <c r="S852" s="44"/>
      <c r="X852" s="44"/>
      <c r="AC852" s="63"/>
      <c r="AD852" s="63"/>
      <c r="AE852" s="63"/>
    </row>
    <row r="853" spans="4:31" ht="15">
      <c r="D853" s="26"/>
      <c r="I853" s="18"/>
      <c r="N853" s="37"/>
      <c r="S853" s="44"/>
      <c r="X853" s="44"/>
      <c r="AC853" s="63"/>
      <c r="AD853" s="63"/>
      <c r="AE853" s="63"/>
    </row>
    <row r="854" spans="4:31" ht="15">
      <c r="D854" s="26"/>
      <c r="I854" s="18"/>
      <c r="N854" s="37"/>
      <c r="S854" s="44"/>
      <c r="X854" s="44"/>
      <c r="AC854" s="63"/>
      <c r="AD854" s="63"/>
      <c r="AE854" s="63"/>
    </row>
    <row r="855" spans="4:31" ht="15">
      <c r="D855" s="26"/>
      <c r="I855" s="18"/>
      <c r="N855" s="37"/>
      <c r="S855" s="44"/>
      <c r="X855" s="44"/>
      <c r="AC855" s="63"/>
      <c r="AD855" s="63"/>
      <c r="AE855" s="63"/>
    </row>
    <row r="856" spans="4:31" ht="15">
      <c r="D856" s="26"/>
      <c r="I856" s="18"/>
      <c r="N856" s="37"/>
      <c r="S856" s="44"/>
      <c r="X856" s="44"/>
      <c r="AC856" s="63"/>
      <c r="AD856" s="63"/>
      <c r="AE856" s="63"/>
    </row>
    <row r="857" spans="4:31" ht="15">
      <c r="D857" s="26"/>
      <c r="I857" s="18"/>
      <c r="N857" s="37"/>
      <c r="S857" s="44"/>
      <c r="X857" s="44"/>
      <c r="AC857" s="63"/>
      <c r="AD857" s="63"/>
      <c r="AE857" s="63"/>
    </row>
    <row r="858" spans="4:31" ht="15">
      <c r="D858" s="26"/>
      <c r="I858" s="18"/>
      <c r="N858" s="37"/>
      <c r="S858" s="44"/>
      <c r="X858" s="44"/>
      <c r="AC858" s="63"/>
      <c r="AD858" s="63"/>
      <c r="AE858" s="63"/>
    </row>
    <row r="859" spans="4:31" ht="15">
      <c r="D859" s="26"/>
      <c r="I859" s="18"/>
      <c r="N859" s="37"/>
      <c r="S859" s="44"/>
      <c r="X859" s="44"/>
      <c r="AC859" s="63"/>
      <c r="AD859" s="63"/>
      <c r="AE859" s="63"/>
    </row>
    <row r="860" spans="4:31" ht="15">
      <c r="D860" s="26"/>
      <c r="I860" s="18"/>
      <c r="N860" s="37"/>
      <c r="S860" s="44"/>
      <c r="X860" s="44"/>
      <c r="AC860" s="63"/>
      <c r="AD860" s="63"/>
      <c r="AE860" s="63"/>
    </row>
    <row r="861" spans="4:31" ht="15">
      <c r="D861" s="26"/>
      <c r="I861" s="18"/>
      <c r="N861" s="37"/>
      <c r="S861" s="44"/>
      <c r="X861" s="44"/>
      <c r="AC861" s="63"/>
      <c r="AD861" s="63"/>
      <c r="AE861" s="63"/>
    </row>
    <row r="862" spans="4:31" ht="15">
      <c r="D862" s="26"/>
      <c r="I862" s="18"/>
      <c r="N862" s="37"/>
      <c r="S862" s="44"/>
      <c r="X862" s="44"/>
      <c r="AC862" s="63"/>
      <c r="AD862" s="63"/>
      <c r="AE862" s="63"/>
    </row>
    <row r="863" spans="4:31" ht="15">
      <c r="D863" s="26"/>
      <c r="I863" s="18"/>
      <c r="N863" s="37"/>
      <c r="S863" s="44"/>
      <c r="X863" s="44"/>
      <c r="AC863" s="63"/>
      <c r="AD863" s="63"/>
      <c r="AE863" s="63"/>
    </row>
    <row r="864" spans="4:31" ht="15">
      <c r="D864" s="26"/>
      <c r="I864" s="18"/>
      <c r="N864" s="37"/>
      <c r="S864" s="44"/>
      <c r="X864" s="44"/>
      <c r="AC864" s="63"/>
      <c r="AD864" s="63"/>
      <c r="AE864" s="63"/>
    </row>
    <row r="865" spans="4:31" ht="15">
      <c r="D865" s="26"/>
      <c r="I865" s="18"/>
      <c r="N865" s="37"/>
      <c r="S865" s="44"/>
      <c r="X865" s="44"/>
      <c r="AC865" s="63"/>
      <c r="AD865" s="63"/>
      <c r="AE865" s="63"/>
    </row>
    <row r="866" spans="4:31" ht="15">
      <c r="D866" s="26"/>
      <c r="I866" s="18"/>
      <c r="N866" s="37"/>
      <c r="S866" s="44"/>
      <c r="X866" s="44"/>
      <c r="AC866" s="63"/>
      <c r="AD866" s="63"/>
      <c r="AE866" s="63"/>
    </row>
    <row r="867" spans="4:31" ht="15">
      <c r="D867" s="26"/>
      <c r="I867" s="18"/>
      <c r="N867" s="37"/>
      <c r="S867" s="44"/>
      <c r="X867" s="44"/>
      <c r="AC867" s="63"/>
      <c r="AD867" s="63"/>
      <c r="AE867" s="63"/>
    </row>
    <row r="868" spans="4:31" ht="15">
      <c r="D868" s="26"/>
      <c r="I868" s="18"/>
      <c r="N868" s="37"/>
      <c r="S868" s="44"/>
      <c r="X868" s="44"/>
      <c r="AC868" s="63"/>
      <c r="AD868" s="63"/>
      <c r="AE868" s="63"/>
    </row>
    <row r="869" spans="4:31" ht="15">
      <c r="D869" s="26"/>
      <c r="I869" s="18"/>
      <c r="N869" s="37"/>
      <c r="S869" s="44"/>
      <c r="X869" s="44"/>
      <c r="AC869" s="63"/>
      <c r="AD869" s="63"/>
      <c r="AE869" s="63"/>
    </row>
    <row r="870" spans="4:31" ht="15">
      <c r="D870" s="26"/>
      <c r="I870" s="18"/>
      <c r="N870" s="37"/>
      <c r="S870" s="44"/>
      <c r="X870" s="44"/>
      <c r="AC870" s="63"/>
      <c r="AD870" s="63"/>
      <c r="AE870" s="63"/>
    </row>
    <row r="871" spans="4:31" ht="15">
      <c r="D871" s="26"/>
      <c r="I871" s="18"/>
      <c r="N871" s="37"/>
      <c r="S871" s="44"/>
      <c r="X871" s="44"/>
      <c r="AC871" s="63"/>
      <c r="AD871" s="63"/>
      <c r="AE871" s="63"/>
    </row>
    <row r="872" spans="4:31" ht="15">
      <c r="D872" s="26"/>
      <c r="I872" s="18"/>
      <c r="N872" s="37"/>
      <c r="S872" s="44"/>
      <c r="X872" s="44"/>
      <c r="AC872" s="63"/>
      <c r="AD872" s="63"/>
      <c r="AE872" s="63"/>
    </row>
    <row r="873" spans="4:31" ht="15">
      <c r="D873" s="26"/>
      <c r="I873" s="18"/>
      <c r="N873" s="37"/>
      <c r="S873" s="44"/>
      <c r="X873" s="44"/>
      <c r="AC873" s="63"/>
      <c r="AD873" s="63"/>
      <c r="AE873" s="63"/>
    </row>
    <row r="874" spans="4:31" ht="15">
      <c r="D874" s="26"/>
      <c r="I874" s="18"/>
      <c r="N874" s="37"/>
      <c r="S874" s="44"/>
      <c r="X874" s="44"/>
      <c r="AC874" s="63"/>
      <c r="AD874" s="63"/>
      <c r="AE874" s="63"/>
    </row>
    <row r="875" spans="4:31" ht="15">
      <c r="D875" s="26"/>
      <c r="I875" s="18"/>
      <c r="N875" s="37"/>
      <c r="S875" s="44"/>
      <c r="X875" s="44"/>
      <c r="AC875" s="63"/>
      <c r="AD875" s="63"/>
      <c r="AE875" s="63"/>
    </row>
    <row r="876" spans="4:31" ht="15">
      <c r="D876" s="26"/>
      <c r="I876" s="18"/>
      <c r="N876" s="37"/>
      <c r="S876" s="44"/>
      <c r="X876" s="44"/>
      <c r="AC876" s="63"/>
      <c r="AD876" s="63"/>
      <c r="AE876" s="63"/>
    </row>
    <row r="877" spans="4:31" ht="15">
      <c r="D877" s="26"/>
      <c r="I877" s="18"/>
      <c r="N877" s="37"/>
      <c r="S877" s="44"/>
      <c r="X877" s="44"/>
      <c r="AC877" s="63"/>
      <c r="AD877" s="63"/>
      <c r="AE877" s="63"/>
    </row>
    <row r="878" spans="4:31" ht="15">
      <c r="D878" s="26"/>
      <c r="I878" s="18"/>
      <c r="N878" s="37"/>
      <c r="S878" s="44"/>
      <c r="X878" s="44"/>
      <c r="AC878" s="63"/>
      <c r="AD878" s="63"/>
      <c r="AE878" s="63"/>
    </row>
    <row r="879" spans="4:31" ht="15">
      <c r="D879" s="26"/>
      <c r="I879" s="18"/>
      <c r="N879" s="37"/>
      <c r="S879" s="44"/>
      <c r="X879" s="44"/>
      <c r="AC879" s="63"/>
      <c r="AD879" s="63"/>
      <c r="AE879" s="63"/>
    </row>
    <row r="880" spans="4:31" ht="15">
      <c r="D880" s="26"/>
      <c r="I880" s="18"/>
      <c r="N880" s="37"/>
      <c r="S880" s="44"/>
      <c r="X880" s="44"/>
      <c r="AC880" s="63"/>
      <c r="AD880" s="63"/>
      <c r="AE880" s="63"/>
    </row>
    <row r="881" spans="4:31" ht="15">
      <c r="D881" s="26"/>
      <c r="I881" s="18"/>
      <c r="N881" s="37"/>
      <c r="S881" s="44"/>
      <c r="X881" s="44"/>
      <c r="AC881" s="63"/>
      <c r="AD881" s="63"/>
      <c r="AE881" s="63"/>
    </row>
    <row r="882" spans="4:31" ht="15">
      <c r="D882" s="26"/>
      <c r="I882" s="18"/>
      <c r="N882" s="37"/>
      <c r="S882" s="44"/>
      <c r="X882" s="44"/>
      <c r="AC882" s="63"/>
      <c r="AD882" s="63"/>
      <c r="AE882" s="63"/>
    </row>
    <row r="883" spans="4:31" ht="15">
      <c r="D883" s="26"/>
      <c r="I883" s="18"/>
      <c r="N883" s="37"/>
      <c r="S883" s="44"/>
      <c r="X883" s="44"/>
      <c r="AC883" s="63"/>
      <c r="AD883" s="63"/>
      <c r="AE883" s="63"/>
    </row>
    <row r="884" spans="4:31" ht="15">
      <c r="D884" s="26"/>
      <c r="I884" s="18"/>
      <c r="N884" s="37"/>
      <c r="S884" s="44"/>
      <c r="X884" s="44"/>
      <c r="AC884" s="63"/>
      <c r="AD884" s="63"/>
      <c r="AE884" s="63"/>
    </row>
    <row r="885" spans="4:31" ht="15">
      <c r="D885" s="26"/>
      <c r="I885" s="18"/>
      <c r="N885" s="37"/>
      <c r="S885" s="44"/>
      <c r="X885" s="44"/>
      <c r="AC885" s="63"/>
      <c r="AD885" s="63"/>
      <c r="AE885" s="63"/>
    </row>
    <row r="886" spans="4:31" ht="15">
      <c r="D886" s="26"/>
      <c r="I886" s="18"/>
      <c r="N886" s="37"/>
      <c r="S886" s="44"/>
      <c r="X886" s="44"/>
      <c r="AC886" s="63"/>
      <c r="AD886" s="63"/>
      <c r="AE886" s="63"/>
    </row>
    <row r="887" spans="4:31" ht="15">
      <c r="D887" s="26"/>
      <c r="I887" s="18"/>
      <c r="N887" s="37"/>
      <c r="S887" s="44"/>
      <c r="X887" s="44"/>
      <c r="AC887" s="63"/>
      <c r="AD887" s="63"/>
      <c r="AE887" s="63"/>
    </row>
    <row r="888" spans="4:31" ht="15">
      <c r="D888" s="26"/>
      <c r="I888" s="18"/>
      <c r="N888" s="37"/>
      <c r="S888" s="44"/>
      <c r="X888" s="44"/>
      <c r="AC888" s="63"/>
      <c r="AD888" s="63"/>
      <c r="AE888" s="63"/>
    </row>
    <row r="889" spans="4:31" ht="15">
      <c r="D889" s="26"/>
      <c r="I889" s="18"/>
      <c r="N889" s="37"/>
      <c r="S889" s="44"/>
      <c r="X889" s="44"/>
      <c r="AC889" s="63"/>
      <c r="AD889" s="63"/>
      <c r="AE889" s="63"/>
    </row>
    <row r="890" spans="4:31" ht="15">
      <c r="D890" s="26"/>
      <c r="I890" s="18"/>
      <c r="N890" s="37"/>
      <c r="S890" s="44"/>
      <c r="X890" s="44"/>
      <c r="AC890" s="63"/>
      <c r="AD890" s="63"/>
      <c r="AE890" s="63"/>
    </row>
    <row r="891" spans="4:31" ht="15">
      <c r="D891" s="26"/>
      <c r="I891" s="18"/>
      <c r="N891" s="37"/>
      <c r="S891" s="44"/>
      <c r="X891" s="44"/>
      <c r="AC891" s="63"/>
      <c r="AD891" s="63"/>
      <c r="AE891" s="63"/>
    </row>
    <row r="892" spans="4:31" ht="15">
      <c r="D892" s="26"/>
      <c r="I892" s="18"/>
      <c r="N892" s="37"/>
      <c r="S892" s="44"/>
      <c r="X892" s="44"/>
      <c r="AC892" s="63"/>
      <c r="AD892" s="63"/>
      <c r="AE892" s="63"/>
    </row>
    <row r="893" spans="4:31" ht="15">
      <c r="D893" s="26"/>
      <c r="I893" s="18"/>
      <c r="N893" s="37"/>
      <c r="S893" s="44"/>
      <c r="X893" s="44"/>
      <c r="AC893" s="63"/>
      <c r="AD893" s="63"/>
      <c r="AE893" s="63"/>
    </row>
    <row r="894" spans="4:31" ht="15">
      <c r="D894" s="26"/>
      <c r="I894" s="18"/>
      <c r="N894" s="37"/>
      <c r="S894" s="44"/>
      <c r="X894" s="44"/>
      <c r="AC894" s="63"/>
      <c r="AD894" s="63"/>
      <c r="AE894" s="63"/>
    </row>
    <row r="895" spans="4:31" ht="15">
      <c r="D895" s="26"/>
      <c r="I895" s="18"/>
      <c r="N895" s="37"/>
      <c r="S895" s="44"/>
      <c r="X895" s="44"/>
      <c r="AC895" s="63"/>
      <c r="AD895" s="63"/>
      <c r="AE895" s="63"/>
    </row>
    <row r="896" spans="4:31" ht="15">
      <c r="D896" s="26"/>
      <c r="I896" s="18"/>
      <c r="N896" s="37"/>
      <c r="S896" s="44"/>
      <c r="X896" s="44"/>
      <c r="AC896" s="63"/>
      <c r="AD896" s="63"/>
      <c r="AE896" s="63"/>
    </row>
    <row r="897" spans="4:31" ht="15">
      <c r="D897" s="26"/>
      <c r="I897" s="18"/>
      <c r="N897" s="37"/>
      <c r="S897" s="44"/>
      <c r="X897" s="44"/>
      <c r="AC897" s="63"/>
      <c r="AD897" s="63"/>
      <c r="AE897" s="63"/>
    </row>
    <row r="898" spans="4:31" ht="15">
      <c r="D898" s="26"/>
      <c r="I898" s="18"/>
      <c r="N898" s="37"/>
      <c r="S898" s="44"/>
      <c r="X898" s="44"/>
      <c r="AC898" s="63"/>
      <c r="AD898" s="63"/>
      <c r="AE898" s="63"/>
    </row>
    <row r="899" spans="4:31" ht="15">
      <c r="D899" s="26"/>
      <c r="I899" s="18"/>
      <c r="N899" s="37"/>
      <c r="S899" s="44"/>
      <c r="X899" s="44"/>
      <c r="AC899" s="63"/>
      <c r="AD899" s="63"/>
      <c r="AE899" s="63"/>
    </row>
    <row r="900" spans="4:31" ht="15">
      <c r="D900" s="26"/>
      <c r="I900" s="18"/>
      <c r="N900" s="37"/>
      <c r="S900" s="44"/>
      <c r="X900" s="44"/>
      <c r="AC900" s="63"/>
      <c r="AD900" s="63"/>
      <c r="AE900" s="63"/>
    </row>
    <row r="901" spans="4:31" ht="15">
      <c r="D901" s="26"/>
      <c r="I901" s="18"/>
      <c r="N901" s="37"/>
      <c r="S901" s="44"/>
      <c r="X901" s="44"/>
      <c r="AC901" s="63"/>
      <c r="AD901" s="63"/>
      <c r="AE901" s="63"/>
    </row>
    <row r="902" spans="4:31" ht="15">
      <c r="D902" s="26"/>
      <c r="I902" s="18"/>
      <c r="N902" s="37"/>
      <c r="S902" s="44"/>
      <c r="X902" s="44"/>
      <c r="AC902" s="63"/>
      <c r="AD902" s="63"/>
      <c r="AE902" s="63"/>
    </row>
    <row r="903" spans="4:31" ht="15">
      <c r="D903" s="26"/>
      <c r="I903" s="18"/>
      <c r="N903" s="37"/>
      <c r="S903" s="44"/>
      <c r="X903" s="44"/>
      <c r="AC903" s="63"/>
      <c r="AD903" s="63"/>
      <c r="AE903" s="63"/>
    </row>
    <row r="904" spans="4:31" ht="15">
      <c r="D904" s="26"/>
      <c r="I904" s="18"/>
      <c r="N904" s="37"/>
      <c r="S904" s="44"/>
      <c r="X904" s="44"/>
      <c r="AC904" s="63"/>
      <c r="AD904" s="63"/>
      <c r="AE904" s="63"/>
    </row>
    <row r="905" spans="4:31" ht="15">
      <c r="D905" s="26"/>
      <c r="I905" s="18"/>
      <c r="N905" s="37"/>
      <c r="S905" s="44"/>
      <c r="X905" s="44"/>
      <c r="AC905" s="63"/>
      <c r="AD905" s="63"/>
      <c r="AE905" s="63"/>
    </row>
    <row r="906" spans="4:31" ht="15">
      <c r="D906" s="26"/>
      <c r="I906" s="18"/>
      <c r="N906" s="37"/>
      <c r="S906" s="44"/>
      <c r="X906" s="44"/>
      <c r="AC906" s="63"/>
      <c r="AD906" s="63"/>
      <c r="AE906" s="63"/>
    </row>
    <row r="907" spans="4:31" ht="15">
      <c r="D907" s="26"/>
      <c r="I907" s="18"/>
      <c r="N907" s="37"/>
      <c r="S907" s="44"/>
      <c r="X907" s="44"/>
      <c r="AC907" s="63"/>
      <c r="AD907" s="63"/>
      <c r="AE907" s="63"/>
    </row>
    <row r="908" spans="4:31" ht="15">
      <c r="D908" s="26"/>
      <c r="I908" s="18"/>
      <c r="N908" s="37"/>
      <c r="S908" s="44"/>
      <c r="X908" s="44"/>
      <c r="AC908" s="63"/>
      <c r="AD908" s="63"/>
      <c r="AE908" s="63"/>
    </row>
    <row r="909" spans="4:31" ht="15">
      <c r="D909" s="26"/>
      <c r="I909" s="18"/>
      <c r="N909" s="37"/>
      <c r="S909" s="44"/>
      <c r="X909" s="44"/>
      <c r="AC909" s="63"/>
      <c r="AD909" s="63"/>
      <c r="AE909" s="63"/>
    </row>
    <row r="910" spans="4:31" ht="15">
      <c r="D910" s="26"/>
      <c r="I910" s="18"/>
      <c r="N910" s="37"/>
      <c r="S910" s="44"/>
      <c r="X910" s="44"/>
      <c r="AC910" s="63"/>
      <c r="AD910" s="63"/>
      <c r="AE910" s="63"/>
    </row>
    <row r="911" spans="4:31" ht="15">
      <c r="D911" s="26"/>
      <c r="I911" s="18"/>
      <c r="N911" s="37"/>
      <c r="S911" s="44"/>
      <c r="X911" s="44"/>
      <c r="AC911" s="63"/>
      <c r="AD911" s="63"/>
      <c r="AE911" s="63"/>
    </row>
    <row r="912" spans="4:31" ht="15">
      <c r="D912" s="26"/>
      <c r="I912" s="18"/>
      <c r="N912" s="37"/>
      <c r="S912" s="44"/>
      <c r="X912" s="44"/>
      <c r="AC912" s="63"/>
      <c r="AD912" s="63"/>
      <c r="AE912" s="63"/>
    </row>
    <row r="913" spans="4:31" ht="15">
      <c r="D913" s="26"/>
      <c r="I913" s="18"/>
      <c r="N913" s="37"/>
      <c r="S913" s="44"/>
      <c r="X913" s="44"/>
      <c r="AC913" s="63"/>
      <c r="AD913" s="63"/>
      <c r="AE913" s="63"/>
    </row>
    <row r="914" spans="4:31" ht="15">
      <c r="D914" s="26"/>
      <c r="I914" s="18"/>
      <c r="N914" s="37"/>
      <c r="S914" s="44"/>
      <c r="X914" s="44"/>
      <c r="AC914" s="63"/>
      <c r="AD914" s="63"/>
      <c r="AE914" s="63"/>
    </row>
    <row r="915" spans="4:31" ht="15">
      <c r="D915" s="26"/>
      <c r="I915" s="18"/>
      <c r="N915" s="37"/>
      <c r="S915" s="44"/>
      <c r="X915" s="44"/>
      <c r="AC915" s="63"/>
      <c r="AD915" s="63"/>
      <c r="AE915" s="63"/>
    </row>
    <row r="916" spans="4:31" ht="15">
      <c r="D916" s="26"/>
      <c r="I916" s="18"/>
      <c r="N916" s="37"/>
      <c r="S916" s="44"/>
      <c r="X916" s="44"/>
      <c r="AC916" s="63"/>
      <c r="AD916" s="63"/>
      <c r="AE916" s="63"/>
    </row>
    <row r="917" spans="4:31" ht="15">
      <c r="D917" s="26"/>
      <c r="I917" s="18"/>
      <c r="N917" s="37"/>
      <c r="S917" s="44"/>
      <c r="X917" s="44"/>
      <c r="AC917" s="63"/>
      <c r="AD917" s="63"/>
      <c r="AE917" s="63"/>
    </row>
    <row r="918" spans="4:31" ht="15">
      <c r="D918" s="26"/>
      <c r="I918" s="18"/>
      <c r="N918" s="37"/>
      <c r="S918" s="44"/>
      <c r="X918" s="44"/>
      <c r="AC918" s="63"/>
      <c r="AD918" s="63"/>
      <c r="AE918" s="63"/>
    </row>
    <row r="919" spans="4:31" ht="15">
      <c r="D919" s="26"/>
      <c r="I919" s="18"/>
      <c r="N919" s="37"/>
      <c r="S919" s="44"/>
      <c r="X919" s="44"/>
      <c r="AC919" s="63"/>
      <c r="AD919" s="63"/>
      <c r="AE919" s="63"/>
    </row>
    <row r="920" spans="4:31" ht="15">
      <c r="D920" s="26"/>
      <c r="I920" s="18"/>
      <c r="N920" s="37"/>
      <c r="S920" s="44"/>
      <c r="X920" s="44"/>
      <c r="AC920" s="63"/>
      <c r="AD920" s="63"/>
      <c r="AE920" s="63"/>
    </row>
    <row r="921" spans="4:31" ht="15">
      <c r="D921" s="26"/>
      <c r="I921" s="18"/>
      <c r="N921" s="37"/>
      <c r="S921" s="44"/>
      <c r="X921" s="44"/>
      <c r="AC921" s="63"/>
      <c r="AD921" s="63"/>
      <c r="AE921" s="63"/>
    </row>
    <row r="922" spans="4:31" ht="15">
      <c r="D922" s="26"/>
      <c r="I922" s="18"/>
      <c r="N922" s="37"/>
      <c r="S922" s="44"/>
      <c r="X922" s="44"/>
      <c r="AC922" s="63"/>
      <c r="AD922" s="63"/>
      <c r="AE922" s="63"/>
    </row>
    <row r="923" spans="4:31" ht="15">
      <c r="D923" s="26"/>
      <c r="I923" s="18"/>
      <c r="N923" s="37"/>
      <c r="S923" s="44"/>
      <c r="X923" s="44"/>
      <c r="AC923" s="63"/>
      <c r="AD923" s="63"/>
      <c r="AE923" s="63"/>
    </row>
    <row r="924" spans="4:31" ht="15">
      <c r="D924" s="26"/>
      <c r="I924" s="18"/>
      <c r="N924" s="37"/>
      <c r="S924" s="44"/>
      <c r="X924" s="44"/>
      <c r="AC924" s="63"/>
      <c r="AD924" s="63"/>
      <c r="AE924" s="63"/>
    </row>
    <row r="925" spans="4:31" ht="15">
      <c r="D925" s="26"/>
      <c r="I925" s="18"/>
      <c r="N925" s="37"/>
      <c r="S925" s="44"/>
      <c r="X925" s="44"/>
      <c r="AC925" s="63"/>
      <c r="AD925" s="63"/>
      <c r="AE925" s="63"/>
    </row>
    <row r="926" spans="4:31" ht="15">
      <c r="D926" s="26"/>
      <c r="I926" s="18"/>
      <c r="N926" s="37"/>
      <c r="S926" s="44"/>
      <c r="X926" s="44"/>
      <c r="AC926" s="63"/>
      <c r="AD926" s="63"/>
      <c r="AE926" s="63"/>
    </row>
    <row r="927" spans="4:31" ht="15">
      <c r="D927" s="26"/>
      <c r="I927" s="18"/>
      <c r="N927" s="37"/>
      <c r="S927" s="44"/>
      <c r="X927" s="44"/>
      <c r="AC927" s="63"/>
      <c r="AD927" s="63"/>
      <c r="AE927" s="63"/>
    </row>
    <row r="928" spans="4:31" ht="15">
      <c r="D928" s="26"/>
      <c r="I928" s="18"/>
      <c r="N928" s="37"/>
      <c r="S928" s="44"/>
      <c r="X928" s="44"/>
      <c r="AC928" s="63"/>
      <c r="AD928" s="63"/>
      <c r="AE928" s="63"/>
    </row>
    <row r="929" spans="4:31" ht="15">
      <c r="D929" s="26"/>
      <c r="I929" s="18"/>
      <c r="N929" s="37"/>
      <c r="S929" s="44"/>
      <c r="X929" s="44"/>
      <c r="AC929" s="63"/>
      <c r="AD929" s="63"/>
      <c r="AE929" s="63"/>
    </row>
    <row r="930" spans="4:31" ht="15">
      <c r="D930" s="26"/>
      <c r="I930" s="18"/>
      <c r="N930" s="37"/>
      <c r="S930" s="44"/>
      <c r="X930" s="44"/>
      <c r="AC930" s="63"/>
      <c r="AD930" s="63"/>
      <c r="AE930" s="63"/>
    </row>
    <row r="931" spans="4:31" ht="15">
      <c r="D931" s="26"/>
      <c r="I931" s="18"/>
      <c r="N931" s="37"/>
      <c r="S931" s="44"/>
      <c r="X931" s="44"/>
      <c r="AC931" s="63"/>
      <c r="AD931" s="63"/>
      <c r="AE931" s="63"/>
    </row>
    <row r="932" spans="4:31" ht="15">
      <c r="D932" s="26"/>
      <c r="I932" s="18"/>
      <c r="N932" s="37"/>
      <c r="S932" s="44"/>
      <c r="X932" s="44"/>
      <c r="AC932" s="63"/>
      <c r="AD932" s="63"/>
      <c r="AE932" s="63"/>
    </row>
    <row r="933" spans="4:31" ht="15">
      <c r="D933" s="26"/>
      <c r="I933" s="18"/>
      <c r="N933" s="37"/>
      <c r="S933" s="44"/>
      <c r="X933" s="44"/>
      <c r="AC933" s="63"/>
      <c r="AD933" s="63"/>
      <c r="AE933" s="63"/>
    </row>
    <row r="934" spans="4:31" ht="15">
      <c r="D934" s="26"/>
      <c r="I934" s="18"/>
      <c r="N934" s="37"/>
      <c r="S934" s="44"/>
      <c r="X934" s="44"/>
      <c r="AC934" s="63"/>
      <c r="AD934" s="63"/>
      <c r="AE934" s="63"/>
    </row>
    <row r="935" spans="4:31" ht="15">
      <c r="D935" s="26"/>
      <c r="I935" s="18"/>
      <c r="N935" s="37"/>
      <c r="S935" s="44"/>
      <c r="X935" s="44"/>
      <c r="AC935" s="63"/>
      <c r="AD935" s="63"/>
      <c r="AE935" s="63"/>
    </row>
    <row r="936" spans="4:31" ht="15">
      <c r="D936" s="26"/>
      <c r="I936" s="18"/>
      <c r="N936" s="37"/>
      <c r="S936" s="44"/>
      <c r="X936" s="44"/>
      <c r="AC936" s="63"/>
      <c r="AD936" s="63"/>
      <c r="AE936" s="63"/>
    </row>
    <row r="937" spans="4:31" ht="15">
      <c r="D937" s="26"/>
      <c r="I937" s="18"/>
      <c r="N937" s="37"/>
      <c r="S937" s="44"/>
      <c r="X937" s="44"/>
      <c r="AC937" s="63"/>
      <c r="AD937" s="63"/>
      <c r="AE937" s="63"/>
    </row>
    <row r="938" spans="4:31" ht="15">
      <c r="D938" s="26"/>
      <c r="I938" s="18"/>
      <c r="N938" s="37"/>
      <c r="S938" s="44"/>
      <c r="X938" s="44"/>
      <c r="AC938" s="63"/>
      <c r="AD938" s="63"/>
      <c r="AE938" s="63"/>
    </row>
    <row r="939" spans="4:31" ht="15">
      <c r="D939" s="26"/>
      <c r="I939" s="18"/>
      <c r="N939" s="37"/>
      <c r="S939" s="44"/>
      <c r="X939" s="44"/>
      <c r="AC939" s="63"/>
      <c r="AD939" s="63"/>
      <c r="AE939" s="63"/>
    </row>
    <row r="940" spans="4:31" ht="15">
      <c r="D940" s="26"/>
      <c r="I940" s="18"/>
      <c r="N940" s="37"/>
      <c r="S940" s="44"/>
      <c r="X940" s="44"/>
      <c r="AC940" s="63"/>
      <c r="AD940" s="63"/>
      <c r="AE940" s="63"/>
    </row>
    <row r="941" spans="4:31" ht="15">
      <c r="D941" s="26"/>
      <c r="I941" s="18"/>
      <c r="N941" s="37"/>
      <c r="S941" s="44"/>
      <c r="X941" s="44"/>
      <c r="AC941" s="63"/>
      <c r="AD941" s="63"/>
      <c r="AE941" s="63"/>
    </row>
    <row r="942" spans="4:31" ht="15">
      <c r="D942" s="26"/>
      <c r="I942" s="18"/>
      <c r="N942" s="37"/>
      <c r="S942" s="44"/>
      <c r="X942" s="44"/>
      <c r="AC942" s="63"/>
      <c r="AD942" s="63"/>
      <c r="AE942" s="63"/>
    </row>
    <row r="943" spans="4:31" ht="15">
      <c r="D943" s="26"/>
      <c r="I943" s="18"/>
      <c r="N943" s="37"/>
      <c r="S943" s="44"/>
      <c r="X943" s="44"/>
      <c r="AC943" s="63"/>
      <c r="AD943" s="63"/>
      <c r="AE943" s="63"/>
    </row>
    <row r="944" spans="4:31" ht="15">
      <c r="D944" s="26"/>
      <c r="I944" s="18"/>
      <c r="N944" s="37"/>
      <c r="S944" s="44"/>
      <c r="X944" s="44"/>
      <c r="AC944" s="63"/>
      <c r="AD944" s="63"/>
      <c r="AE944" s="63"/>
    </row>
    <row r="945" spans="4:31" ht="15">
      <c r="D945" s="26"/>
      <c r="I945" s="18"/>
      <c r="N945" s="37"/>
      <c r="S945" s="44"/>
      <c r="X945" s="44"/>
      <c r="AC945" s="63"/>
      <c r="AD945" s="63"/>
      <c r="AE945" s="63"/>
    </row>
    <row r="946" spans="4:31" ht="15">
      <c r="D946" s="26"/>
      <c r="I946" s="18"/>
      <c r="N946" s="37"/>
      <c r="S946" s="44"/>
      <c r="X946" s="44"/>
      <c r="AC946" s="63"/>
      <c r="AD946" s="63"/>
      <c r="AE946" s="63"/>
    </row>
    <row r="947" spans="4:31" ht="15">
      <c r="D947" s="26"/>
      <c r="I947" s="18"/>
      <c r="N947" s="37"/>
      <c r="S947" s="44"/>
      <c r="X947" s="44"/>
      <c r="AC947" s="63"/>
      <c r="AD947" s="63"/>
      <c r="AE947" s="63"/>
    </row>
    <row r="948" spans="4:31" ht="15">
      <c r="D948" s="26"/>
      <c r="I948" s="18"/>
      <c r="N948" s="37"/>
      <c r="S948" s="44"/>
      <c r="X948" s="44"/>
      <c r="AC948" s="63"/>
      <c r="AD948" s="63"/>
      <c r="AE948" s="63"/>
    </row>
    <row r="949" spans="4:31" ht="15">
      <c r="D949" s="26"/>
      <c r="I949" s="18"/>
      <c r="N949" s="37"/>
      <c r="S949" s="44"/>
      <c r="X949" s="44"/>
      <c r="AC949" s="63"/>
      <c r="AD949" s="63"/>
      <c r="AE949" s="63"/>
    </row>
    <row r="950" spans="4:31" ht="15">
      <c r="D950" s="26"/>
      <c r="I950" s="18"/>
      <c r="N950" s="37"/>
      <c r="S950" s="44"/>
      <c r="X950" s="44"/>
      <c r="AC950" s="63"/>
      <c r="AD950" s="63"/>
      <c r="AE950" s="63"/>
    </row>
    <row r="951" spans="4:31" ht="15">
      <c r="D951" s="26"/>
      <c r="I951" s="18"/>
      <c r="N951" s="37"/>
      <c r="S951" s="44"/>
      <c r="X951" s="44"/>
      <c r="AC951" s="63"/>
      <c r="AD951" s="63"/>
      <c r="AE951" s="63"/>
    </row>
    <row r="952" spans="4:31" ht="15">
      <c r="D952" s="26"/>
      <c r="I952" s="18"/>
      <c r="N952" s="37"/>
      <c r="S952" s="44"/>
      <c r="X952" s="44"/>
      <c r="AC952" s="63"/>
      <c r="AD952" s="63"/>
      <c r="AE952" s="63"/>
    </row>
    <row r="953" spans="4:31" ht="15">
      <c r="D953" s="26"/>
      <c r="I953" s="18"/>
      <c r="N953" s="37"/>
      <c r="S953" s="44"/>
      <c r="X953" s="44"/>
      <c r="AC953" s="63"/>
      <c r="AD953" s="63"/>
      <c r="AE953" s="63"/>
    </row>
    <row r="954" spans="4:31" ht="15">
      <c r="D954" s="26"/>
      <c r="I954" s="18"/>
      <c r="N954" s="37"/>
      <c r="S954" s="44"/>
      <c r="X954" s="44"/>
      <c r="AC954" s="63"/>
      <c r="AD954" s="63"/>
      <c r="AE954" s="63"/>
    </row>
    <row r="955" spans="4:31" ht="15">
      <c r="D955" s="26"/>
      <c r="I955" s="18"/>
      <c r="N955" s="37"/>
      <c r="S955" s="44"/>
      <c r="X955" s="44"/>
      <c r="AC955" s="63"/>
      <c r="AD955" s="63"/>
      <c r="AE955" s="63"/>
    </row>
    <row r="956" spans="4:31" ht="15">
      <c r="D956" s="26"/>
      <c r="I956" s="18"/>
      <c r="N956" s="37"/>
      <c r="S956" s="44"/>
      <c r="X956" s="44"/>
      <c r="AC956" s="63"/>
      <c r="AD956" s="63"/>
      <c r="AE956" s="63"/>
    </row>
    <row r="957" spans="4:31" ht="15">
      <c r="D957" s="26"/>
      <c r="I957" s="18"/>
      <c r="N957" s="37"/>
      <c r="S957" s="44"/>
      <c r="X957" s="44"/>
      <c r="AC957" s="63"/>
      <c r="AD957" s="63"/>
      <c r="AE957" s="63"/>
    </row>
    <row r="958" spans="4:31" ht="15">
      <c r="D958" s="26"/>
      <c r="I958" s="18"/>
      <c r="N958" s="37"/>
      <c r="S958" s="44"/>
      <c r="X958" s="44"/>
      <c r="AC958" s="63"/>
      <c r="AD958" s="63"/>
      <c r="AE958" s="63"/>
    </row>
    <row r="959" spans="4:31" ht="15">
      <c r="D959" s="26"/>
      <c r="I959" s="18"/>
      <c r="N959" s="37"/>
      <c r="S959" s="44"/>
      <c r="X959" s="44"/>
      <c r="AC959" s="63"/>
      <c r="AD959" s="63"/>
      <c r="AE959" s="63"/>
    </row>
    <row r="960" spans="4:31" ht="15">
      <c r="D960" s="26"/>
      <c r="I960" s="18"/>
      <c r="N960" s="37"/>
      <c r="S960" s="44"/>
      <c r="X960" s="44"/>
      <c r="AC960" s="63"/>
      <c r="AD960" s="63"/>
      <c r="AE960" s="63"/>
    </row>
    <row r="961" spans="4:31" ht="15">
      <c r="D961" s="26"/>
      <c r="I961" s="18"/>
      <c r="N961" s="37"/>
      <c r="S961" s="44"/>
      <c r="X961" s="44"/>
      <c r="AC961" s="63"/>
      <c r="AD961" s="63"/>
      <c r="AE961" s="63"/>
    </row>
    <row r="962" spans="4:31" ht="15">
      <c r="D962" s="26"/>
      <c r="I962" s="18"/>
      <c r="N962" s="37"/>
      <c r="S962" s="44"/>
      <c r="X962" s="44"/>
      <c r="AC962" s="63"/>
      <c r="AD962" s="63"/>
      <c r="AE962" s="63"/>
    </row>
    <row r="963" spans="4:31" ht="15">
      <c r="D963" s="26"/>
      <c r="I963" s="18"/>
      <c r="N963" s="37"/>
      <c r="S963" s="44"/>
      <c r="X963" s="44"/>
      <c r="AC963" s="63"/>
      <c r="AD963" s="63"/>
      <c r="AE963" s="63"/>
    </row>
    <row r="964" spans="4:31" ht="15">
      <c r="D964" s="26"/>
      <c r="I964" s="18"/>
      <c r="N964" s="37"/>
      <c r="S964" s="44"/>
      <c r="X964" s="44"/>
      <c r="AC964" s="63"/>
      <c r="AD964" s="63"/>
      <c r="AE964" s="63"/>
    </row>
    <row r="965" spans="4:31" ht="15">
      <c r="D965" s="26"/>
      <c r="I965" s="18"/>
      <c r="N965" s="37"/>
      <c r="S965" s="44"/>
      <c r="X965" s="44"/>
      <c r="AC965" s="63"/>
      <c r="AD965" s="63"/>
      <c r="AE965" s="63"/>
    </row>
    <row r="966" spans="4:31" ht="15">
      <c r="D966" s="26"/>
      <c r="I966" s="18"/>
      <c r="N966" s="37"/>
      <c r="S966" s="44"/>
      <c r="X966" s="44"/>
      <c r="AC966" s="63"/>
      <c r="AD966" s="63"/>
      <c r="AE966" s="63"/>
    </row>
    <row r="967" spans="4:31" ht="15">
      <c r="D967" s="26"/>
      <c r="I967" s="18"/>
      <c r="N967" s="37"/>
      <c r="S967" s="44"/>
      <c r="X967" s="44"/>
      <c r="AC967" s="63"/>
      <c r="AD967" s="63"/>
      <c r="AE967" s="63"/>
    </row>
    <row r="968" spans="4:31" ht="15">
      <c r="D968" s="26"/>
      <c r="I968" s="18"/>
      <c r="N968" s="37"/>
      <c r="S968" s="44"/>
      <c r="X968" s="44"/>
      <c r="AC968" s="63"/>
      <c r="AD968" s="63"/>
      <c r="AE968" s="63"/>
    </row>
    <row r="969" spans="4:31" ht="15">
      <c r="D969" s="26"/>
      <c r="I969" s="18"/>
      <c r="N969" s="37"/>
      <c r="S969" s="44"/>
      <c r="X969" s="44"/>
      <c r="AC969" s="63"/>
      <c r="AD969" s="63"/>
      <c r="AE969" s="63"/>
    </row>
    <row r="970" spans="4:31" ht="15">
      <c r="D970" s="26"/>
      <c r="I970" s="18"/>
      <c r="N970" s="37"/>
      <c r="S970" s="44"/>
      <c r="X970" s="44"/>
      <c r="AC970" s="63"/>
      <c r="AD970" s="63"/>
      <c r="AE970" s="63"/>
    </row>
    <row r="971" spans="4:31" ht="15">
      <c r="D971" s="26"/>
      <c r="I971" s="18"/>
      <c r="N971" s="37"/>
      <c r="S971" s="44"/>
      <c r="X971" s="44"/>
      <c r="AC971" s="63"/>
      <c r="AD971" s="63"/>
      <c r="AE971" s="63"/>
    </row>
    <row r="972" spans="4:31" ht="15">
      <c r="D972" s="26"/>
      <c r="I972" s="18"/>
      <c r="N972" s="37"/>
      <c r="S972" s="44"/>
      <c r="X972" s="44"/>
      <c r="AC972" s="63"/>
      <c r="AD972" s="63"/>
      <c r="AE972" s="63"/>
    </row>
    <row r="973" spans="4:31" ht="15">
      <c r="D973" s="26"/>
      <c r="I973" s="18"/>
      <c r="N973" s="37"/>
      <c r="S973" s="44"/>
      <c r="X973" s="44"/>
      <c r="AC973" s="63"/>
      <c r="AD973" s="63"/>
      <c r="AE973" s="63"/>
    </row>
    <row r="974" spans="4:31" ht="15">
      <c r="D974" s="26"/>
      <c r="I974" s="18"/>
      <c r="N974" s="37"/>
      <c r="S974" s="44"/>
      <c r="X974" s="44"/>
      <c r="AC974" s="63"/>
      <c r="AD974" s="63"/>
      <c r="AE974" s="63"/>
    </row>
    <row r="975" spans="4:31" ht="15">
      <c r="D975" s="26"/>
      <c r="I975" s="18"/>
      <c r="N975" s="37"/>
      <c r="S975" s="44"/>
      <c r="X975" s="44"/>
      <c r="AC975" s="63"/>
      <c r="AD975" s="63"/>
      <c r="AE975" s="63"/>
    </row>
    <row r="976" spans="4:31" ht="15">
      <c r="D976" s="26"/>
      <c r="I976" s="18"/>
      <c r="N976" s="37"/>
      <c r="S976" s="44"/>
      <c r="X976" s="44"/>
      <c r="AC976" s="63"/>
      <c r="AD976" s="63"/>
      <c r="AE976" s="63"/>
    </row>
    <row r="977" spans="4:31" ht="15">
      <c r="D977" s="26"/>
      <c r="I977" s="18"/>
      <c r="N977" s="37"/>
      <c r="S977" s="44"/>
      <c r="X977" s="44"/>
      <c r="AC977" s="63"/>
      <c r="AD977" s="63"/>
      <c r="AE977" s="63"/>
    </row>
    <row r="978" spans="4:31" ht="15">
      <c r="D978" s="26"/>
      <c r="I978" s="18"/>
      <c r="N978" s="37"/>
      <c r="S978" s="44"/>
      <c r="X978" s="44"/>
      <c r="AC978" s="63"/>
      <c r="AD978" s="63"/>
      <c r="AE978" s="63"/>
    </row>
    <row r="979" spans="4:31" ht="15">
      <c r="D979" s="26"/>
      <c r="I979" s="18"/>
      <c r="N979" s="37"/>
      <c r="S979" s="44"/>
      <c r="X979" s="44"/>
      <c r="AC979" s="63"/>
      <c r="AD979" s="63"/>
      <c r="AE979" s="63"/>
    </row>
    <row r="980" spans="4:31" ht="15">
      <c r="D980" s="26"/>
      <c r="I980" s="18"/>
      <c r="N980" s="37"/>
      <c r="S980" s="44"/>
      <c r="X980" s="44"/>
      <c r="AC980" s="63"/>
      <c r="AD980" s="63"/>
      <c r="AE980" s="63"/>
    </row>
    <row r="981" spans="4:31" ht="15">
      <c r="D981" s="26"/>
      <c r="I981" s="18"/>
      <c r="N981" s="37"/>
      <c r="S981" s="44"/>
      <c r="X981" s="44"/>
      <c r="AC981" s="63"/>
      <c r="AD981" s="63"/>
      <c r="AE981" s="63"/>
    </row>
    <row r="982" spans="4:31" ht="15">
      <c r="D982" s="26"/>
      <c r="I982" s="18"/>
      <c r="N982" s="37"/>
      <c r="S982" s="44"/>
      <c r="X982" s="44"/>
      <c r="AC982" s="63"/>
      <c r="AD982" s="63"/>
      <c r="AE982" s="63"/>
    </row>
    <row r="983" spans="4:31" ht="15">
      <c r="D983" s="26"/>
      <c r="I983" s="18"/>
      <c r="N983" s="37"/>
      <c r="S983" s="44"/>
      <c r="X983" s="44"/>
      <c r="AC983" s="63"/>
      <c r="AD983" s="63"/>
      <c r="AE983" s="63"/>
    </row>
    <row r="984" spans="4:31" ht="15">
      <c r="D984" s="26"/>
      <c r="I984" s="18"/>
      <c r="N984" s="37"/>
      <c r="S984" s="44"/>
      <c r="X984" s="44"/>
      <c r="AC984" s="63"/>
      <c r="AD984" s="63"/>
      <c r="AE984" s="63"/>
    </row>
    <row r="985" spans="4:31" ht="15">
      <c r="D985" s="26"/>
      <c r="I985" s="18"/>
      <c r="N985" s="37"/>
      <c r="S985" s="44"/>
      <c r="X985" s="44"/>
      <c r="AC985" s="63"/>
      <c r="AD985" s="63"/>
      <c r="AE985" s="63"/>
    </row>
    <row r="986" spans="4:31" ht="15">
      <c r="D986" s="26"/>
      <c r="I986" s="18"/>
      <c r="N986" s="37"/>
      <c r="S986" s="44"/>
      <c r="X986" s="44"/>
      <c r="AC986" s="63"/>
      <c r="AD986" s="63"/>
      <c r="AE986" s="63"/>
    </row>
    <row r="987" spans="4:31" ht="15">
      <c r="D987" s="26"/>
      <c r="I987" s="18"/>
      <c r="N987" s="37"/>
      <c r="S987" s="44"/>
      <c r="X987" s="44"/>
      <c r="AC987" s="63"/>
      <c r="AD987" s="63"/>
      <c r="AE987" s="63"/>
    </row>
    <row r="988" spans="4:31" ht="15">
      <c r="D988" s="26"/>
      <c r="I988" s="18"/>
      <c r="N988" s="37"/>
      <c r="S988" s="44"/>
      <c r="X988" s="44"/>
      <c r="AC988" s="63"/>
      <c r="AD988" s="63"/>
      <c r="AE988" s="63"/>
    </row>
    <row r="989" spans="4:31" ht="15">
      <c r="D989" s="26"/>
      <c r="I989" s="18"/>
      <c r="N989" s="37"/>
      <c r="S989" s="44"/>
      <c r="X989" s="44"/>
      <c r="AC989" s="63"/>
      <c r="AD989" s="63"/>
      <c r="AE989" s="63"/>
    </row>
    <row r="990" spans="4:31" ht="15">
      <c r="D990" s="26"/>
      <c r="I990" s="18"/>
      <c r="N990" s="37"/>
      <c r="S990" s="44"/>
      <c r="X990" s="44"/>
      <c r="AC990" s="63"/>
      <c r="AD990" s="63"/>
      <c r="AE990" s="63"/>
    </row>
    <row r="991" spans="4:31" ht="15">
      <c r="D991" s="26"/>
      <c r="I991" s="18"/>
      <c r="N991" s="37"/>
      <c r="S991" s="44"/>
      <c r="X991" s="44"/>
      <c r="AC991" s="63"/>
      <c r="AD991" s="63"/>
      <c r="AE991" s="63"/>
    </row>
    <row r="992" spans="4:31" ht="15">
      <c r="D992" s="26"/>
      <c r="I992" s="18"/>
      <c r="N992" s="37"/>
      <c r="S992" s="44"/>
      <c r="X992" s="44"/>
      <c r="AC992" s="63"/>
      <c r="AD992" s="63"/>
      <c r="AE992" s="63"/>
    </row>
    <row r="993" spans="4:31" ht="15">
      <c r="D993" s="26"/>
      <c r="I993" s="18"/>
      <c r="N993" s="37"/>
      <c r="S993" s="44"/>
      <c r="X993" s="44"/>
      <c r="AC993" s="63"/>
      <c r="AD993" s="63"/>
      <c r="AE993" s="63"/>
    </row>
    <row r="994" spans="4:31" ht="15">
      <c r="D994" s="26"/>
      <c r="I994" s="18"/>
      <c r="N994" s="37"/>
      <c r="S994" s="44"/>
      <c r="X994" s="44"/>
      <c r="AC994" s="63"/>
      <c r="AD994" s="63"/>
      <c r="AE994" s="63"/>
    </row>
    <row r="995" spans="4:31" ht="15">
      <c r="D995" s="26"/>
      <c r="I995" s="18"/>
      <c r="N995" s="37"/>
      <c r="S995" s="44"/>
      <c r="X995" s="44"/>
      <c r="AC995" s="63"/>
      <c r="AD995" s="63"/>
      <c r="AE995" s="63"/>
    </row>
    <row r="996" spans="4:31" ht="15">
      <c r="D996" s="26"/>
      <c r="I996" s="18"/>
      <c r="N996" s="37"/>
      <c r="S996" s="44"/>
      <c r="X996" s="44"/>
      <c r="AC996" s="63"/>
      <c r="AD996" s="63"/>
      <c r="AE996" s="63"/>
    </row>
    <row r="997" spans="4:31" ht="15">
      <c r="D997" s="26"/>
      <c r="I997" s="18"/>
      <c r="N997" s="37"/>
      <c r="S997" s="44"/>
      <c r="X997" s="44"/>
      <c r="AC997" s="63"/>
      <c r="AD997" s="63"/>
      <c r="AE997" s="63"/>
    </row>
    <row r="998" spans="4:31" ht="15">
      <c r="D998" s="26"/>
      <c r="I998" s="18"/>
      <c r="N998" s="37"/>
      <c r="S998" s="44"/>
      <c r="X998" s="44"/>
      <c r="AC998" s="63"/>
      <c r="AD998" s="63"/>
      <c r="AE998" s="63"/>
    </row>
    <row r="999" spans="4:31" ht="15">
      <c r="D999" s="26"/>
      <c r="I999" s="18"/>
      <c r="N999" s="37"/>
      <c r="S999" s="44"/>
      <c r="X999" s="44"/>
      <c r="AC999" s="63"/>
      <c r="AD999" s="63"/>
      <c r="AE999" s="63"/>
    </row>
    <row r="1000" spans="4:31" ht="15">
      <c r="D1000" s="26"/>
      <c r="I1000" s="18"/>
      <c r="N1000" s="37"/>
      <c r="S1000" s="44"/>
      <c r="X1000" s="44"/>
      <c r="AC1000" s="63"/>
      <c r="AD1000" s="63"/>
      <c r="AE1000" s="63"/>
    </row>
    <row r="1048576" spans="10:28" ht="15.75" customHeight="1">
      <c r="J1048576" s="31"/>
      <c r="K1048576" s="31"/>
      <c r="L1048576" s="34"/>
      <c r="M1048576" s="35"/>
      <c r="O1048576" s="31"/>
      <c r="P1048576" s="31"/>
      <c r="Q1048576" s="34"/>
      <c r="R1048576" s="35"/>
      <c r="T1048576" s="31"/>
      <c r="U1048576" s="31"/>
      <c r="V1048576" s="34"/>
      <c r="W1048576" s="35"/>
      <c r="Y1048576" s="31"/>
      <c r="Z1048576" s="31"/>
      <c r="AA1048576" s="34"/>
      <c r="AB1048576" s="35"/>
    </row>
  </sheetData>
  <pageMargins left="0.511811024" right="0.511811024" top="0.78740157499999996" bottom="0.78740157499999996" header="0.31496062000000002" footer="0.31496062000000002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defaultColWidth="12.5703125" defaultRowHeight="15.75" customHeight="1"/>
  <cols>
    <col min="1" max="1" width="19.42578125" customWidth="1"/>
    <col min="2" max="2" width="14.140625" bestFit="1" customWidth="1"/>
  </cols>
  <sheetData>
    <row r="1" spans="1:2">
      <c r="A1" s="1" t="s">
        <v>172</v>
      </c>
      <c r="B1" s="1" t="s">
        <v>173</v>
      </c>
    </row>
    <row r="2" spans="1:2">
      <c r="A2" s="2" t="s">
        <v>37</v>
      </c>
      <c r="B2" s="3">
        <v>235665566</v>
      </c>
    </row>
    <row r="3" spans="1:2">
      <c r="A3" s="2" t="s">
        <v>119</v>
      </c>
      <c r="B3" s="3">
        <v>532616595</v>
      </c>
    </row>
    <row r="4" spans="1:2">
      <c r="A4" s="2" t="s">
        <v>142</v>
      </c>
      <c r="B4" s="3">
        <v>176733968</v>
      </c>
    </row>
    <row r="5" spans="1:2">
      <c r="A5" s="2" t="s">
        <v>101</v>
      </c>
      <c r="B5" s="3">
        <v>4394245879</v>
      </c>
    </row>
    <row r="6" spans="1:2">
      <c r="A6" s="2" t="s">
        <v>49</v>
      </c>
      <c r="B6" s="3">
        <v>62305891</v>
      </c>
    </row>
    <row r="7" spans="1:2">
      <c r="A7" s="2" t="s">
        <v>150</v>
      </c>
      <c r="B7" s="3">
        <v>1349217892</v>
      </c>
    </row>
    <row r="8" spans="1:2">
      <c r="A8" s="2" t="s">
        <v>35</v>
      </c>
      <c r="B8" s="3">
        <v>327593725</v>
      </c>
    </row>
    <row r="9" spans="1:2">
      <c r="A9" s="2" t="s">
        <v>152</v>
      </c>
      <c r="B9" s="3">
        <v>5602790110</v>
      </c>
    </row>
    <row r="10" spans="1:2">
      <c r="A10" s="2" t="s">
        <v>103</v>
      </c>
      <c r="B10" s="3">
        <v>671750768</v>
      </c>
    </row>
    <row r="11" spans="1:2">
      <c r="A11" s="2" t="s">
        <v>89</v>
      </c>
      <c r="B11" s="3">
        <v>1500728902</v>
      </c>
    </row>
    <row r="12" spans="1:2">
      <c r="A12" s="2" t="s">
        <v>51</v>
      </c>
      <c r="B12" s="3">
        <v>5146576868</v>
      </c>
    </row>
    <row r="13" spans="1:2">
      <c r="A13" s="2" t="s">
        <v>69</v>
      </c>
      <c r="B13" s="3">
        <v>251003438</v>
      </c>
    </row>
    <row r="14" spans="1:2">
      <c r="A14" s="2" t="s">
        <v>77</v>
      </c>
      <c r="B14" s="3">
        <v>1420949112</v>
      </c>
    </row>
    <row r="15" spans="1:2">
      <c r="A15" s="2" t="s">
        <v>33</v>
      </c>
      <c r="B15" s="3">
        <v>265877867</v>
      </c>
    </row>
    <row r="16" spans="1:2">
      <c r="A16" s="2" t="s">
        <v>57</v>
      </c>
      <c r="B16" s="3">
        <v>1677525446</v>
      </c>
    </row>
    <row r="17" spans="1:2">
      <c r="A17" s="2" t="s">
        <v>174</v>
      </c>
      <c r="B17" s="3">
        <v>1150645866</v>
      </c>
    </row>
    <row r="18" spans="1:2">
      <c r="A18" s="2" t="s">
        <v>162</v>
      </c>
      <c r="B18" s="3">
        <v>533990587</v>
      </c>
    </row>
    <row r="19" spans="1:2">
      <c r="A19" s="2" t="s">
        <v>164</v>
      </c>
      <c r="B19" s="3">
        <v>94843047</v>
      </c>
    </row>
    <row r="20" spans="1:2">
      <c r="A20" s="2" t="s">
        <v>121</v>
      </c>
      <c r="B20" s="3">
        <v>995335937</v>
      </c>
    </row>
    <row r="21" spans="1:2">
      <c r="A21" s="2" t="s">
        <v>109</v>
      </c>
      <c r="B21" s="3">
        <v>1437415777</v>
      </c>
    </row>
    <row r="22" spans="1:2">
      <c r="A22" s="2" t="s">
        <v>63</v>
      </c>
      <c r="B22" s="3">
        <v>1095462329</v>
      </c>
    </row>
    <row r="23" spans="1:2">
      <c r="A23" s="2" t="s">
        <v>123</v>
      </c>
      <c r="B23" s="3">
        <v>1814920980</v>
      </c>
    </row>
    <row r="24" spans="1:2">
      <c r="A24" s="2" t="s">
        <v>95</v>
      </c>
      <c r="B24" s="3">
        <v>1679335290</v>
      </c>
    </row>
    <row r="25" spans="1:2">
      <c r="A25" s="2" t="s">
        <v>83</v>
      </c>
      <c r="B25" s="3">
        <v>1168097881</v>
      </c>
    </row>
    <row r="26" spans="1:2">
      <c r="A26" s="2" t="s">
        <v>19</v>
      </c>
      <c r="B26" s="3">
        <v>187732538</v>
      </c>
    </row>
    <row r="27" spans="1:2">
      <c r="A27" s="2" t="s">
        <v>13</v>
      </c>
      <c r="B27" s="3">
        <v>1110559345</v>
      </c>
    </row>
    <row r="28" spans="1:2">
      <c r="A28" s="2" t="s">
        <v>168</v>
      </c>
      <c r="B28" s="3">
        <v>525582771</v>
      </c>
    </row>
    <row r="29" spans="1:2">
      <c r="A29" s="2" t="s">
        <v>144</v>
      </c>
      <c r="B29" s="3">
        <v>265784616</v>
      </c>
    </row>
    <row r="30" spans="1:2">
      <c r="A30" s="2" t="s">
        <v>65</v>
      </c>
      <c r="B30" s="3">
        <v>302768240</v>
      </c>
    </row>
    <row r="31" spans="1:2">
      <c r="A31" s="2" t="s">
        <v>133</v>
      </c>
      <c r="B31" s="3">
        <v>1980568384</v>
      </c>
    </row>
    <row r="32" spans="1:2">
      <c r="A32" s="2" t="s">
        <v>111</v>
      </c>
      <c r="B32" s="3">
        <v>268544014</v>
      </c>
    </row>
    <row r="33" spans="1:2">
      <c r="A33" s="2" t="s">
        <v>146</v>
      </c>
      <c r="B33" s="3">
        <v>734632705</v>
      </c>
    </row>
    <row r="34" spans="1:2">
      <c r="A34" s="2" t="s">
        <v>175</v>
      </c>
      <c r="B34" s="3">
        <v>290386402</v>
      </c>
    </row>
    <row r="35" spans="1:2">
      <c r="A35" s="2" t="s">
        <v>113</v>
      </c>
      <c r="B35" s="3">
        <v>1579130168</v>
      </c>
    </row>
    <row r="36" spans="1:2">
      <c r="A36" s="2" t="s">
        <v>127</v>
      </c>
      <c r="B36" s="3">
        <v>255236961</v>
      </c>
    </row>
    <row r="37" spans="1:2">
      <c r="A37" s="2" t="s">
        <v>39</v>
      </c>
      <c r="B37" s="3">
        <v>1095587251</v>
      </c>
    </row>
    <row r="38" spans="1:2">
      <c r="A38" s="2" t="s">
        <v>137</v>
      </c>
      <c r="B38" s="3">
        <v>91514307</v>
      </c>
    </row>
    <row r="39" spans="1:2">
      <c r="A39" s="2" t="s">
        <v>139</v>
      </c>
      <c r="B39" s="3">
        <v>240822651</v>
      </c>
    </row>
    <row r="40" spans="1:2">
      <c r="A40" s="2" t="s">
        <v>91</v>
      </c>
      <c r="B40" s="3">
        <v>1118525506</v>
      </c>
    </row>
    <row r="41" spans="1:2">
      <c r="A41" s="2" t="s">
        <v>81</v>
      </c>
      <c r="B41" s="3">
        <v>660411219</v>
      </c>
    </row>
    <row r="42" spans="1:2">
      <c r="A42" s="2" t="s">
        <v>170</v>
      </c>
      <c r="B42" s="3">
        <v>198184909</v>
      </c>
    </row>
    <row r="43" spans="1:2">
      <c r="A43" s="2" t="s">
        <v>148</v>
      </c>
      <c r="B43" s="3">
        <v>846244302</v>
      </c>
    </row>
    <row r="44" spans="1:2">
      <c r="A44" s="2" t="s">
        <v>140</v>
      </c>
      <c r="B44" s="3">
        <v>496029967</v>
      </c>
    </row>
    <row r="45" spans="1:2">
      <c r="A45" s="2" t="s">
        <v>158</v>
      </c>
      <c r="B45" s="3">
        <v>4394332306</v>
      </c>
    </row>
    <row r="46" spans="1:2">
      <c r="A46" s="2" t="s">
        <v>154</v>
      </c>
      <c r="B46" s="3">
        <v>409490388</v>
      </c>
    </row>
    <row r="47" spans="1:2">
      <c r="A47" s="2" t="s">
        <v>176</v>
      </c>
      <c r="B47" s="3">
        <v>217622138</v>
      </c>
    </row>
    <row r="48" spans="1:2">
      <c r="A48" s="2" t="s">
        <v>131</v>
      </c>
      <c r="B48" s="3">
        <v>81838843</v>
      </c>
    </row>
    <row r="49" spans="1:2">
      <c r="A49" s="2" t="s">
        <v>75</v>
      </c>
      <c r="B49" s="3">
        <v>5372783971</v>
      </c>
    </row>
    <row r="50" spans="1:2">
      <c r="A50" s="2" t="s">
        <v>29</v>
      </c>
      <c r="B50" s="3">
        <v>4801593832</v>
      </c>
    </row>
    <row r="51" spans="1:2">
      <c r="A51" s="2" t="s">
        <v>85</v>
      </c>
      <c r="B51" s="3">
        <v>1134986472</v>
      </c>
    </row>
    <row r="52" spans="1:2">
      <c r="A52" s="2" t="s">
        <v>177</v>
      </c>
      <c r="B52" s="3">
        <v>706747385</v>
      </c>
    </row>
    <row r="53" spans="1:2">
      <c r="A53" s="2" t="s">
        <v>166</v>
      </c>
      <c r="B53" s="3">
        <v>853202347</v>
      </c>
    </row>
    <row r="54" spans="1:2">
      <c r="A54" s="2" t="s">
        <v>160</v>
      </c>
      <c r="B54" s="3">
        <v>951329770</v>
      </c>
    </row>
    <row r="55" spans="1:2">
      <c r="A55" s="2" t="s">
        <v>71</v>
      </c>
      <c r="B55" s="3">
        <v>393173139</v>
      </c>
    </row>
    <row r="56" spans="1:2">
      <c r="A56" s="2" t="s">
        <v>87</v>
      </c>
      <c r="B56" s="3">
        <v>2867627068</v>
      </c>
    </row>
    <row r="57" spans="1:2">
      <c r="A57" s="2" t="s">
        <v>99</v>
      </c>
      <c r="B57" s="3">
        <v>331799687</v>
      </c>
    </row>
    <row r="58" spans="1:2">
      <c r="A58" s="2" t="s">
        <v>53</v>
      </c>
      <c r="B58" s="3">
        <v>261036182</v>
      </c>
    </row>
    <row r="59" spans="1:2">
      <c r="A59" s="2" t="s">
        <v>47</v>
      </c>
      <c r="B59" s="3">
        <v>376187582</v>
      </c>
    </row>
    <row r="60" spans="1:2">
      <c r="A60" s="2" t="s">
        <v>27</v>
      </c>
      <c r="B60" s="3">
        <v>268505432</v>
      </c>
    </row>
    <row r="61" spans="1:2">
      <c r="A61" s="2" t="s">
        <v>55</v>
      </c>
      <c r="B61" s="3">
        <v>159430826</v>
      </c>
    </row>
    <row r="62" spans="1:2">
      <c r="A62" s="2" t="s">
        <v>15</v>
      </c>
      <c r="B62" s="3">
        <v>2379877655</v>
      </c>
    </row>
    <row r="63" spans="1:2">
      <c r="A63" s="2" t="s">
        <v>23</v>
      </c>
      <c r="B63" s="3">
        <v>4566445852</v>
      </c>
    </row>
    <row r="64" spans="1:2">
      <c r="A64" s="2" t="s">
        <v>73</v>
      </c>
      <c r="B64" s="3">
        <v>275005663</v>
      </c>
    </row>
    <row r="65" spans="1:2">
      <c r="A65" s="2" t="s">
        <v>21</v>
      </c>
      <c r="B65" s="3">
        <v>800010734</v>
      </c>
    </row>
    <row r="66" spans="1:2">
      <c r="A66" s="2" t="s">
        <v>135</v>
      </c>
      <c r="B66" s="3">
        <v>309729428</v>
      </c>
    </row>
    <row r="67" spans="1:2">
      <c r="A67" s="2" t="s">
        <v>79</v>
      </c>
      <c r="B67" s="3">
        <v>1275798515</v>
      </c>
    </row>
    <row r="68" spans="1:2">
      <c r="A68" s="2" t="s">
        <v>93</v>
      </c>
      <c r="B68" s="3">
        <v>1193047233</v>
      </c>
    </row>
    <row r="69" spans="1:2">
      <c r="A69" s="2" t="s">
        <v>31</v>
      </c>
      <c r="B69" s="3">
        <v>1168230366</v>
      </c>
    </row>
    <row r="70" spans="1:2">
      <c r="A70" s="2" t="s">
        <v>61</v>
      </c>
      <c r="B70" s="3">
        <v>1218352541</v>
      </c>
    </row>
    <row r="71" spans="1:2">
      <c r="A71" s="2" t="s">
        <v>105</v>
      </c>
      <c r="B71" s="3">
        <v>340001799</v>
      </c>
    </row>
    <row r="72" spans="1:2">
      <c r="A72" s="2" t="s">
        <v>178</v>
      </c>
      <c r="B72" s="3">
        <v>342918449</v>
      </c>
    </row>
    <row r="73" spans="1:2">
      <c r="A73" s="2" t="s">
        <v>156</v>
      </c>
      <c r="B73" s="3">
        <v>142377330</v>
      </c>
    </row>
    <row r="74" spans="1:2">
      <c r="A74" s="2" t="s">
        <v>41</v>
      </c>
      <c r="B74" s="3">
        <v>600865451</v>
      </c>
    </row>
    <row r="75" spans="1:2">
      <c r="A75" s="2" t="s">
        <v>117</v>
      </c>
      <c r="B75" s="3">
        <v>195751130</v>
      </c>
    </row>
    <row r="76" spans="1:2">
      <c r="A76" s="2" t="s">
        <v>17</v>
      </c>
      <c r="B76" s="3">
        <v>683452836</v>
      </c>
    </row>
    <row r="77" spans="1:2">
      <c r="A77" s="2" t="s">
        <v>179</v>
      </c>
      <c r="B77" s="3">
        <v>218568234</v>
      </c>
    </row>
    <row r="78" spans="1:2">
      <c r="A78" s="2" t="s">
        <v>59</v>
      </c>
      <c r="B78" s="3">
        <v>423091712</v>
      </c>
    </row>
    <row r="79" spans="1:2">
      <c r="A79" s="2" t="s">
        <v>67</v>
      </c>
      <c r="B79" s="3">
        <v>807896814</v>
      </c>
    </row>
    <row r="80" spans="1:2">
      <c r="A80" s="2" t="s">
        <v>107</v>
      </c>
      <c r="B80" s="3">
        <v>514122351</v>
      </c>
    </row>
    <row r="81" spans="1:2">
      <c r="A81" s="2" t="s">
        <v>125</v>
      </c>
      <c r="B81" s="3">
        <v>395801044</v>
      </c>
    </row>
    <row r="82" spans="1:2">
      <c r="A82" s="2" t="s">
        <v>45</v>
      </c>
      <c r="B82" s="3">
        <v>1086411192</v>
      </c>
    </row>
    <row r="83" spans="1:2">
      <c r="A83" s="2" t="s">
        <v>11</v>
      </c>
      <c r="B83" s="3">
        <v>515117391</v>
      </c>
    </row>
    <row r="84" spans="1:2">
      <c r="A84" s="2" t="s">
        <v>25</v>
      </c>
      <c r="B84" s="3">
        <v>4196924316</v>
      </c>
    </row>
    <row r="85" spans="1:2">
      <c r="A85" s="2" t="s">
        <v>97</v>
      </c>
      <c r="B85" s="3">
        <v>421383330</v>
      </c>
    </row>
    <row r="86" spans="1:2">
      <c r="A86" s="2" t="s">
        <v>129</v>
      </c>
      <c r="B86" s="3">
        <v>1114412532</v>
      </c>
    </row>
    <row r="87" spans="1:2">
      <c r="A87" s="2" t="s">
        <v>115</v>
      </c>
      <c r="B87" s="3">
        <v>1481593024</v>
      </c>
    </row>
    <row r="88" spans="1:2">
      <c r="A88" s="2" t="s">
        <v>43</v>
      </c>
      <c r="B88" s="3">
        <v>289347914</v>
      </c>
    </row>
    <row r="89" spans="1:2">
      <c r="A89" s="2" t="s">
        <v>180</v>
      </c>
      <c r="B89" s="3">
        <v>96372098181</v>
      </c>
    </row>
    <row r="90" spans="1:2">
      <c r="A90" s="2" t="s">
        <v>181</v>
      </c>
      <c r="B90" s="4">
        <v>17047850.7866643</v>
      </c>
    </row>
    <row r="91" spans="1:2">
      <c r="A91" s="5"/>
      <c r="B91" s="5"/>
    </row>
    <row r="92" spans="1:2">
      <c r="A92" s="5"/>
      <c r="B92" s="5"/>
    </row>
    <row r="93" spans="1:2">
      <c r="A93" s="5"/>
      <c r="B93" s="5"/>
    </row>
    <row r="94" spans="1:2">
      <c r="A94" s="5"/>
      <c r="B94" s="5"/>
    </row>
    <row r="95" spans="1:2">
      <c r="A95" s="5"/>
      <c r="B95" s="5"/>
    </row>
    <row r="96" spans="1:2">
      <c r="A96" s="5"/>
      <c r="B96" s="5"/>
    </row>
    <row r="97" spans="1:2">
      <c r="A97" s="5"/>
      <c r="B97" s="5"/>
    </row>
    <row r="98" spans="1:2">
      <c r="A98" s="5"/>
      <c r="B98" s="5"/>
    </row>
    <row r="99" spans="1:2">
      <c r="A99" s="5"/>
      <c r="B99" s="5"/>
    </row>
    <row r="100" spans="1:2">
      <c r="A100" s="5"/>
      <c r="B100" s="5"/>
    </row>
    <row r="101" spans="1:2">
      <c r="A101" s="5"/>
      <c r="B101" s="5"/>
    </row>
    <row r="102" spans="1:2">
      <c r="A102" s="5"/>
      <c r="B102" s="5"/>
    </row>
    <row r="103" spans="1:2">
      <c r="A103" s="5"/>
      <c r="B103" s="5"/>
    </row>
    <row r="104" spans="1:2">
      <c r="A104" s="5"/>
      <c r="B104" s="5"/>
    </row>
    <row r="105" spans="1:2">
      <c r="A105" s="5"/>
      <c r="B105" s="5"/>
    </row>
    <row r="106" spans="1:2">
      <c r="A106" s="5"/>
      <c r="B106" s="5"/>
    </row>
    <row r="107" spans="1:2">
      <c r="A107" s="5"/>
      <c r="B107" s="5"/>
    </row>
    <row r="108" spans="1:2">
      <c r="A108" s="5"/>
      <c r="B108" s="5"/>
    </row>
    <row r="109" spans="1:2">
      <c r="A109" s="5"/>
      <c r="B109" s="5"/>
    </row>
    <row r="110" spans="1:2">
      <c r="A110" s="5"/>
      <c r="B110" s="5"/>
    </row>
    <row r="111" spans="1:2">
      <c r="A111" s="5"/>
      <c r="B111" s="5"/>
    </row>
    <row r="112" spans="1:2">
      <c r="A112" s="5"/>
      <c r="B112" s="5"/>
    </row>
    <row r="113" spans="1:2">
      <c r="A113" s="5"/>
      <c r="B113" s="5"/>
    </row>
    <row r="114" spans="1:2">
      <c r="A114" s="5"/>
      <c r="B114" s="5"/>
    </row>
    <row r="115" spans="1:2">
      <c r="A115" s="5"/>
      <c r="B115" s="5"/>
    </row>
    <row r="116" spans="1:2">
      <c r="A116" s="5"/>
      <c r="B116" s="5"/>
    </row>
    <row r="117" spans="1:2">
      <c r="A117" s="5"/>
      <c r="B117" s="5"/>
    </row>
    <row r="118" spans="1:2">
      <c r="A118" s="5"/>
      <c r="B118" s="5"/>
    </row>
    <row r="119" spans="1:2">
      <c r="A119" s="5"/>
      <c r="B119" s="5"/>
    </row>
    <row r="120" spans="1:2">
      <c r="A120" s="5"/>
      <c r="B120" s="5"/>
    </row>
    <row r="121" spans="1:2">
      <c r="A121" s="5"/>
      <c r="B121" s="5"/>
    </row>
    <row r="122" spans="1:2">
      <c r="A122" s="5"/>
      <c r="B122" s="5"/>
    </row>
    <row r="123" spans="1:2">
      <c r="A123" s="5"/>
      <c r="B123" s="5"/>
    </row>
    <row r="124" spans="1:2">
      <c r="A124" s="5"/>
      <c r="B124" s="5"/>
    </row>
    <row r="125" spans="1:2">
      <c r="A125" s="5"/>
      <c r="B125" s="5"/>
    </row>
    <row r="126" spans="1:2">
      <c r="A126" s="5"/>
      <c r="B126" s="5"/>
    </row>
    <row r="127" spans="1:2">
      <c r="A127" s="5"/>
      <c r="B127" s="5"/>
    </row>
    <row r="128" spans="1:2">
      <c r="A128" s="5"/>
      <c r="B128" s="5"/>
    </row>
    <row r="129" spans="1:2">
      <c r="A129" s="5"/>
      <c r="B129" s="5"/>
    </row>
    <row r="130" spans="1:2">
      <c r="A130" s="5"/>
      <c r="B130" s="5"/>
    </row>
    <row r="131" spans="1:2">
      <c r="A131" s="5"/>
      <c r="B131" s="5"/>
    </row>
    <row r="132" spans="1:2">
      <c r="A132" s="5"/>
      <c r="B132" s="5"/>
    </row>
    <row r="133" spans="1:2">
      <c r="A133" s="5"/>
      <c r="B133" s="5"/>
    </row>
    <row r="134" spans="1:2">
      <c r="A134" s="5"/>
      <c r="B134" s="5"/>
    </row>
    <row r="135" spans="1:2">
      <c r="A135" s="5"/>
      <c r="B135" s="5"/>
    </row>
    <row r="136" spans="1:2">
      <c r="A136" s="5"/>
      <c r="B136" s="5"/>
    </row>
    <row r="137" spans="1:2">
      <c r="A137" s="5"/>
      <c r="B137" s="5"/>
    </row>
    <row r="138" spans="1:2">
      <c r="A138" s="5"/>
      <c r="B138" s="5"/>
    </row>
    <row r="139" spans="1:2">
      <c r="A139" s="5"/>
      <c r="B139" s="5"/>
    </row>
    <row r="140" spans="1:2">
      <c r="A140" s="5"/>
      <c r="B140" s="5"/>
    </row>
    <row r="141" spans="1:2">
      <c r="A141" s="5"/>
      <c r="B141" s="5"/>
    </row>
    <row r="142" spans="1:2">
      <c r="A142" s="5"/>
      <c r="B142" s="5"/>
    </row>
    <row r="143" spans="1:2">
      <c r="A143" s="5"/>
      <c r="B143" s="5"/>
    </row>
    <row r="144" spans="1:2">
      <c r="A144" s="5"/>
      <c r="B144" s="5"/>
    </row>
    <row r="145" spans="1:2">
      <c r="A145" s="5"/>
      <c r="B145" s="5"/>
    </row>
    <row r="146" spans="1:2">
      <c r="A146" s="5"/>
      <c r="B146" s="5"/>
    </row>
    <row r="147" spans="1:2">
      <c r="A147" s="5"/>
      <c r="B147" s="5"/>
    </row>
    <row r="148" spans="1:2">
      <c r="A148" s="5"/>
      <c r="B148" s="5"/>
    </row>
    <row r="149" spans="1:2">
      <c r="A149" s="5"/>
      <c r="B149" s="5"/>
    </row>
    <row r="150" spans="1:2">
      <c r="A150" s="5"/>
      <c r="B150" s="5"/>
    </row>
    <row r="151" spans="1:2">
      <c r="A151" s="5"/>
      <c r="B151" s="5"/>
    </row>
    <row r="152" spans="1:2">
      <c r="A152" s="5"/>
      <c r="B152" s="5"/>
    </row>
    <row r="153" spans="1:2">
      <c r="A153" s="5"/>
      <c r="B153" s="5"/>
    </row>
    <row r="154" spans="1:2">
      <c r="A154" s="5"/>
      <c r="B154" s="5"/>
    </row>
    <row r="155" spans="1:2">
      <c r="A155" s="5"/>
      <c r="B155" s="5"/>
    </row>
    <row r="156" spans="1:2">
      <c r="A156" s="5"/>
      <c r="B156" s="5"/>
    </row>
    <row r="157" spans="1:2">
      <c r="A157" s="5"/>
      <c r="B157" s="5"/>
    </row>
    <row r="158" spans="1:2">
      <c r="A158" s="5"/>
      <c r="B158" s="5"/>
    </row>
    <row r="159" spans="1:2">
      <c r="A159" s="5"/>
      <c r="B159" s="5"/>
    </row>
    <row r="160" spans="1:2">
      <c r="A160" s="5"/>
      <c r="B160" s="5"/>
    </row>
    <row r="161" spans="1:2">
      <c r="A161" s="5"/>
      <c r="B161" s="5"/>
    </row>
    <row r="162" spans="1:2">
      <c r="A162" s="5"/>
      <c r="B162" s="5"/>
    </row>
    <row r="163" spans="1:2">
      <c r="A163" s="5"/>
      <c r="B163" s="5"/>
    </row>
    <row r="164" spans="1:2">
      <c r="A164" s="5"/>
      <c r="B164" s="5"/>
    </row>
    <row r="165" spans="1:2">
      <c r="A165" s="5"/>
      <c r="B165" s="5"/>
    </row>
    <row r="166" spans="1:2">
      <c r="A166" s="5"/>
      <c r="B166" s="5"/>
    </row>
    <row r="167" spans="1:2">
      <c r="A167" s="5"/>
      <c r="B167" s="5"/>
    </row>
    <row r="168" spans="1:2">
      <c r="A168" s="5"/>
      <c r="B168" s="5"/>
    </row>
    <row r="169" spans="1:2">
      <c r="A169" s="5"/>
      <c r="B169" s="5"/>
    </row>
    <row r="170" spans="1:2">
      <c r="A170" s="5"/>
      <c r="B170" s="5"/>
    </row>
    <row r="171" spans="1:2">
      <c r="A171" s="5"/>
      <c r="B171" s="5"/>
    </row>
    <row r="172" spans="1:2">
      <c r="A172" s="5"/>
      <c r="B172" s="5"/>
    </row>
    <row r="173" spans="1:2">
      <c r="A173" s="5"/>
      <c r="B173" s="5"/>
    </row>
    <row r="174" spans="1:2">
      <c r="A174" s="5"/>
      <c r="B174" s="5"/>
    </row>
    <row r="175" spans="1:2">
      <c r="A175" s="5"/>
      <c r="B175" s="5"/>
    </row>
    <row r="176" spans="1:2">
      <c r="A176" s="5"/>
      <c r="B176" s="5"/>
    </row>
    <row r="177" spans="1:2">
      <c r="A177" s="5"/>
      <c r="B177" s="5"/>
    </row>
    <row r="178" spans="1:2">
      <c r="A178" s="5"/>
      <c r="B178" s="5"/>
    </row>
    <row r="179" spans="1:2">
      <c r="A179" s="5"/>
      <c r="B179" s="5"/>
    </row>
    <row r="180" spans="1:2">
      <c r="A180" s="5"/>
      <c r="B180" s="5"/>
    </row>
    <row r="181" spans="1:2">
      <c r="A181" s="5"/>
      <c r="B181" s="5"/>
    </row>
    <row r="182" spans="1:2">
      <c r="A182" s="5"/>
      <c r="B182" s="5"/>
    </row>
    <row r="183" spans="1:2">
      <c r="A183" s="5"/>
      <c r="B183" s="5"/>
    </row>
    <row r="184" spans="1:2">
      <c r="A184" s="5"/>
      <c r="B184" s="5"/>
    </row>
    <row r="185" spans="1:2">
      <c r="A185" s="5"/>
      <c r="B185" s="5"/>
    </row>
    <row r="186" spans="1:2">
      <c r="A186" s="5"/>
      <c r="B186" s="5"/>
    </row>
    <row r="187" spans="1:2">
      <c r="A187" s="5"/>
      <c r="B187" s="5"/>
    </row>
    <row r="188" spans="1:2">
      <c r="A188" s="5"/>
      <c r="B188" s="5"/>
    </row>
    <row r="189" spans="1:2">
      <c r="A189" s="5"/>
      <c r="B189" s="5"/>
    </row>
    <row r="190" spans="1:2">
      <c r="A190" s="5"/>
      <c r="B190" s="5"/>
    </row>
    <row r="191" spans="1:2">
      <c r="A191" s="5"/>
      <c r="B191" s="5"/>
    </row>
    <row r="192" spans="1:2">
      <c r="A192" s="5"/>
      <c r="B192" s="5"/>
    </row>
    <row r="193" spans="1:2">
      <c r="A193" s="5"/>
      <c r="B193" s="5"/>
    </row>
    <row r="194" spans="1:2">
      <c r="A194" s="5"/>
      <c r="B194" s="5"/>
    </row>
    <row r="195" spans="1:2">
      <c r="A195" s="5"/>
      <c r="B195" s="5"/>
    </row>
    <row r="196" spans="1:2">
      <c r="A196" s="5"/>
      <c r="B196" s="5"/>
    </row>
    <row r="197" spans="1:2">
      <c r="A197" s="5"/>
      <c r="B197" s="5"/>
    </row>
    <row r="198" spans="1:2">
      <c r="A198" s="5"/>
      <c r="B198" s="5"/>
    </row>
    <row r="199" spans="1:2">
      <c r="A199" s="5"/>
      <c r="B199" s="5"/>
    </row>
    <row r="200" spans="1:2">
      <c r="A200" s="5"/>
      <c r="B200" s="5"/>
    </row>
    <row r="201" spans="1:2">
      <c r="A201" s="5"/>
      <c r="B201" s="5"/>
    </row>
    <row r="202" spans="1:2">
      <c r="A202" s="5"/>
      <c r="B202" s="5"/>
    </row>
    <row r="203" spans="1:2">
      <c r="A203" s="5"/>
      <c r="B203" s="5"/>
    </row>
    <row r="204" spans="1:2">
      <c r="A204" s="5"/>
      <c r="B204" s="5"/>
    </row>
    <row r="205" spans="1:2">
      <c r="A205" s="5"/>
      <c r="B205" s="5"/>
    </row>
    <row r="206" spans="1:2">
      <c r="A206" s="5"/>
      <c r="B206" s="5"/>
    </row>
    <row r="207" spans="1:2">
      <c r="A207" s="5"/>
      <c r="B207" s="5"/>
    </row>
    <row r="208" spans="1:2">
      <c r="A208" s="5"/>
      <c r="B208" s="5"/>
    </row>
    <row r="209" spans="1:2">
      <c r="A209" s="5"/>
      <c r="B209" s="5"/>
    </row>
    <row r="210" spans="1:2">
      <c r="A210" s="5"/>
      <c r="B210" s="5"/>
    </row>
    <row r="211" spans="1:2">
      <c r="A211" s="5"/>
      <c r="B211" s="5"/>
    </row>
    <row r="212" spans="1:2">
      <c r="A212" s="5"/>
      <c r="B212" s="5"/>
    </row>
    <row r="213" spans="1:2">
      <c r="A213" s="5"/>
      <c r="B213" s="5"/>
    </row>
    <row r="214" spans="1:2">
      <c r="A214" s="5"/>
      <c r="B214" s="5"/>
    </row>
    <row r="215" spans="1:2">
      <c r="A215" s="5"/>
      <c r="B215" s="5"/>
    </row>
    <row r="216" spans="1:2">
      <c r="A216" s="5"/>
      <c r="B216" s="5"/>
    </row>
    <row r="217" spans="1:2">
      <c r="A217" s="5"/>
      <c r="B217" s="5"/>
    </row>
    <row r="218" spans="1:2">
      <c r="A218" s="5"/>
      <c r="B218" s="5"/>
    </row>
    <row r="219" spans="1:2">
      <c r="A219" s="5"/>
      <c r="B219" s="5"/>
    </row>
    <row r="220" spans="1:2">
      <c r="A220" s="5"/>
      <c r="B220" s="5"/>
    </row>
    <row r="221" spans="1:2">
      <c r="A221" s="5"/>
      <c r="B221" s="5"/>
    </row>
    <row r="222" spans="1:2">
      <c r="A222" s="5"/>
      <c r="B222" s="5"/>
    </row>
    <row r="223" spans="1:2">
      <c r="A223" s="5"/>
      <c r="B223" s="5"/>
    </row>
    <row r="224" spans="1:2">
      <c r="A224" s="5"/>
      <c r="B224" s="5"/>
    </row>
    <row r="225" spans="1:2">
      <c r="A225" s="5"/>
      <c r="B225" s="5"/>
    </row>
    <row r="226" spans="1:2">
      <c r="A226" s="5"/>
      <c r="B226" s="5"/>
    </row>
    <row r="227" spans="1:2">
      <c r="A227" s="5"/>
      <c r="B227" s="5"/>
    </row>
    <row r="228" spans="1:2">
      <c r="A228" s="5"/>
      <c r="B228" s="5"/>
    </row>
    <row r="229" spans="1:2">
      <c r="A229" s="5"/>
      <c r="B229" s="5"/>
    </row>
    <row r="230" spans="1:2">
      <c r="A230" s="5"/>
      <c r="B230" s="5"/>
    </row>
    <row r="231" spans="1:2">
      <c r="A231" s="5"/>
      <c r="B231" s="5"/>
    </row>
    <row r="232" spans="1:2">
      <c r="A232" s="5"/>
      <c r="B232" s="5"/>
    </row>
    <row r="233" spans="1:2">
      <c r="A233" s="5"/>
      <c r="B233" s="5"/>
    </row>
    <row r="234" spans="1:2">
      <c r="A234" s="5"/>
      <c r="B234" s="5"/>
    </row>
    <row r="235" spans="1:2">
      <c r="A235" s="5"/>
      <c r="B235" s="5"/>
    </row>
    <row r="236" spans="1:2">
      <c r="A236" s="5"/>
      <c r="B236" s="5"/>
    </row>
    <row r="237" spans="1:2">
      <c r="A237" s="5"/>
      <c r="B237" s="5"/>
    </row>
    <row r="238" spans="1:2">
      <c r="A238" s="5"/>
      <c r="B238" s="5"/>
    </row>
    <row r="239" spans="1:2">
      <c r="A239" s="5"/>
      <c r="B239" s="5"/>
    </row>
    <row r="240" spans="1:2">
      <c r="A240" s="5"/>
      <c r="B240" s="5"/>
    </row>
    <row r="241" spans="1:2">
      <c r="A241" s="5"/>
      <c r="B241" s="5"/>
    </row>
    <row r="242" spans="1:2">
      <c r="A242" s="5"/>
      <c r="B242" s="5"/>
    </row>
    <row r="243" spans="1:2">
      <c r="A243" s="5"/>
      <c r="B243" s="5"/>
    </row>
    <row r="244" spans="1:2">
      <c r="A244" s="5"/>
      <c r="B244" s="5"/>
    </row>
    <row r="245" spans="1:2">
      <c r="A245" s="5"/>
      <c r="B245" s="5"/>
    </row>
    <row r="246" spans="1:2">
      <c r="A246" s="5"/>
      <c r="B246" s="5"/>
    </row>
    <row r="247" spans="1:2">
      <c r="A247" s="5"/>
      <c r="B247" s="5"/>
    </row>
    <row r="248" spans="1:2">
      <c r="A248" s="5"/>
      <c r="B248" s="5"/>
    </row>
    <row r="249" spans="1:2">
      <c r="A249" s="5"/>
      <c r="B249" s="5"/>
    </row>
    <row r="250" spans="1:2">
      <c r="A250" s="5"/>
      <c r="B250" s="5"/>
    </row>
    <row r="251" spans="1:2">
      <c r="A251" s="5"/>
      <c r="B251" s="5"/>
    </row>
    <row r="252" spans="1:2">
      <c r="A252" s="5"/>
      <c r="B252" s="5"/>
    </row>
    <row r="253" spans="1:2">
      <c r="A253" s="5"/>
      <c r="B253" s="5"/>
    </row>
    <row r="254" spans="1:2">
      <c r="A254" s="5"/>
      <c r="B254" s="5"/>
    </row>
    <row r="255" spans="1:2">
      <c r="A255" s="5"/>
      <c r="B255" s="5"/>
    </row>
    <row r="256" spans="1:2">
      <c r="A256" s="5"/>
      <c r="B256" s="5"/>
    </row>
    <row r="257" spans="1:2">
      <c r="A257" s="5"/>
      <c r="B257" s="5"/>
    </row>
    <row r="258" spans="1:2">
      <c r="A258" s="5"/>
      <c r="B258" s="5"/>
    </row>
    <row r="259" spans="1:2">
      <c r="A259" s="5"/>
      <c r="B259" s="5"/>
    </row>
    <row r="260" spans="1:2">
      <c r="A260" s="5"/>
      <c r="B260" s="5"/>
    </row>
    <row r="261" spans="1:2">
      <c r="A261" s="5"/>
      <c r="B261" s="5"/>
    </row>
    <row r="262" spans="1:2">
      <c r="A262" s="5"/>
      <c r="B262" s="5"/>
    </row>
    <row r="263" spans="1:2">
      <c r="A263" s="5"/>
      <c r="B263" s="5"/>
    </row>
    <row r="264" spans="1:2">
      <c r="A264" s="5"/>
      <c r="B264" s="5"/>
    </row>
    <row r="265" spans="1:2">
      <c r="A265" s="5"/>
      <c r="B265" s="5"/>
    </row>
    <row r="266" spans="1:2">
      <c r="A266" s="5"/>
      <c r="B266" s="5"/>
    </row>
    <row r="267" spans="1:2">
      <c r="A267" s="5"/>
      <c r="B267" s="5"/>
    </row>
    <row r="268" spans="1:2">
      <c r="A268" s="5"/>
      <c r="B268" s="5"/>
    </row>
    <row r="269" spans="1:2">
      <c r="A269" s="5"/>
      <c r="B269" s="5"/>
    </row>
    <row r="270" spans="1:2">
      <c r="A270" s="5"/>
      <c r="B270" s="5"/>
    </row>
    <row r="271" spans="1:2">
      <c r="A271" s="5"/>
      <c r="B271" s="5"/>
    </row>
    <row r="272" spans="1:2">
      <c r="A272" s="5"/>
      <c r="B272" s="5"/>
    </row>
    <row r="273" spans="1:2">
      <c r="A273" s="5"/>
      <c r="B273" s="5"/>
    </row>
    <row r="274" spans="1:2">
      <c r="A274" s="5"/>
      <c r="B274" s="5"/>
    </row>
    <row r="275" spans="1:2">
      <c r="A275" s="5"/>
      <c r="B275" s="5"/>
    </row>
    <row r="276" spans="1:2">
      <c r="A276" s="5"/>
      <c r="B276" s="5"/>
    </row>
    <row r="277" spans="1:2">
      <c r="A277" s="5"/>
      <c r="B277" s="5"/>
    </row>
    <row r="278" spans="1:2">
      <c r="A278" s="5"/>
      <c r="B278" s="5"/>
    </row>
    <row r="279" spans="1:2">
      <c r="A279" s="5"/>
      <c r="B279" s="5"/>
    </row>
    <row r="280" spans="1:2">
      <c r="A280" s="5"/>
      <c r="B280" s="5"/>
    </row>
    <row r="281" spans="1:2">
      <c r="A281" s="5"/>
      <c r="B281" s="5"/>
    </row>
    <row r="282" spans="1:2">
      <c r="A282" s="5"/>
      <c r="B282" s="5"/>
    </row>
    <row r="283" spans="1:2">
      <c r="A283" s="5"/>
      <c r="B283" s="5"/>
    </row>
    <row r="284" spans="1:2">
      <c r="A284" s="5"/>
      <c r="B284" s="5"/>
    </row>
    <row r="285" spans="1:2">
      <c r="A285" s="5"/>
      <c r="B285" s="5"/>
    </row>
    <row r="286" spans="1:2">
      <c r="A286" s="5"/>
      <c r="B286" s="5"/>
    </row>
    <row r="287" spans="1:2">
      <c r="A287" s="5"/>
      <c r="B287" s="5"/>
    </row>
    <row r="288" spans="1:2">
      <c r="A288" s="5"/>
      <c r="B288" s="5"/>
    </row>
    <row r="289" spans="1:2">
      <c r="A289" s="5"/>
      <c r="B289" s="5"/>
    </row>
    <row r="290" spans="1:2">
      <c r="A290" s="5"/>
      <c r="B290" s="5"/>
    </row>
    <row r="291" spans="1:2">
      <c r="A291" s="5"/>
      <c r="B291" s="5"/>
    </row>
    <row r="292" spans="1:2">
      <c r="A292" s="5"/>
      <c r="B292" s="5"/>
    </row>
    <row r="293" spans="1:2">
      <c r="A293" s="5"/>
      <c r="B293" s="5"/>
    </row>
    <row r="294" spans="1:2">
      <c r="A294" s="5"/>
      <c r="B294" s="5"/>
    </row>
    <row r="295" spans="1:2">
      <c r="A295" s="5"/>
      <c r="B295" s="5"/>
    </row>
    <row r="296" spans="1:2">
      <c r="A296" s="5"/>
      <c r="B296" s="5"/>
    </row>
    <row r="297" spans="1:2">
      <c r="A297" s="5"/>
      <c r="B297" s="5"/>
    </row>
    <row r="298" spans="1:2">
      <c r="A298" s="5"/>
      <c r="B298" s="5"/>
    </row>
    <row r="299" spans="1:2">
      <c r="A299" s="5"/>
      <c r="B299" s="5"/>
    </row>
    <row r="300" spans="1:2">
      <c r="A300" s="5"/>
      <c r="B300" s="5"/>
    </row>
    <row r="301" spans="1:2">
      <c r="A301" s="5"/>
      <c r="B301" s="5"/>
    </row>
    <row r="302" spans="1:2">
      <c r="A302" s="5"/>
      <c r="B302" s="5"/>
    </row>
    <row r="303" spans="1:2">
      <c r="A303" s="5"/>
      <c r="B303" s="5"/>
    </row>
    <row r="304" spans="1:2">
      <c r="A304" s="5"/>
      <c r="B304" s="5"/>
    </row>
    <row r="305" spans="1:2">
      <c r="A305" s="5"/>
      <c r="B305" s="5"/>
    </row>
    <row r="306" spans="1:2">
      <c r="A306" s="5"/>
      <c r="B306" s="5"/>
    </row>
    <row r="307" spans="1:2">
      <c r="A307" s="5"/>
      <c r="B307" s="5"/>
    </row>
    <row r="308" spans="1:2">
      <c r="A308" s="5"/>
      <c r="B308" s="5"/>
    </row>
    <row r="309" spans="1:2">
      <c r="A309" s="5"/>
      <c r="B309" s="5"/>
    </row>
    <row r="310" spans="1:2">
      <c r="A310" s="5"/>
      <c r="B310" s="5"/>
    </row>
    <row r="311" spans="1:2">
      <c r="A311" s="5"/>
      <c r="B311" s="5"/>
    </row>
    <row r="312" spans="1:2">
      <c r="A312" s="5"/>
      <c r="B312" s="5"/>
    </row>
    <row r="313" spans="1:2">
      <c r="A313" s="5"/>
      <c r="B313" s="5"/>
    </row>
    <row r="314" spans="1:2">
      <c r="A314" s="5"/>
      <c r="B314" s="5"/>
    </row>
    <row r="315" spans="1:2">
      <c r="A315" s="5"/>
      <c r="B315" s="5"/>
    </row>
    <row r="316" spans="1:2">
      <c r="A316" s="5"/>
      <c r="B316" s="5"/>
    </row>
    <row r="317" spans="1:2">
      <c r="A317" s="5"/>
      <c r="B317" s="5"/>
    </row>
    <row r="318" spans="1:2">
      <c r="A318" s="5"/>
      <c r="B318" s="5"/>
    </row>
    <row r="319" spans="1:2">
      <c r="A319" s="5"/>
      <c r="B319" s="5"/>
    </row>
    <row r="320" spans="1:2">
      <c r="A320" s="5"/>
      <c r="B320" s="5"/>
    </row>
    <row r="321" spans="1:2">
      <c r="A321" s="5"/>
      <c r="B321" s="5"/>
    </row>
    <row r="322" spans="1:2">
      <c r="A322" s="5"/>
      <c r="B322" s="5"/>
    </row>
    <row r="323" spans="1:2">
      <c r="A323" s="5"/>
      <c r="B323" s="5"/>
    </row>
    <row r="324" spans="1:2">
      <c r="A324" s="5"/>
      <c r="B324" s="5"/>
    </row>
    <row r="325" spans="1:2">
      <c r="A325" s="5"/>
      <c r="B325" s="5"/>
    </row>
    <row r="326" spans="1:2">
      <c r="A326" s="5"/>
      <c r="B326" s="5"/>
    </row>
    <row r="327" spans="1:2">
      <c r="A327" s="5"/>
      <c r="B327" s="5"/>
    </row>
    <row r="328" spans="1:2">
      <c r="A328" s="5"/>
      <c r="B328" s="5"/>
    </row>
    <row r="329" spans="1:2">
      <c r="A329" s="5"/>
      <c r="B329" s="5"/>
    </row>
    <row r="330" spans="1:2">
      <c r="A330" s="5"/>
      <c r="B330" s="5"/>
    </row>
    <row r="331" spans="1:2">
      <c r="A331" s="5"/>
      <c r="B331" s="5"/>
    </row>
    <row r="332" spans="1:2">
      <c r="A332" s="5"/>
      <c r="B332" s="5"/>
    </row>
    <row r="333" spans="1:2">
      <c r="A333" s="5"/>
      <c r="B333" s="5"/>
    </row>
    <row r="334" spans="1:2">
      <c r="A334" s="5"/>
      <c r="B334" s="5"/>
    </row>
    <row r="335" spans="1:2">
      <c r="A335" s="5"/>
      <c r="B335" s="5"/>
    </row>
    <row r="336" spans="1:2">
      <c r="A336" s="5"/>
      <c r="B336" s="5"/>
    </row>
    <row r="337" spans="1:2">
      <c r="A337" s="5"/>
      <c r="B337" s="5"/>
    </row>
    <row r="338" spans="1:2">
      <c r="A338" s="5"/>
      <c r="B338" s="5"/>
    </row>
    <row r="339" spans="1:2">
      <c r="A339" s="5"/>
      <c r="B339" s="5"/>
    </row>
    <row r="340" spans="1:2">
      <c r="A340" s="5"/>
      <c r="B340" s="5"/>
    </row>
    <row r="341" spans="1:2">
      <c r="A341" s="5"/>
      <c r="B341" s="5"/>
    </row>
    <row r="342" spans="1:2">
      <c r="A342" s="5"/>
      <c r="B342" s="5"/>
    </row>
    <row r="343" spans="1:2">
      <c r="A343" s="5"/>
      <c r="B343" s="5"/>
    </row>
    <row r="344" spans="1:2">
      <c r="A344" s="5"/>
      <c r="B344" s="5"/>
    </row>
    <row r="345" spans="1:2">
      <c r="A345" s="5"/>
      <c r="B345" s="5"/>
    </row>
    <row r="346" spans="1:2">
      <c r="A346" s="5"/>
      <c r="B346" s="5"/>
    </row>
    <row r="347" spans="1:2">
      <c r="A347" s="5"/>
      <c r="B347" s="5"/>
    </row>
    <row r="348" spans="1:2">
      <c r="A348" s="5"/>
      <c r="B348" s="5"/>
    </row>
    <row r="349" spans="1:2">
      <c r="A349" s="5"/>
      <c r="B349" s="5"/>
    </row>
    <row r="350" spans="1:2">
      <c r="A350" s="5"/>
      <c r="B350" s="5"/>
    </row>
    <row r="351" spans="1:2">
      <c r="A351" s="5"/>
      <c r="B351" s="5"/>
    </row>
    <row r="352" spans="1:2">
      <c r="A352" s="5"/>
      <c r="B352" s="5"/>
    </row>
    <row r="353" spans="1:2">
      <c r="A353" s="5"/>
      <c r="B353" s="5"/>
    </row>
    <row r="354" spans="1:2">
      <c r="A354" s="5"/>
      <c r="B354" s="5"/>
    </row>
    <row r="355" spans="1:2">
      <c r="A355" s="5"/>
      <c r="B355" s="5"/>
    </row>
    <row r="356" spans="1:2">
      <c r="A356" s="5"/>
      <c r="B356" s="5"/>
    </row>
    <row r="357" spans="1:2">
      <c r="A357" s="5"/>
      <c r="B357" s="5"/>
    </row>
    <row r="358" spans="1:2">
      <c r="A358" s="5"/>
      <c r="B358" s="5"/>
    </row>
    <row r="359" spans="1:2">
      <c r="A359" s="5"/>
      <c r="B359" s="5"/>
    </row>
    <row r="360" spans="1:2">
      <c r="A360" s="5"/>
      <c r="B360" s="5"/>
    </row>
    <row r="361" spans="1:2">
      <c r="A361" s="5"/>
      <c r="B361" s="5"/>
    </row>
    <row r="362" spans="1:2">
      <c r="A362" s="5"/>
      <c r="B362" s="5"/>
    </row>
    <row r="363" spans="1:2">
      <c r="A363" s="5"/>
      <c r="B363" s="5"/>
    </row>
    <row r="364" spans="1:2">
      <c r="A364" s="5"/>
      <c r="B364" s="5"/>
    </row>
    <row r="365" spans="1:2">
      <c r="A365" s="5"/>
      <c r="B365" s="5"/>
    </row>
    <row r="366" spans="1:2">
      <c r="A366" s="5"/>
      <c r="B366" s="5"/>
    </row>
    <row r="367" spans="1:2">
      <c r="A367" s="5"/>
      <c r="B367" s="5"/>
    </row>
    <row r="368" spans="1:2">
      <c r="A368" s="5"/>
      <c r="B368" s="5"/>
    </row>
    <row r="369" spans="1:2">
      <c r="A369" s="5"/>
      <c r="B369" s="5"/>
    </row>
    <row r="370" spans="1:2">
      <c r="A370" s="5"/>
      <c r="B370" s="5"/>
    </row>
    <row r="371" spans="1:2">
      <c r="A371" s="5"/>
      <c r="B371" s="5"/>
    </row>
    <row r="372" spans="1:2">
      <c r="A372" s="5"/>
      <c r="B372" s="5"/>
    </row>
    <row r="373" spans="1:2">
      <c r="A373" s="5"/>
      <c r="B373" s="5"/>
    </row>
    <row r="374" spans="1:2">
      <c r="A374" s="5"/>
      <c r="B374" s="5"/>
    </row>
    <row r="375" spans="1:2">
      <c r="A375" s="5"/>
      <c r="B375" s="5"/>
    </row>
    <row r="376" spans="1:2">
      <c r="A376" s="5"/>
      <c r="B376" s="5"/>
    </row>
    <row r="377" spans="1:2">
      <c r="A377" s="5"/>
      <c r="B377" s="5"/>
    </row>
    <row r="378" spans="1:2">
      <c r="A378" s="5"/>
      <c r="B378" s="5"/>
    </row>
    <row r="379" spans="1:2">
      <c r="A379" s="5"/>
      <c r="B379" s="5"/>
    </row>
    <row r="380" spans="1:2">
      <c r="A380" s="5"/>
      <c r="B380" s="5"/>
    </row>
    <row r="381" spans="1:2">
      <c r="A381" s="5"/>
      <c r="B381" s="5"/>
    </row>
    <row r="382" spans="1:2">
      <c r="A382" s="5"/>
      <c r="B382" s="5"/>
    </row>
    <row r="383" spans="1:2">
      <c r="A383" s="5"/>
      <c r="B383" s="5"/>
    </row>
    <row r="384" spans="1:2">
      <c r="A384" s="5"/>
      <c r="B384" s="5"/>
    </row>
    <row r="385" spans="1:2">
      <c r="A385" s="5"/>
      <c r="B385" s="5"/>
    </row>
    <row r="386" spans="1:2">
      <c r="A386" s="5"/>
      <c r="B386" s="5"/>
    </row>
    <row r="387" spans="1:2">
      <c r="A387" s="5"/>
      <c r="B387" s="5"/>
    </row>
    <row r="388" spans="1:2">
      <c r="A388" s="5"/>
      <c r="B388" s="5"/>
    </row>
    <row r="389" spans="1:2">
      <c r="A389" s="5"/>
      <c r="B389" s="5"/>
    </row>
    <row r="390" spans="1:2">
      <c r="A390" s="5"/>
      <c r="B390" s="5"/>
    </row>
    <row r="391" spans="1:2">
      <c r="A391" s="5"/>
      <c r="B391" s="5"/>
    </row>
    <row r="392" spans="1:2">
      <c r="A392" s="5"/>
      <c r="B392" s="5"/>
    </row>
    <row r="393" spans="1:2">
      <c r="A393" s="5"/>
      <c r="B393" s="5"/>
    </row>
    <row r="394" spans="1:2">
      <c r="A394" s="5"/>
      <c r="B394" s="5"/>
    </row>
    <row r="395" spans="1:2">
      <c r="A395" s="5"/>
      <c r="B395" s="5"/>
    </row>
    <row r="396" spans="1:2">
      <c r="A396" s="5"/>
      <c r="B396" s="5"/>
    </row>
    <row r="397" spans="1:2">
      <c r="A397" s="5"/>
      <c r="B397" s="5"/>
    </row>
    <row r="398" spans="1:2">
      <c r="A398" s="5"/>
      <c r="B398" s="5"/>
    </row>
    <row r="399" spans="1:2">
      <c r="A399" s="5"/>
      <c r="B399" s="5"/>
    </row>
    <row r="400" spans="1:2">
      <c r="A400" s="5"/>
      <c r="B400" s="5"/>
    </row>
    <row r="401" spans="1:2">
      <c r="A401" s="5"/>
      <c r="B401" s="5"/>
    </row>
    <row r="402" spans="1:2">
      <c r="A402" s="5"/>
      <c r="B402" s="5"/>
    </row>
    <row r="403" spans="1:2">
      <c r="A403" s="5"/>
      <c r="B403" s="5"/>
    </row>
    <row r="404" spans="1:2">
      <c r="A404" s="5"/>
      <c r="B404" s="5"/>
    </row>
    <row r="405" spans="1:2">
      <c r="A405" s="5"/>
      <c r="B405" s="5"/>
    </row>
    <row r="406" spans="1:2">
      <c r="A406" s="5"/>
      <c r="B406" s="5"/>
    </row>
    <row r="407" spans="1:2">
      <c r="A407" s="5"/>
      <c r="B407" s="5"/>
    </row>
    <row r="408" spans="1:2">
      <c r="A408" s="5"/>
      <c r="B408" s="5"/>
    </row>
    <row r="409" spans="1:2">
      <c r="A409" s="5"/>
      <c r="B409" s="5"/>
    </row>
    <row r="410" spans="1:2">
      <c r="A410" s="5"/>
      <c r="B410" s="5"/>
    </row>
    <row r="411" spans="1:2">
      <c r="A411" s="5"/>
      <c r="B411" s="5"/>
    </row>
    <row r="412" spans="1:2">
      <c r="A412" s="5"/>
      <c r="B412" s="5"/>
    </row>
    <row r="413" spans="1:2">
      <c r="A413" s="5"/>
      <c r="B413" s="5"/>
    </row>
    <row r="414" spans="1:2">
      <c r="A414" s="5"/>
      <c r="B414" s="5"/>
    </row>
    <row r="415" spans="1:2">
      <c r="A415" s="5"/>
      <c r="B415" s="5"/>
    </row>
    <row r="416" spans="1:2">
      <c r="A416" s="5"/>
      <c r="B416" s="5"/>
    </row>
    <row r="417" spans="1:2">
      <c r="A417" s="5"/>
      <c r="B417" s="5"/>
    </row>
    <row r="418" spans="1:2">
      <c r="A418" s="5"/>
      <c r="B418" s="5"/>
    </row>
    <row r="419" spans="1:2">
      <c r="A419" s="5"/>
      <c r="B419" s="5"/>
    </row>
    <row r="420" spans="1:2">
      <c r="A420" s="5"/>
      <c r="B420" s="5"/>
    </row>
    <row r="421" spans="1:2">
      <c r="A421" s="5"/>
      <c r="B421" s="5"/>
    </row>
    <row r="422" spans="1:2">
      <c r="A422" s="5"/>
      <c r="B422" s="5"/>
    </row>
    <row r="423" spans="1:2">
      <c r="A423" s="5"/>
      <c r="B423" s="5"/>
    </row>
    <row r="424" spans="1:2">
      <c r="A424" s="5"/>
      <c r="B424" s="5"/>
    </row>
    <row r="425" spans="1:2">
      <c r="A425" s="5"/>
      <c r="B425" s="5"/>
    </row>
    <row r="426" spans="1:2">
      <c r="A426" s="5"/>
      <c r="B426" s="5"/>
    </row>
    <row r="427" spans="1:2">
      <c r="A427" s="5"/>
      <c r="B427" s="5"/>
    </row>
    <row r="428" spans="1:2">
      <c r="A428" s="5"/>
      <c r="B428" s="5"/>
    </row>
    <row r="429" spans="1:2">
      <c r="A429" s="5"/>
      <c r="B429" s="5"/>
    </row>
    <row r="430" spans="1:2">
      <c r="A430" s="5"/>
      <c r="B430" s="5"/>
    </row>
    <row r="431" spans="1:2">
      <c r="A431" s="5"/>
      <c r="B431" s="5"/>
    </row>
    <row r="432" spans="1:2">
      <c r="A432" s="5"/>
      <c r="B432" s="5"/>
    </row>
    <row r="433" spans="1:2">
      <c r="A433" s="5"/>
      <c r="B433" s="5"/>
    </row>
    <row r="434" spans="1:2">
      <c r="A434" s="5"/>
      <c r="B434" s="5"/>
    </row>
    <row r="435" spans="1:2">
      <c r="A435" s="5"/>
      <c r="B435" s="5"/>
    </row>
    <row r="436" spans="1:2">
      <c r="A436" s="5"/>
      <c r="B436" s="5"/>
    </row>
    <row r="437" spans="1:2">
      <c r="A437" s="5"/>
      <c r="B437" s="5"/>
    </row>
    <row r="438" spans="1:2">
      <c r="A438" s="5"/>
      <c r="B438" s="5"/>
    </row>
    <row r="439" spans="1:2">
      <c r="A439" s="5"/>
      <c r="B439" s="5"/>
    </row>
    <row r="440" spans="1:2">
      <c r="A440" s="5"/>
      <c r="B440" s="5"/>
    </row>
    <row r="441" spans="1:2">
      <c r="A441" s="5"/>
      <c r="B441" s="5"/>
    </row>
    <row r="442" spans="1:2">
      <c r="A442" s="5"/>
      <c r="B442" s="5"/>
    </row>
    <row r="443" spans="1:2">
      <c r="A443" s="5"/>
      <c r="B443" s="5"/>
    </row>
    <row r="444" spans="1:2">
      <c r="A444" s="5"/>
      <c r="B444" s="5"/>
    </row>
    <row r="445" spans="1:2">
      <c r="A445" s="5"/>
      <c r="B445" s="5"/>
    </row>
    <row r="446" spans="1:2">
      <c r="A446" s="5"/>
      <c r="B446" s="5"/>
    </row>
    <row r="447" spans="1:2">
      <c r="A447" s="5"/>
      <c r="B447" s="5"/>
    </row>
    <row r="448" spans="1:2">
      <c r="A448" s="5"/>
      <c r="B448" s="5"/>
    </row>
    <row r="449" spans="1:2">
      <c r="A449" s="5"/>
      <c r="B449" s="5"/>
    </row>
    <row r="450" spans="1:2">
      <c r="A450" s="5"/>
      <c r="B450" s="5"/>
    </row>
    <row r="451" spans="1:2">
      <c r="A451" s="5"/>
      <c r="B451" s="5"/>
    </row>
    <row r="452" spans="1:2">
      <c r="A452" s="5"/>
      <c r="B452" s="5"/>
    </row>
    <row r="453" spans="1:2">
      <c r="A453" s="5"/>
      <c r="B453" s="5"/>
    </row>
    <row r="454" spans="1:2">
      <c r="A454" s="5"/>
      <c r="B454" s="5"/>
    </row>
    <row r="455" spans="1:2">
      <c r="A455" s="5"/>
      <c r="B455" s="5"/>
    </row>
    <row r="456" spans="1:2">
      <c r="A456" s="5"/>
      <c r="B456" s="5"/>
    </row>
    <row r="457" spans="1:2">
      <c r="A457" s="5"/>
      <c r="B457" s="5"/>
    </row>
    <row r="458" spans="1:2">
      <c r="A458" s="5"/>
      <c r="B458" s="5"/>
    </row>
    <row r="459" spans="1:2">
      <c r="A459" s="5"/>
      <c r="B459" s="5"/>
    </row>
    <row r="460" spans="1:2">
      <c r="A460" s="5"/>
      <c r="B460" s="5"/>
    </row>
    <row r="461" spans="1:2">
      <c r="A461" s="5"/>
      <c r="B461" s="5"/>
    </row>
    <row r="462" spans="1:2">
      <c r="A462" s="5"/>
      <c r="B462" s="5"/>
    </row>
    <row r="463" spans="1:2">
      <c r="A463" s="5"/>
      <c r="B463" s="5"/>
    </row>
    <row r="464" spans="1:2">
      <c r="A464" s="5"/>
      <c r="B464" s="5"/>
    </row>
    <row r="465" spans="1:2">
      <c r="A465" s="5"/>
      <c r="B465" s="5"/>
    </row>
    <row r="466" spans="1:2">
      <c r="A466" s="5"/>
      <c r="B466" s="5"/>
    </row>
    <row r="467" spans="1:2">
      <c r="A467" s="5"/>
      <c r="B467" s="5"/>
    </row>
    <row r="468" spans="1:2">
      <c r="A468" s="5"/>
      <c r="B468" s="5"/>
    </row>
    <row r="469" spans="1:2">
      <c r="A469" s="5"/>
      <c r="B469" s="5"/>
    </row>
    <row r="470" spans="1:2">
      <c r="A470" s="5"/>
      <c r="B470" s="5"/>
    </row>
    <row r="471" spans="1:2">
      <c r="A471" s="5"/>
      <c r="B471" s="5"/>
    </row>
    <row r="472" spans="1:2">
      <c r="A472" s="5"/>
      <c r="B472" s="5"/>
    </row>
    <row r="473" spans="1:2">
      <c r="A473" s="5"/>
      <c r="B473" s="5"/>
    </row>
    <row r="474" spans="1:2">
      <c r="A474" s="5"/>
      <c r="B474" s="5"/>
    </row>
    <row r="475" spans="1:2">
      <c r="A475" s="5"/>
      <c r="B475" s="5"/>
    </row>
    <row r="476" spans="1:2">
      <c r="A476" s="5"/>
      <c r="B476" s="5"/>
    </row>
    <row r="477" spans="1:2">
      <c r="A477" s="5"/>
      <c r="B477" s="5"/>
    </row>
    <row r="478" spans="1:2">
      <c r="A478" s="5"/>
      <c r="B478" s="5"/>
    </row>
    <row r="479" spans="1:2">
      <c r="A479" s="5"/>
      <c r="B479" s="5"/>
    </row>
    <row r="480" spans="1:2">
      <c r="A480" s="5"/>
      <c r="B480" s="5"/>
    </row>
    <row r="481" spans="1:2">
      <c r="A481" s="5"/>
      <c r="B481" s="5"/>
    </row>
    <row r="482" spans="1:2">
      <c r="A482" s="5"/>
      <c r="B482" s="5"/>
    </row>
    <row r="483" spans="1:2">
      <c r="A483" s="5"/>
      <c r="B483" s="5"/>
    </row>
    <row r="484" spans="1:2">
      <c r="A484" s="5"/>
      <c r="B484" s="5"/>
    </row>
    <row r="485" spans="1:2">
      <c r="A485" s="5"/>
      <c r="B485" s="5"/>
    </row>
    <row r="486" spans="1:2">
      <c r="A486" s="5"/>
      <c r="B486" s="5"/>
    </row>
    <row r="487" spans="1:2">
      <c r="A487" s="5"/>
      <c r="B487" s="5"/>
    </row>
    <row r="488" spans="1:2">
      <c r="A488" s="5"/>
      <c r="B488" s="5"/>
    </row>
    <row r="489" spans="1:2">
      <c r="A489" s="5"/>
      <c r="B489" s="5"/>
    </row>
    <row r="490" spans="1:2">
      <c r="A490" s="5"/>
      <c r="B490" s="5"/>
    </row>
    <row r="491" spans="1:2">
      <c r="A491" s="5"/>
      <c r="B491" s="5"/>
    </row>
    <row r="492" spans="1:2">
      <c r="A492" s="5"/>
      <c r="B492" s="5"/>
    </row>
    <row r="493" spans="1:2">
      <c r="A493" s="5"/>
      <c r="B493" s="5"/>
    </row>
    <row r="494" spans="1:2">
      <c r="A494" s="5"/>
      <c r="B494" s="5"/>
    </row>
    <row r="495" spans="1:2">
      <c r="A495" s="5"/>
      <c r="B495" s="5"/>
    </row>
    <row r="496" spans="1:2">
      <c r="A496" s="5"/>
      <c r="B496" s="5"/>
    </row>
    <row r="497" spans="1:2">
      <c r="A497" s="5"/>
      <c r="B497" s="5"/>
    </row>
    <row r="498" spans="1:2">
      <c r="A498" s="5"/>
      <c r="B498" s="5"/>
    </row>
    <row r="499" spans="1:2">
      <c r="A499" s="5"/>
      <c r="B499" s="5"/>
    </row>
    <row r="500" spans="1:2">
      <c r="A500" s="5"/>
      <c r="B500" s="5"/>
    </row>
    <row r="501" spans="1:2">
      <c r="A501" s="5"/>
      <c r="B501" s="5"/>
    </row>
    <row r="502" spans="1:2">
      <c r="A502" s="5"/>
      <c r="B502" s="5"/>
    </row>
    <row r="503" spans="1:2">
      <c r="A503" s="5"/>
      <c r="B503" s="5"/>
    </row>
    <row r="504" spans="1:2">
      <c r="A504" s="5"/>
      <c r="B504" s="5"/>
    </row>
    <row r="505" spans="1:2">
      <c r="A505" s="5"/>
      <c r="B505" s="5"/>
    </row>
    <row r="506" spans="1:2">
      <c r="A506" s="5"/>
      <c r="B506" s="5"/>
    </row>
    <row r="507" spans="1:2">
      <c r="A507" s="5"/>
      <c r="B507" s="5"/>
    </row>
    <row r="508" spans="1:2">
      <c r="A508" s="5"/>
      <c r="B508" s="5"/>
    </row>
    <row r="509" spans="1:2">
      <c r="A509" s="5"/>
      <c r="B509" s="5"/>
    </row>
    <row r="510" spans="1:2">
      <c r="A510" s="5"/>
      <c r="B510" s="5"/>
    </row>
    <row r="511" spans="1:2">
      <c r="A511" s="5"/>
      <c r="B511" s="5"/>
    </row>
    <row r="512" spans="1:2">
      <c r="A512" s="5"/>
      <c r="B512" s="5"/>
    </row>
    <row r="513" spans="1:2">
      <c r="A513" s="5"/>
      <c r="B513" s="5"/>
    </row>
    <row r="514" spans="1:2">
      <c r="A514" s="5"/>
      <c r="B514" s="5"/>
    </row>
    <row r="515" spans="1:2">
      <c r="A515" s="5"/>
      <c r="B515" s="5"/>
    </row>
    <row r="516" spans="1:2">
      <c r="A516" s="5"/>
      <c r="B516" s="5"/>
    </row>
    <row r="517" spans="1:2">
      <c r="A517" s="5"/>
      <c r="B517" s="5"/>
    </row>
    <row r="518" spans="1:2">
      <c r="A518" s="5"/>
      <c r="B518" s="5"/>
    </row>
    <row r="519" spans="1:2">
      <c r="A519" s="5"/>
      <c r="B519" s="5"/>
    </row>
    <row r="520" spans="1:2">
      <c r="A520" s="5"/>
      <c r="B520" s="5"/>
    </row>
    <row r="521" spans="1:2">
      <c r="A521" s="5"/>
      <c r="B521" s="5"/>
    </row>
    <row r="522" spans="1:2">
      <c r="A522" s="5"/>
      <c r="B522" s="5"/>
    </row>
    <row r="523" spans="1:2">
      <c r="A523" s="5"/>
      <c r="B523" s="5"/>
    </row>
    <row r="524" spans="1:2">
      <c r="A524" s="5"/>
      <c r="B524" s="5"/>
    </row>
    <row r="525" spans="1:2">
      <c r="A525" s="5"/>
      <c r="B525" s="5"/>
    </row>
    <row r="526" spans="1:2">
      <c r="A526" s="5"/>
      <c r="B526" s="5"/>
    </row>
    <row r="527" spans="1:2">
      <c r="A527" s="5"/>
      <c r="B527" s="5"/>
    </row>
    <row r="528" spans="1:2">
      <c r="A528" s="5"/>
      <c r="B528" s="5"/>
    </row>
    <row r="529" spans="1:2">
      <c r="A529" s="5"/>
      <c r="B529" s="5"/>
    </row>
    <row r="530" spans="1:2">
      <c r="A530" s="5"/>
      <c r="B530" s="5"/>
    </row>
    <row r="531" spans="1:2">
      <c r="A531" s="5"/>
      <c r="B531" s="5"/>
    </row>
    <row r="532" spans="1:2">
      <c r="A532" s="5"/>
      <c r="B532" s="5"/>
    </row>
    <row r="533" spans="1:2">
      <c r="A533" s="5"/>
      <c r="B533" s="5"/>
    </row>
    <row r="534" spans="1:2">
      <c r="A534" s="5"/>
      <c r="B534" s="5"/>
    </row>
    <row r="535" spans="1:2">
      <c r="A535" s="5"/>
      <c r="B535" s="5"/>
    </row>
    <row r="536" spans="1:2">
      <c r="A536" s="5"/>
      <c r="B536" s="5"/>
    </row>
    <row r="537" spans="1:2">
      <c r="A537" s="5"/>
      <c r="B537" s="5"/>
    </row>
    <row r="538" spans="1:2">
      <c r="A538" s="5"/>
      <c r="B538" s="5"/>
    </row>
    <row r="539" spans="1:2">
      <c r="A539" s="5"/>
      <c r="B539" s="5"/>
    </row>
    <row r="540" spans="1:2">
      <c r="A540" s="5"/>
      <c r="B540" s="5"/>
    </row>
    <row r="541" spans="1:2">
      <c r="A541" s="5"/>
      <c r="B541" s="5"/>
    </row>
    <row r="542" spans="1:2">
      <c r="A542" s="5"/>
      <c r="B542" s="5"/>
    </row>
    <row r="543" spans="1:2">
      <c r="A543" s="5"/>
      <c r="B543" s="5"/>
    </row>
    <row r="544" spans="1:2">
      <c r="A544" s="5"/>
      <c r="B544" s="5"/>
    </row>
    <row r="545" spans="1:2">
      <c r="A545" s="5"/>
      <c r="B545" s="5"/>
    </row>
    <row r="546" spans="1:2">
      <c r="A546" s="5"/>
      <c r="B546" s="5"/>
    </row>
    <row r="547" spans="1:2">
      <c r="A547" s="5"/>
      <c r="B547" s="5"/>
    </row>
    <row r="548" spans="1:2">
      <c r="A548" s="5"/>
      <c r="B548" s="5"/>
    </row>
    <row r="549" spans="1:2">
      <c r="A549" s="5"/>
      <c r="B549" s="5"/>
    </row>
    <row r="550" spans="1:2">
      <c r="A550" s="5"/>
      <c r="B550" s="5"/>
    </row>
    <row r="551" spans="1:2">
      <c r="A551" s="5"/>
      <c r="B551" s="5"/>
    </row>
    <row r="552" spans="1:2">
      <c r="A552" s="5"/>
      <c r="B552" s="5"/>
    </row>
    <row r="553" spans="1:2">
      <c r="A553" s="5"/>
      <c r="B553" s="5"/>
    </row>
    <row r="554" spans="1:2">
      <c r="A554" s="5"/>
      <c r="B554" s="5"/>
    </row>
    <row r="555" spans="1:2">
      <c r="A555" s="5"/>
      <c r="B555" s="5"/>
    </row>
    <row r="556" spans="1:2">
      <c r="A556" s="5"/>
      <c r="B556" s="5"/>
    </row>
    <row r="557" spans="1:2">
      <c r="A557" s="5"/>
      <c r="B557" s="5"/>
    </row>
    <row r="558" spans="1:2">
      <c r="A558" s="5"/>
      <c r="B558" s="5"/>
    </row>
    <row r="559" spans="1:2">
      <c r="A559" s="5"/>
      <c r="B559" s="5"/>
    </row>
    <row r="560" spans="1:2">
      <c r="A560" s="5"/>
      <c r="B560" s="5"/>
    </row>
    <row r="561" spans="1:2">
      <c r="A561" s="5"/>
      <c r="B561" s="5"/>
    </row>
    <row r="562" spans="1:2">
      <c r="A562" s="5"/>
      <c r="B562" s="5"/>
    </row>
    <row r="563" spans="1:2">
      <c r="A563" s="5"/>
      <c r="B563" s="5"/>
    </row>
    <row r="564" spans="1:2">
      <c r="A564" s="5"/>
      <c r="B564" s="5"/>
    </row>
    <row r="565" spans="1:2">
      <c r="A565" s="5"/>
      <c r="B565" s="5"/>
    </row>
    <row r="566" spans="1:2">
      <c r="A566" s="5"/>
      <c r="B566" s="5"/>
    </row>
    <row r="567" spans="1:2">
      <c r="A567" s="5"/>
      <c r="B567" s="5"/>
    </row>
    <row r="568" spans="1:2">
      <c r="A568" s="5"/>
      <c r="B568" s="5"/>
    </row>
    <row r="569" spans="1:2">
      <c r="A569" s="5"/>
      <c r="B569" s="5"/>
    </row>
    <row r="570" spans="1:2">
      <c r="A570" s="5"/>
      <c r="B570" s="5"/>
    </row>
    <row r="571" spans="1:2">
      <c r="A571" s="5"/>
      <c r="B571" s="5"/>
    </row>
    <row r="572" spans="1:2">
      <c r="A572" s="5"/>
      <c r="B572" s="5"/>
    </row>
    <row r="573" spans="1:2">
      <c r="A573" s="5"/>
      <c r="B573" s="5"/>
    </row>
    <row r="574" spans="1:2">
      <c r="A574" s="5"/>
      <c r="B574" s="5"/>
    </row>
    <row r="575" spans="1:2">
      <c r="A575" s="5"/>
      <c r="B575" s="5"/>
    </row>
    <row r="576" spans="1:2">
      <c r="A576" s="5"/>
      <c r="B576" s="5"/>
    </row>
    <row r="577" spans="1:2">
      <c r="A577" s="5"/>
      <c r="B577" s="5"/>
    </row>
    <row r="578" spans="1:2">
      <c r="A578" s="5"/>
      <c r="B578" s="5"/>
    </row>
    <row r="579" spans="1:2">
      <c r="A579" s="5"/>
      <c r="B579" s="5"/>
    </row>
    <row r="580" spans="1:2">
      <c r="A580" s="5"/>
      <c r="B580" s="5"/>
    </row>
    <row r="581" spans="1:2">
      <c r="A581" s="5"/>
      <c r="B581" s="5"/>
    </row>
    <row r="582" spans="1:2">
      <c r="A582" s="5"/>
      <c r="B582" s="5"/>
    </row>
    <row r="583" spans="1:2">
      <c r="A583" s="5"/>
      <c r="B583" s="5"/>
    </row>
    <row r="584" spans="1:2">
      <c r="A584" s="5"/>
      <c r="B584" s="5"/>
    </row>
    <row r="585" spans="1:2">
      <c r="A585" s="5"/>
      <c r="B585" s="5"/>
    </row>
    <row r="586" spans="1:2">
      <c r="A586" s="5"/>
      <c r="B586" s="5"/>
    </row>
    <row r="587" spans="1:2">
      <c r="A587" s="5"/>
      <c r="B587" s="5"/>
    </row>
    <row r="588" spans="1:2">
      <c r="A588" s="5"/>
      <c r="B588" s="5"/>
    </row>
    <row r="589" spans="1:2">
      <c r="A589" s="5"/>
      <c r="B589" s="5"/>
    </row>
    <row r="590" spans="1:2">
      <c r="A590" s="5"/>
      <c r="B590" s="5"/>
    </row>
    <row r="591" spans="1:2">
      <c r="A591" s="5"/>
      <c r="B591" s="5"/>
    </row>
    <row r="592" spans="1:2">
      <c r="A592" s="5"/>
      <c r="B592" s="5"/>
    </row>
    <row r="593" spans="1:2">
      <c r="A593" s="5"/>
      <c r="B593" s="5"/>
    </row>
    <row r="594" spans="1:2">
      <c r="A594" s="5"/>
      <c r="B594" s="5"/>
    </row>
    <row r="595" spans="1:2">
      <c r="A595" s="5"/>
      <c r="B595" s="5"/>
    </row>
    <row r="596" spans="1:2">
      <c r="A596" s="5"/>
      <c r="B596" s="5"/>
    </row>
    <row r="597" spans="1:2">
      <c r="A597" s="5"/>
      <c r="B597" s="5"/>
    </row>
    <row r="598" spans="1:2">
      <c r="A598" s="5"/>
      <c r="B598" s="5"/>
    </row>
    <row r="599" spans="1:2">
      <c r="A599" s="5"/>
      <c r="B599" s="5"/>
    </row>
    <row r="600" spans="1:2">
      <c r="A600" s="5"/>
      <c r="B600" s="5"/>
    </row>
    <row r="601" spans="1:2">
      <c r="A601" s="5"/>
      <c r="B601" s="5"/>
    </row>
    <row r="602" spans="1:2">
      <c r="A602" s="5"/>
      <c r="B602" s="5"/>
    </row>
    <row r="603" spans="1:2">
      <c r="A603" s="5"/>
      <c r="B603" s="5"/>
    </row>
    <row r="604" spans="1:2">
      <c r="A604" s="5"/>
      <c r="B604" s="5"/>
    </row>
    <row r="605" spans="1:2">
      <c r="A605" s="5"/>
      <c r="B605" s="5"/>
    </row>
    <row r="606" spans="1:2">
      <c r="A606" s="5"/>
      <c r="B606" s="5"/>
    </row>
    <row r="607" spans="1:2">
      <c r="A607" s="5"/>
      <c r="B607" s="5"/>
    </row>
    <row r="608" spans="1:2">
      <c r="A608" s="5"/>
      <c r="B608" s="5"/>
    </row>
    <row r="609" spans="1:2">
      <c r="A609" s="5"/>
      <c r="B609" s="5"/>
    </row>
    <row r="610" spans="1:2">
      <c r="A610" s="5"/>
      <c r="B610" s="5"/>
    </row>
    <row r="611" spans="1:2">
      <c r="A611" s="5"/>
      <c r="B611" s="5"/>
    </row>
    <row r="612" spans="1:2">
      <c r="A612" s="5"/>
      <c r="B612" s="5"/>
    </row>
    <row r="613" spans="1:2">
      <c r="A613" s="5"/>
      <c r="B613" s="5"/>
    </row>
    <row r="614" spans="1:2">
      <c r="A614" s="5"/>
      <c r="B614" s="5"/>
    </row>
    <row r="615" spans="1:2">
      <c r="A615" s="5"/>
      <c r="B615" s="5"/>
    </row>
    <row r="616" spans="1:2">
      <c r="A616" s="5"/>
      <c r="B616" s="5"/>
    </row>
    <row r="617" spans="1:2">
      <c r="A617" s="5"/>
      <c r="B617" s="5"/>
    </row>
    <row r="618" spans="1:2">
      <c r="A618" s="5"/>
      <c r="B618" s="5"/>
    </row>
    <row r="619" spans="1:2">
      <c r="A619" s="5"/>
      <c r="B619" s="5"/>
    </row>
    <row r="620" spans="1:2">
      <c r="A620" s="5"/>
      <c r="B620" s="5"/>
    </row>
    <row r="621" spans="1:2">
      <c r="A621" s="5"/>
      <c r="B621" s="5"/>
    </row>
    <row r="622" spans="1:2">
      <c r="A622" s="5"/>
      <c r="B622" s="5"/>
    </row>
    <row r="623" spans="1:2">
      <c r="A623" s="5"/>
      <c r="B623" s="5"/>
    </row>
    <row r="624" spans="1:2">
      <c r="A624" s="5"/>
      <c r="B624" s="5"/>
    </row>
    <row r="625" spans="1:2">
      <c r="A625" s="5"/>
      <c r="B625" s="5"/>
    </row>
    <row r="626" spans="1:2">
      <c r="A626" s="5"/>
      <c r="B626" s="5"/>
    </row>
    <row r="627" spans="1:2">
      <c r="A627" s="5"/>
      <c r="B627" s="5"/>
    </row>
    <row r="628" spans="1:2">
      <c r="A628" s="5"/>
      <c r="B628" s="5"/>
    </row>
    <row r="629" spans="1:2">
      <c r="A629" s="5"/>
      <c r="B629" s="5"/>
    </row>
    <row r="630" spans="1:2">
      <c r="A630" s="5"/>
      <c r="B630" s="5"/>
    </row>
    <row r="631" spans="1:2">
      <c r="A631" s="5"/>
      <c r="B631" s="5"/>
    </row>
    <row r="632" spans="1:2">
      <c r="A632" s="5"/>
      <c r="B632" s="5"/>
    </row>
    <row r="633" spans="1:2">
      <c r="A633" s="5"/>
      <c r="B633" s="5"/>
    </row>
    <row r="634" spans="1:2">
      <c r="A634" s="5"/>
      <c r="B634" s="5"/>
    </row>
    <row r="635" spans="1:2">
      <c r="A635" s="5"/>
      <c r="B635" s="5"/>
    </row>
    <row r="636" spans="1:2">
      <c r="A636" s="5"/>
      <c r="B636" s="5"/>
    </row>
    <row r="637" spans="1:2">
      <c r="A637" s="5"/>
      <c r="B637" s="5"/>
    </row>
    <row r="638" spans="1:2">
      <c r="A638" s="5"/>
      <c r="B638" s="5"/>
    </row>
    <row r="639" spans="1:2">
      <c r="A639" s="5"/>
      <c r="B639" s="5"/>
    </row>
    <row r="640" spans="1:2">
      <c r="A640" s="5"/>
      <c r="B640" s="5"/>
    </row>
    <row r="641" spans="1:2">
      <c r="A641" s="5"/>
      <c r="B641" s="5"/>
    </row>
    <row r="642" spans="1:2">
      <c r="A642" s="5"/>
      <c r="B642" s="5"/>
    </row>
    <row r="643" spans="1:2">
      <c r="A643" s="5"/>
      <c r="B643" s="5"/>
    </row>
    <row r="644" spans="1:2">
      <c r="A644" s="5"/>
      <c r="B644" s="5"/>
    </row>
    <row r="645" spans="1:2">
      <c r="A645" s="5"/>
      <c r="B645" s="5"/>
    </row>
    <row r="646" spans="1:2">
      <c r="A646" s="5"/>
      <c r="B646" s="5"/>
    </row>
    <row r="647" spans="1:2">
      <c r="A647" s="5"/>
      <c r="B647" s="5"/>
    </row>
    <row r="648" spans="1:2">
      <c r="A648" s="5"/>
      <c r="B648" s="5"/>
    </row>
    <row r="649" spans="1:2">
      <c r="A649" s="5"/>
      <c r="B649" s="5"/>
    </row>
    <row r="650" spans="1:2">
      <c r="A650" s="5"/>
      <c r="B650" s="5"/>
    </row>
    <row r="651" spans="1:2">
      <c r="A651" s="5"/>
      <c r="B651" s="5"/>
    </row>
    <row r="652" spans="1:2">
      <c r="A652" s="5"/>
      <c r="B652" s="5"/>
    </row>
    <row r="653" spans="1:2">
      <c r="A653" s="5"/>
      <c r="B653" s="5"/>
    </row>
    <row r="654" spans="1:2">
      <c r="A654" s="5"/>
      <c r="B654" s="5"/>
    </row>
    <row r="655" spans="1:2">
      <c r="A655" s="5"/>
      <c r="B655" s="5"/>
    </row>
    <row r="656" spans="1:2">
      <c r="A656" s="5"/>
      <c r="B656" s="5"/>
    </row>
    <row r="657" spans="1:2">
      <c r="A657" s="5"/>
      <c r="B657" s="5"/>
    </row>
    <row r="658" spans="1:2">
      <c r="A658" s="5"/>
      <c r="B658" s="5"/>
    </row>
    <row r="659" spans="1:2">
      <c r="A659" s="5"/>
      <c r="B659" s="5"/>
    </row>
    <row r="660" spans="1:2">
      <c r="A660" s="5"/>
      <c r="B660" s="5"/>
    </row>
    <row r="661" spans="1:2">
      <c r="A661" s="5"/>
      <c r="B661" s="5"/>
    </row>
    <row r="662" spans="1:2">
      <c r="A662" s="5"/>
      <c r="B662" s="5"/>
    </row>
    <row r="663" spans="1:2">
      <c r="A663" s="5"/>
      <c r="B663" s="5"/>
    </row>
    <row r="664" spans="1:2">
      <c r="A664" s="5"/>
      <c r="B664" s="5"/>
    </row>
    <row r="665" spans="1:2">
      <c r="A665" s="5"/>
      <c r="B665" s="5"/>
    </row>
    <row r="666" spans="1:2">
      <c r="A666" s="5"/>
      <c r="B666" s="5"/>
    </row>
    <row r="667" spans="1:2">
      <c r="A667" s="5"/>
      <c r="B667" s="5"/>
    </row>
    <row r="668" spans="1:2">
      <c r="A668" s="5"/>
      <c r="B668" s="5"/>
    </row>
    <row r="669" spans="1:2">
      <c r="A669" s="5"/>
      <c r="B669" s="5"/>
    </row>
    <row r="670" spans="1:2">
      <c r="A670" s="5"/>
      <c r="B670" s="5"/>
    </row>
    <row r="671" spans="1:2">
      <c r="A671" s="5"/>
      <c r="B671" s="5"/>
    </row>
    <row r="672" spans="1:2">
      <c r="A672" s="5"/>
      <c r="B672" s="5"/>
    </row>
    <row r="673" spans="1:2">
      <c r="A673" s="5"/>
      <c r="B673" s="5"/>
    </row>
    <row r="674" spans="1:2">
      <c r="A674" s="5"/>
      <c r="B674" s="5"/>
    </row>
    <row r="675" spans="1:2">
      <c r="A675" s="5"/>
      <c r="B675" s="5"/>
    </row>
    <row r="676" spans="1:2">
      <c r="A676" s="5"/>
      <c r="B676" s="5"/>
    </row>
    <row r="677" spans="1:2">
      <c r="A677" s="5"/>
      <c r="B677" s="5"/>
    </row>
    <row r="678" spans="1:2">
      <c r="A678" s="5"/>
      <c r="B678" s="5"/>
    </row>
    <row r="679" spans="1:2">
      <c r="A679" s="5"/>
      <c r="B679" s="5"/>
    </row>
    <row r="680" spans="1:2">
      <c r="A680" s="5"/>
      <c r="B680" s="5"/>
    </row>
    <row r="681" spans="1:2">
      <c r="A681" s="5"/>
      <c r="B681" s="5"/>
    </row>
    <row r="682" spans="1:2">
      <c r="A682" s="5"/>
      <c r="B682" s="5"/>
    </row>
    <row r="683" spans="1:2">
      <c r="A683" s="5"/>
      <c r="B683" s="5"/>
    </row>
    <row r="684" spans="1:2">
      <c r="A684" s="5"/>
      <c r="B684" s="5"/>
    </row>
    <row r="685" spans="1:2">
      <c r="A685" s="5"/>
      <c r="B685" s="5"/>
    </row>
    <row r="686" spans="1:2">
      <c r="A686" s="5"/>
      <c r="B686" s="5"/>
    </row>
    <row r="687" spans="1:2">
      <c r="A687" s="5"/>
      <c r="B687" s="5"/>
    </row>
    <row r="688" spans="1:2">
      <c r="A688" s="5"/>
      <c r="B688" s="5"/>
    </row>
    <row r="689" spans="1:2">
      <c r="A689" s="5"/>
      <c r="B689" s="5"/>
    </row>
    <row r="690" spans="1:2">
      <c r="A690" s="5"/>
      <c r="B690" s="5"/>
    </row>
    <row r="691" spans="1:2">
      <c r="A691" s="5"/>
      <c r="B691" s="5"/>
    </row>
    <row r="692" spans="1:2">
      <c r="A692" s="5"/>
      <c r="B692" s="5"/>
    </row>
    <row r="693" spans="1:2">
      <c r="A693" s="5"/>
      <c r="B693" s="5"/>
    </row>
    <row r="694" spans="1:2">
      <c r="A694" s="5"/>
      <c r="B694" s="5"/>
    </row>
    <row r="695" spans="1:2">
      <c r="A695" s="5"/>
      <c r="B695" s="5"/>
    </row>
    <row r="696" spans="1:2">
      <c r="A696" s="5"/>
      <c r="B696" s="5"/>
    </row>
    <row r="697" spans="1:2">
      <c r="A697" s="5"/>
      <c r="B697" s="5"/>
    </row>
    <row r="698" spans="1:2">
      <c r="A698" s="5"/>
      <c r="B698" s="5"/>
    </row>
    <row r="699" spans="1:2">
      <c r="A699" s="5"/>
      <c r="B699" s="5"/>
    </row>
    <row r="700" spans="1:2">
      <c r="A700" s="5"/>
      <c r="B700" s="5"/>
    </row>
    <row r="701" spans="1:2">
      <c r="A701" s="5"/>
      <c r="B701" s="5"/>
    </row>
    <row r="702" spans="1:2">
      <c r="A702" s="5"/>
      <c r="B702" s="5"/>
    </row>
    <row r="703" spans="1:2">
      <c r="A703" s="5"/>
      <c r="B703" s="5"/>
    </row>
    <row r="704" spans="1:2">
      <c r="A704" s="5"/>
      <c r="B704" s="5"/>
    </row>
    <row r="705" spans="1:2">
      <c r="A705" s="5"/>
      <c r="B705" s="5"/>
    </row>
    <row r="706" spans="1:2">
      <c r="A706" s="5"/>
      <c r="B706" s="5"/>
    </row>
    <row r="707" spans="1:2">
      <c r="A707" s="5"/>
      <c r="B707" s="5"/>
    </row>
    <row r="708" spans="1:2">
      <c r="A708" s="5"/>
      <c r="B708" s="5"/>
    </row>
    <row r="709" spans="1:2">
      <c r="A709" s="5"/>
      <c r="B709" s="5"/>
    </row>
    <row r="710" spans="1:2">
      <c r="A710" s="5"/>
      <c r="B710" s="5"/>
    </row>
    <row r="711" spans="1:2">
      <c r="A711" s="5"/>
      <c r="B711" s="5"/>
    </row>
    <row r="712" spans="1:2">
      <c r="A712" s="5"/>
      <c r="B712" s="5"/>
    </row>
    <row r="713" spans="1:2">
      <c r="A713" s="5"/>
      <c r="B713" s="5"/>
    </row>
    <row r="714" spans="1:2">
      <c r="A714" s="5"/>
      <c r="B714" s="5"/>
    </row>
    <row r="715" spans="1:2">
      <c r="A715" s="5"/>
      <c r="B715" s="5"/>
    </row>
    <row r="716" spans="1:2">
      <c r="A716" s="5"/>
      <c r="B716" s="5"/>
    </row>
    <row r="717" spans="1:2">
      <c r="A717" s="5"/>
      <c r="B717" s="5"/>
    </row>
    <row r="718" spans="1:2">
      <c r="A718" s="5"/>
      <c r="B718" s="5"/>
    </row>
    <row r="719" spans="1:2">
      <c r="A719" s="5"/>
      <c r="B719" s="5"/>
    </row>
    <row r="720" spans="1:2">
      <c r="A720" s="5"/>
      <c r="B720" s="5"/>
    </row>
    <row r="721" spans="1:2">
      <c r="A721" s="5"/>
      <c r="B721" s="5"/>
    </row>
    <row r="722" spans="1:2">
      <c r="A722" s="5"/>
      <c r="B722" s="5"/>
    </row>
    <row r="723" spans="1:2">
      <c r="A723" s="5"/>
      <c r="B723" s="5"/>
    </row>
    <row r="724" spans="1:2">
      <c r="A724" s="5"/>
      <c r="B724" s="5"/>
    </row>
    <row r="725" spans="1:2">
      <c r="A725" s="5"/>
      <c r="B725" s="5"/>
    </row>
    <row r="726" spans="1:2">
      <c r="A726" s="5"/>
      <c r="B726" s="5"/>
    </row>
    <row r="727" spans="1:2">
      <c r="A727" s="5"/>
      <c r="B727" s="5"/>
    </row>
    <row r="728" spans="1:2">
      <c r="A728" s="5"/>
      <c r="B728" s="5"/>
    </row>
    <row r="729" spans="1:2">
      <c r="A729" s="5"/>
      <c r="B729" s="5"/>
    </row>
    <row r="730" spans="1:2">
      <c r="A730" s="5"/>
      <c r="B730" s="5"/>
    </row>
    <row r="731" spans="1:2">
      <c r="A731" s="5"/>
      <c r="B731" s="5"/>
    </row>
    <row r="732" spans="1:2">
      <c r="A732" s="5"/>
      <c r="B732" s="5"/>
    </row>
    <row r="733" spans="1:2">
      <c r="A733" s="5"/>
      <c r="B733" s="5"/>
    </row>
    <row r="734" spans="1:2">
      <c r="A734" s="5"/>
      <c r="B734" s="5"/>
    </row>
    <row r="735" spans="1:2">
      <c r="A735" s="5"/>
      <c r="B735" s="5"/>
    </row>
    <row r="736" spans="1:2">
      <c r="A736" s="5"/>
      <c r="B736" s="5"/>
    </row>
    <row r="737" spans="1:2">
      <c r="A737" s="5"/>
      <c r="B737" s="5"/>
    </row>
    <row r="738" spans="1:2">
      <c r="A738" s="5"/>
      <c r="B738" s="5"/>
    </row>
    <row r="739" spans="1:2">
      <c r="A739" s="5"/>
      <c r="B739" s="5"/>
    </row>
    <row r="740" spans="1:2">
      <c r="A740" s="5"/>
      <c r="B740" s="5"/>
    </row>
    <row r="741" spans="1:2">
      <c r="A741" s="5"/>
      <c r="B741" s="5"/>
    </row>
    <row r="742" spans="1:2">
      <c r="A742" s="5"/>
      <c r="B742" s="5"/>
    </row>
    <row r="743" spans="1:2">
      <c r="A743" s="5"/>
      <c r="B743" s="5"/>
    </row>
    <row r="744" spans="1:2">
      <c r="A744" s="5"/>
      <c r="B744" s="5"/>
    </row>
    <row r="745" spans="1:2">
      <c r="A745" s="5"/>
      <c r="B745" s="5"/>
    </row>
    <row r="746" spans="1:2">
      <c r="A746" s="5"/>
      <c r="B746" s="5"/>
    </row>
    <row r="747" spans="1:2">
      <c r="A747" s="5"/>
      <c r="B747" s="5"/>
    </row>
    <row r="748" spans="1:2">
      <c r="A748" s="5"/>
      <c r="B748" s="5"/>
    </row>
    <row r="749" spans="1:2">
      <c r="A749" s="5"/>
      <c r="B749" s="5"/>
    </row>
    <row r="750" spans="1:2">
      <c r="A750" s="5"/>
      <c r="B750" s="5"/>
    </row>
    <row r="751" spans="1:2">
      <c r="A751" s="5"/>
      <c r="B751" s="5"/>
    </row>
    <row r="752" spans="1:2">
      <c r="A752" s="5"/>
      <c r="B752" s="5"/>
    </row>
    <row r="753" spans="1:2">
      <c r="A753" s="5"/>
      <c r="B753" s="5"/>
    </row>
    <row r="754" spans="1:2">
      <c r="A754" s="5"/>
      <c r="B754" s="5"/>
    </row>
    <row r="755" spans="1:2">
      <c r="A755" s="5"/>
      <c r="B755" s="5"/>
    </row>
    <row r="756" spans="1:2">
      <c r="A756" s="5"/>
      <c r="B756" s="5"/>
    </row>
    <row r="757" spans="1:2">
      <c r="A757" s="5"/>
      <c r="B757" s="5"/>
    </row>
    <row r="758" spans="1:2">
      <c r="A758" s="5"/>
      <c r="B758" s="5"/>
    </row>
    <row r="759" spans="1:2">
      <c r="A759" s="5"/>
      <c r="B759" s="5"/>
    </row>
    <row r="760" spans="1:2">
      <c r="A760" s="5"/>
      <c r="B760" s="5"/>
    </row>
    <row r="761" spans="1:2">
      <c r="A761" s="5"/>
      <c r="B761" s="5"/>
    </row>
    <row r="762" spans="1:2">
      <c r="A762" s="5"/>
      <c r="B762" s="5"/>
    </row>
    <row r="763" spans="1:2">
      <c r="A763" s="5"/>
      <c r="B763" s="5"/>
    </row>
    <row r="764" spans="1:2">
      <c r="A764" s="5"/>
      <c r="B764" s="5"/>
    </row>
    <row r="765" spans="1:2">
      <c r="A765" s="5"/>
      <c r="B765" s="5"/>
    </row>
    <row r="766" spans="1:2">
      <c r="A766" s="5"/>
      <c r="B766" s="5"/>
    </row>
    <row r="767" spans="1:2">
      <c r="A767" s="5"/>
      <c r="B767" s="5"/>
    </row>
    <row r="768" spans="1:2">
      <c r="A768" s="5"/>
      <c r="B768" s="5"/>
    </row>
    <row r="769" spans="1:2">
      <c r="A769" s="5"/>
      <c r="B769" s="5"/>
    </row>
    <row r="770" spans="1:2">
      <c r="A770" s="5"/>
      <c r="B770" s="5"/>
    </row>
    <row r="771" spans="1:2">
      <c r="A771" s="5"/>
      <c r="B771" s="5"/>
    </row>
    <row r="772" spans="1:2">
      <c r="A772" s="5"/>
      <c r="B772" s="5"/>
    </row>
    <row r="773" spans="1:2">
      <c r="A773" s="5"/>
      <c r="B773" s="5"/>
    </row>
    <row r="774" spans="1:2">
      <c r="A774" s="5"/>
      <c r="B774" s="5"/>
    </row>
    <row r="775" spans="1:2">
      <c r="A775" s="5"/>
      <c r="B775" s="5"/>
    </row>
    <row r="776" spans="1:2">
      <c r="A776" s="5"/>
      <c r="B776" s="5"/>
    </row>
    <row r="777" spans="1:2">
      <c r="A777" s="5"/>
      <c r="B777" s="5"/>
    </row>
    <row r="778" spans="1:2">
      <c r="A778" s="5"/>
      <c r="B778" s="5"/>
    </row>
    <row r="779" spans="1:2">
      <c r="A779" s="5"/>
      <c r="B779" s="5"/>
    </row>
    <row r="780" spans="1:2">
      <c r="A780" s="5"/>
      <c r="B780" s="5"/>
    </row>
    <row r="781" spans="1:2">
      <c r="A781" s="5"/>
      <c r="B781" s="5"/>
    </row>
    <row r="782" spans="1:2">
      <c r="A782" s="5"/>
      <c r="B782" s="5"/>
    </row>
    <row r="783" spans="1:2">
      <c r="A783" s="5"/>
      <c r="B783" s="5"/>
    </row>
    <row r="784" spans="1:2">
      <c r="A784" s="5"/>
      <c r="B784" s="5"/>
    </row>
    <row r="785" spans="1:2">
      <c r="A785" s="5"/>
      <c r="B785" s="5"/>
    </row>
    <row r="786" spans="1:2">
      <c r="A786" s="5"/>
      <c r="B786" s="5"/>
    </row>
    <row r="787" spans="1:2">
      <c r="A787" s="5"/>
      <c r="B787" s="5"/>
    </row>
    <row r="788" spans="1:2">
      <c r="A788" s="5"/>
      <c r="B788" s="5"/>
    </row>
    <row r="789" spans="1:2">
      <c r="A789" s="5"/>
      <c r="B789" s="5"/>
    </row>
    <row r="790" spans="1:2">
      <c r="A790" s="5"/>
      <c r="B790" s="5"/>
    </row>
    <row r="791" spans="1:2">
      <c r="A791" s="5"/>
      <c r="B791" s="5"/>
    </row>
    <row r="792" spans="1:2">
      <c r="A792" s="5"/>
      <c r="B792" s="5"/>
    </row>
    <row r="793" spans="1:2">
      <c r="A793" s="5"/>
      <c r="B793" s="5"/>
    </row>
    <row r="794" spans="1:2">
      <c r="A794" s="5"/>
      <c r="B794" s="5"/>
    </row>
    <row r="795" spans="1:2">
      <c r="A795" s="5"/>
      <c r="B795" s="5"/>
    </row>
    <row r="796" spans="1:2">
      <c r="A796" s="5"/>
      <c r="B796" s="5"/>
    </row>
    <row r="797" spans="1:2">
      <c r="A797" s="5"/>
      <c r="B797" s="5"/>
    </row>
    <row r="798" spans="1:2">
      <c r="A798" s="5"/>
      <c r="B798" s="5"/>
    </row>
    <row r="799" spans="1:2">
      <c r="A799" s="5"/>
      <c r="B799" s="5"/>
    </row>
    <row r="800" spans="1:2">
      <c r="A800" s="5"/>
      <c r="B800" s="5"/>
    </row>
    <row r="801" spans="1:2">
      <c r="A801" s="5"/>
      <c r="B801" s="5"/>
    </row>
    <row r="802" spans="1:2">
      <c r="A802" s="5"/>
      <c r="B802" s="5"/>
    </row>
    <row r="803" spans="1:2">
      <c r="A803" s="5"/>
      <c r="B803" s="5"/>
    </row>
    <row r="804" spans="1:2">
      <c r="A804" s="5"/>
      <c r="B804" s="5"/>
    </row>
    <row r="805" spans="1:2">
      <c r="A805" s="5"/>
      <c r="B805" s="5"/>
    </row>
    <row r="806" spans="1:2">
      <c r="A806" s="5"/>
      <c r="B806" s="5"/>
    </row>
    <row r="807" spans="1:2">
      <c r="A807" s="5"/>
      <c r="B807" s="5"/>
    </row>
    <row r="808" spans="1:2">
      <c r="A808" s="5"/>
      <c r="B808" s="5"/>
    </row>
    <row r="809" spans="1:2">
      <c r="A809" s="5"/>
      <c r="B809" s="5"/>
    </row>
    <row r="810" spans="1:2">
      <c r="A810" s="5"/>
      <c r="B810" s="5"/>
    </row>
    <row r="811" spans="1:2">
      <c r="A811" s="5"/>
      <c r="B811" s="5"/>
    </row>
    <row r="812" spans="1:2">
      <c r="A812" s="5"/>
      <c r="B812" s="5"/>
    </row>
    <row r="813" spans="1:2">
      <c r="A813" s="5"/>
      <c r="B813" s="5"/>
    </row>
    <row r="814" spans="1:2">
      <c r="A814" s="5"/>
      <c r="B814" s="5"/>
    </row>
    <row r="815" spans="1:2">
      <c r="A815" s="5"/>
      <c r="B815" s="5"/>
    </row>
    <row r="816" spans="1:2">
      <c r="A816" s="5"/>
      <c r="B816" s="5"/>
    </row>
    <row r="817" spans="1:2">
      <c r="A817" s="5"/>
      <c r="B817" s="5"/>
    </row>
    <row r="818" spans="1:2">
      <c r="A818" s="5"/>
      <c r="B818" s="5"/>
    </row>
    <row r="819" spans="1:2">
      <c r="A819" s="5"/>
      <c r="B819" s="5"/>
    </row>
    <row r="820" spans="1:2">
      <c r="A820" s="5"/>
      <c r="B820" s="5"/>
    </row>
    <row r="821" spans="1:2">
      <c r="A821" s="5"/>
      <c r="B821" s="5"/>
    </row>
    <row r="822" spans="1:2">
      <c r="A822" s="5"/>
      <c r="B822" s="5"/>
    </row>
    <row r="823" spans="1:2">
      <c r="A823" s="5"/>
      <c r="B823" s="5"/>
    </row>
    <row r="824" spans="1:2">
      <c r="A824" s="5"/>
      <c r="B824" s="5"/>
    </row>
    <row r="825" spans="1:2">
      <c r="A825" s="5"/>
      <c r="B825" s="5"/>
    </row>
    <row r="826" spans="1:2">
      <c r="A826" s="5"/>
      <c r="B826" s="5"/>
    </row>
    <row r="827" spans="1:2">
      <c r="A827" s="5"/>
      <c r="B827" s="5"/>
    </row>
    <row r="828" spans="1:2">
      <c r="A828" s="5"/>
      <c r="B828" s="5"/>
    </row>
    <row r="829" spans="1:2">
      <c r="A829" s="5"/>
      <c r="B829" s="5"/>
    </row>
    <row r="830" spans="1:2">
      <c r="A830" s="5"/>
      <c r="B830" s="5"/>
    </row>
    <row r="831" spans="1:2">
      <c r="A831" s="5"/>
      <c r="B831" s="5"/>
    </row>
    <row r="832" spans="1:2">
      <c r="A832" s="5"/>
      <c r="B832" s="5"/>
    </row>
    <row r="833" spans="1:2">
      <c r="A833" s="5"/>
      <c r="B833" s="5"/>
    </row>
    <row r="834" spans="1:2">
      <c r="A834" s="5"/>
      <c r="B834" s="5"/>
    </row>
    <row r="835" spans="1:2">
      <c r="A835" s="5"/>
      <c r="B835" s="5"/>
    </row>
    <row r="836" spans="1:2">
      <c r="A836" s="5"/>
      <c r="B836" s="5"/>
    </row>
    <row r="837" spans="1:2">
      <c r="A837" s="5"/>
      <c r="B837" s="5"/>
    </row>
    <row r="838" spans="1:2">
      <c r="A838" s="5"/>
      <c r="B838" s="5"/>
    </row>
    <row r="839" spans="1:2">
      <c r="A839" s="5"/>
      <c r="B839" s="5"/>
    </row>
    <row r="840" spans="1:2">
      <c r="A840" s="5"/>
      <c r="B840" s="5"/>
    </row>
    <row r="841" spans="1:2">
      <c r="A841" s="5"/>
      <c r="B841" s="5"/>
    </row>
    <row r="842" spans="1:2">
      <c r="A842" s="5"/>
      <c r="B842" s="5"/>
    </row>
    <row r="843" spans="1:2">
      <c r="A843" s="5"/>
      <c r="B843" s="5"/>
    </row>
    <row r="844" spans="1:2">
      <c r="A844" s="5"/>
      <c r="B844" s="5"/>
    </row>
    <row r="845" spans="1:2">
      <c r="A845" s="5"/>
      <c r="B845" s="5"/>
    </row>
    <row r="846" spans="1:2">
      <c r="A846" s="5"/>
      <c r="B846" s="5"/>
    </row>
    <row r="847" spans="1:2">
      <c r="A847" s="5"/>
      <c r="B847" s="5"/>
    </row>
    <row r="848" spans="1:2">
      <c r="A848" s="5"/>
      <c r="B848" s="5"/>
    </row>
    <row r="849" spans="1:2">
      <c r="A849" s="5"/>
      <c r="B849" s="5"/>
    </row>
    <row r="850" spans="1:2">
      <c r="A850" s="5"/>
      <c r="B850" s="5"/>
    </row>
    <row r="851" spans="1:2">
      <c r="A851" s="5"/>
      <c r="B851" s="5"/>
    </row>
    <row r="852" spans="1:2">
      <c r="A852" s="5"/>
      <c r="B852" s="5"/>
    </row>
    <row r="853" spans="1:2">
      <c r="A853" s="5"/>
      <c r="B853" s="5"/>
    </row>
    <row r="854" spans="1:2">
      <c r="A854" s="5"/>
      <c r="B854" s="5"/>
    </row>
    <row r="855" spans="1:2">
      <c r="A855" s="5"/>
      <c r="B855" s="5"/>
    </row>
    <row r="856" spans="1:2">
      <c r="A856" s="5"/>
      <c r="B856" s="5"/>
    </row>
    <row r="857" spans="1:2">
      <c r="A857" s="5"/>
      <c r="B857" s="5"/>
    </row>
    <row r="858" spans="1:2">
      <c r="A858" s="5"/>
      <c r="B858" s="5"/>
    </row>
    <row r="859" spans="1:2">
      <c r="A859" s="5"/>
      <c r="B859" s="5"/>
    </row>
    <row r="860" spans="1:2">
      <c r="A860" s="5"/>
      <c r="B860" s="5"/>
    </row>
    <row r="861" spans="1:2">
      <c r="A861" s="5"/>
      <c r="B861" s="5"/>
    </row>
    <row r="862" spans="1:2">
      <c r="A862" s="5"/>
      <c r="B862" s="5"/>
    </row>
    <row r="863" spans="1:2">
      <c r="A863" s="5"/>
      <c r="B863" s="5"/>
    </row>
    <row r="864" spans="1:2">
      <c r="A864" s="5"/>
      <c r="B864" s="5"/>
    </row>
    <row r="865" spans="1:2">
      <c r="A865" s="5"/>
      <c r="B865" s="5"/>
    </row>
    <row r="866" spans="1:2">
      <c r="A866" s="5"/>
      <c r="B866" s="5"/>
    </row>
    <row r="867" spans="1:2">
      <c r="A867" s="5"/>
      <c r="B867" s="5"/>
    </row>
    <row r="868" spans="1:2">
      <c r="A868" s="5"/>
      <c r="B868" s="5"/>
    </row>
    <row r="869" spans="1:2">
      <c r="A869" s="5"/>
      <c r="B869" s="5"/>
    </row>
    <row r="870" spans="1:2">
      <c r="A870" s="5"/>
      <c r="B870" s="5"/>
    </row>
    <row r="871" spans="1:2">
      <c r="A871" s="5"/>
      <c r="B871" s="5"/>
    </row>
    <row r="872" spans="1:2">
      <c r="A872" s="5"/>
      <c r="B872" s="5"/>
    </row>
    <row r="873" spans="1:2">
      <c r="A873" s="5"/>
      <c r="B873" s="5"/>
    </row>
    <row r="874" spans="1:2">
      <c r="A874" s="5"/>
      <c r="B874" s="5"/>
    </row>
    <row r="875" spans="1:2">
      <c r="A875" s="5"/>
      <c r="B875" s="5"/>
    </row>
    <row r="876" spans="1:2">
      <c r="A876" s="5"/>
      <c r="B876" s="5"/>
    </row>
    <row r="877" spans="1:2">
      <c r="A877" s="5"/>
      <c r="B877" s="5"/>
    </row>
    <row r="878" spans="1:2">
      <c r="A878" s="5"/>
      <c r="B878" s="5"/>
    </row>
    <row r="879" spans="1:2">
      <c r="A879" s="5"/>
      <c r="B879" s="5"/>
    </row>
    <row r="880" spans="1:2">
      <c r="A880" s="5"/>
      <c r="B880" s="5"/>
    </row>
    <row r="881" spans="1:2">
      <c r="A881" s="5"/>
      <c r="B881" s="5"/>
    </row>
    <row r="882" spans="1:2">
      <c r="A882" s="5"/>
      <c r="B882" s="5"/>
    </row>
    <row r="883" spans="1:2">
      <c r="A883" s="5"/>
      <c r="B883" s="5"/>
    </row>
    <row r="884" spans="1:2">
      <c r="A884" s="5"/>
      <c r="B884" s="5"/>
    </row>
    <row r="885" spans="1:2">
      <c r="A885" s="5"/>
      <c r="B885" s="5"/>
    </row>
    <row r="886" spans="1:2">
      <c r="A886" s="5"/>
      <c r="B886" s="5"/>
    </row>
    <row r="887" spans="1:2">
      <c r="A887" s="5"/>
      <c r="B887" s="5"/>
    </row>
    <row r="888" spans="1:2">
      <c r="A888" s="5"/>
      <c r="B888" s="5"/>
    </row>
    <row r="889" spans="1:2">
      <c r="A889" s="5"/>
      <c r="B889" s="5"/>
    </row>
    <row r="890" spans="1:2">
      <c r="A890" s="5"/>
      <c r="B890" s="5"/>
    </row>
    <row r="891" spans="1:2">
      <c r="A891" s="5"/>
      <c r="B891" s="5"/>
    </row>
    <row r="892" spans="1:2">
      <c r="A892" s="5"/>
      <c r="B892" s="5"/>
    </row>
    <row r="893" spans="1:2">
      <c r="A893" s="5"/>
      <c r="B893" s="5"/>
    </row>
    <row r="894" spans="1:2">
      <c r="A894" s="5"/>
      <c r="B894" s="5"/>
    </row>
    <row r="895" spans="1:2">
      <c r="A895" s="5"/>
      <c r="B895" s="5"/>
    </row>
    <row r="896" spans="1:2">
      <c r="A896" s="5"/>
      <c r="B896" s="5"/>
    </row>
    <row r="897" spans="1:2">
      <c r="A897" s="5"/>
      <c r="B897" s="5"/>
    </row>
    <row r="898" spans="1:2">
      <c r="A898" s="5"/>
      <c r="B898" s="5"/>
    </row>
    <row r="899" spans="1:2">
      <c r="A899" s="5"/>
      <c r="B899" s="5"/>
    </row>
    <row r="900" spans="1:2">
      <c r="A900" s="5"/>
      <c r="B900" s="5"/>
    </row>
    <row r="901" spans="1:2">
      <c r="A901" s="5"/>
      <c r="B901" s="5"/>
    </row>
    <row r="902" spans="1:2">
      <c r="A902" s="5"/>
      <c r="B902" s="5"/>
    </row>
    <row r="903" spans="1:2">
      <c r="A903" s="5"/>
      <c r="B903" s="5"/>
    </row>
    <row r="904" spans="1:2">
      <c r="A904" s="5"/>
      <c r="B904" s="5"/>
    </row>
    <row r="905" spans="1:2">
      <c r="A905" s="5"/>
      <c r="B905" s="5"/>
    </row>
    <row r="906" spans="1:2">
      <c r="A906" s="5"/>
      <c r="B906" s="5"/>
    </row>
    <row r="907" spans="1:2">
      <c r="A907" s="5"/>
      <c r="B907" s="5"/>
    </row>
    <row r="908" spans="1:2">
      <c r="A908" s="5"/>
      <c r="B908" s="5"/>
    </row>
    <row r="909" spans="1:2">
      <c r="A909" s="5"/>
      <c r="B909" s="5"/>
    </row>
    <row r="910" spans="1:2">
      <c r="A910" s="5"/>
      <c r="B910" s="5"/>
    </row>
    <row r="911" spans="1:2">
      <c r="A911" s="5"/>
      <c r="B911" s="5"/>
    </row>
    <row r="912" spans="1:2">
      <c r="A912" s="5"/>
      <c r="B912" s="5"/>
    </row>
    <row r="913" spans="1:2">
      <c r="A913" s="5"/>
      <c r="B913" s="5"/>
    </row>
    <row r="914" spans="1:2">
      <c r="A914" s="5"/>
      <c r="B914" s="5"/>
    </row>
    <row r="915" spans="1:2">
      <c r="A915" s="5"/>
      <c r="B915" s="5"/>
    </row>
    <row r="916" spans="1:2">
      <c r="A916" s="5"/>
      <c r="B916" s="5"/>
    </row>
    <row r="917" spans="1:2">
      <c r="A917" s="5"/>
      <c r="B917" s="5"/>
    </row>
    <row r="918" spans="1:2">
      <c r="A918" s="5"/>
      <c r="B918" s="5"/>
    </row>
    <row r="919" spans="1:2">
      <c r="A919" s="5"/>
      <c r="B919" s="5"/>
    </row>
    <row r="920" spans="1:2">
      <c r="A920" s="5"/>
      <c r="B920" s="5"/>
    </row>
    <row r="921" spans="1:2">
      <c r="A921" s="5"/>
      <c r="B921" s="5"/>
    </row>
    <row r="922" spans="1:2">
      <c r="A922" s="5"/>
      <c r="B922" s="5"/>
    </row>
    <row r="923" spans="1:2">
      <c r="A923" s="5"/>
      <c r="B923" s="5"/>
    </row>
    <row r="924" spans="1:2">
      <c r="A924" s="5"/>
      <c r="B924" s="5"/>
    </row>
    <row r="925" spans="1:2">
      <c r="A925" s="5"/>
      <c r="B925" s="5"/>
    </row>
    <row r="926" spans="1:2">
      <c r="A926" s="5"/>
      <c r="B926" s="5"/>
    </row>
    <row r="927" spans="1:2">
      <c r="A927" s="5"/>
      <c r="B927" s="5"/>
    </row>
    <row r="928" spans="1:2">
      <c r="A928" s="5"/>
      <c r="B928" s="5"/>
    </row>
    <row r="929" spans="1:2">
      <c r="A929" s="5"/>
      <c r="B929" s="5"/>
    </row>
    <row r="930" spans="1:2">
      <c r="A930" s="5"/>
      <c r="B930" s="5"/>
    </row>
    <row r="931" spans="1:2">
      <c r="A931" s="5"/>
      <c r="B931" s="5"/>
    </row>
    <row r="932" spans="1:2">
      <c r="A932" s="5"/>
      <c r="B932" s="5"/>
    </row>
    <row r="933" spans="1:2">
      <c r="A933" s="5"/>
      <c r="B933" s="5"/>
    </row>
    <row r="934" spans="1:2">
      <c r="A934" s="5"/>
      <c r="B934" s="5"/>
    </row>
    <row r="935" spans="1:2">
      <c r="A935" s="5"/>
      <c r="B935" s="5"/>
    </row>
    <row r="936" spans="1:2">
      <c r="A936" s="5"/>
      <c r="B936" s="5"/>
    </row>
    <row r="937" spans="1:2">
      <c r="A937" s="5"/>
      <c r="B937" s="5"/>
    </row>
    <row r="938" spans="1:2">
      <c r="A938" s="5"/>
      <c r="B938" s="5"/>
    </row>
    <row r="939" spans="1:2">
      <c r="A939" s="5"/>
      <c r="B939" s="5"/>
    </row>
    <row r="940" spans="1:2">
      <c r="A940" s="5"/>
      <c r="B940" s="5"/>
    </row>
    <row r="941" spans="1:2">
      <c r="A941" s="5"/>
      <c r="B941" s="5"/>
    </row>
    <row r="942" spans="1:2">
      <c r="A942" s="5"/>
      <c r="B942" s="5"/>
    </row>
    <row r="943" spans="1:2">
      <c r="A943" s="5"/>
      <c r="B943" s="5"/>
    </row>
    <row r="944" spans="1:2">
      <c r="A944" s="5"/>
      <c r="B944" s="5"/>
    </row>
    <row r="945" spans="1:2">
      <c r="A945" s="5"/>
      <c r="B945" s="5"/>
    </row>
    <row r="946" spans="1:2">
      <c r="A946" s="5"/>
      <c r="B946" s="5"/>
    </row>
    <row r="947" spans="1:2">
      <c r="A947" s="5"/>
      <c r="B947" s="5"/>
    </row>
    <row r="948" spans="1:2">
      <c r="A948" s="5"/>
      <c r="B948" s="5"/>
    </row>
    <row r="949" spans="1:2">
      <c r="A949" s="5"/>
      <c r="B949" s="5"/>
    </row>
    <row r="950" spans="1:2">
      <c r="A950" s="5"/>
      <c r="B950" s="5"/>
    </row>
    <row r="951" spans="1:2">
      <c r="A951" s="5"/>
      <c r="B951" s="5"/>
    </row>
    <row r="952" spans="1:2">
      <c r="A952" s="5"/>
      <c r="B952" s="5"/>
    </row>
    <row r="953" spans="1:2">
      <c r="A953" s="5"/>
      <c r="B953" s="5"/>
    </row>
    <row r="954" spans="1:2">
      <c r="A954" s="5"/>
      <c r="B954" s="5"/>
    </row>
    <row r="955" spans="1:2">
      <c r="A955" s="5"/>
      <c r="B955" s="5"/>
    </row>
    <row r="956" spans="1:2">
      <c r="A956" s="5"/>
      <c r="B956" s="5"/>
    </row>
    <row r="957" spans="1:2">
      <c r="A957" s="5"/>
      <c r="B957" s="5"/>
    </row>
    <row r="958" spans="1:2">
      <c r="A958" s="5"/>
      <c r="B958" s="5"/>
    </row>
    <row r="959" spans="1:2">
      <c r="A959" s="5"/>
      <c r="B959" s="5"/>
    </row>
    <row r="960" spans="1:2">
      <c r="A960" s="5"/>
      <c r="B960" s="5"/>
    </row>
    <row r="961" spans="1:2">
      <c r="A961" s="5"/>
      <c r="B961" s="5"/>
    </row>
    <row r="962" spans="1:2">
      <c r="A962" s="5"/>
      <c r="B962" s="5"/>
    </row>
    <row r="963" spans="1:2">
      <c r="A963" s="5"/>
      <c r="B963" s="5"/>
    </row>
    <row r="964" spans="1:2">
      <c r="A964" s="5"/>
      <c r="B964" s="5"/>
    </row>
    <row r="965" spans="1:2">
      <c r="A965" s="5"/>
      <c r="B965" s="5"/>
    </row>
    <row r="966" spans="1:2">
      <c r="A966" s="5"/>
      <c r="B966" s="5"/>
    </row>
    <row r="967" spans="1:2">
      <c r="A967" s="5"/>
      <c r="B967" s="5"/>
    </row>
    <row r="968" spans="1:2">
      <c r="A968" s="5"/>
      <c r="B968" s="5"/>
    </row>
    <row r="969" spans="1:2">
      <c r="A969" s="5"/>
      <c r="B969" s="5"/>
    </row>
    <row r="970" spans="1:2">
      <c r="A970" s="5"/>
      <c r="B970" s="5"/>
    </row>
    <row r="971" spans="1:2">
      <c r="A971" s="5"/>
      <c r="B971" s="5"/>
    </row>
    <row r="972" spans="1:2">
      <c r="A972" s="5"/>
      <c r="B972" s="5"/>
    </row>
    <row r="973" spans="1:2">
      <c r="A973" s="5"/>
      <c r="B973" s="5"/>
    </row>
    <row r="974" spans="1:2">
      <c r="A974" s="5"/>
      <c r="B974" s="5"/>
    </row>
    <row r="975" spans="1:2">
      <c r="A975" s="5"/>
      <c r="B975" s="5"/>
    </row>
    <row r="976" spans="1:2">
      <c r="A976" s="5"/>
      <c r="B976" s="5"/>
    </row>
    <row r="977" spans="1:2">
      <c r="A977" s="5"/>
      <c r="B977" s="5"/>
    </row>
    <row r="978" spans="1:2">
      <c r="A978" s="5"/>
      <c r="B978" s="5"/>
    </row>
    <row r="979" spans="1:2">
      <c r="A979" s="5"/>
      <c r="B979" s="5"/>
    </row>
    <row r="980" spans="1:2">
      <c r="A980" s="5"/>
      <c r="B980" s="5"/>
    </row>
    <row r="981" spans="1:2">
      <c r="A981" s="5"/>
      <c r="B981" s="5"/>
    </row>
    <row r="982" spans="1:2">
      <c r="A982" s="5"/>
      <c r="B982" s="5"/>
    </row>
    <row r="983" spans="1:2">
      <c r="A983" s="5"/>
      <c r="B983" s="5"/>
    </row>
    <row r="984" spans="1:2">
      <c r="A984" s="5"/>
      <c r="B984" s="5"/>
    </row>
    <row r="985" spans="1:2">
      <c r="A985" s="5"/>
      <c r="B985" s="5"/>
    </row>
    <row r="986" spans="1:2">
      <c r="A986" s="5"/>
      <c r="B986" s="5"/>
    </row>
    <row r="987" spans="1:2">
      <c r="A987" s="5"/>
      <c r="B987" s="5"/>
    </row>
    <row r="988" spans="1:2">
      <c r="A988" s="5"/>
      <c r="B988" s="5"/>
    </row>
    <row r="989" spans="1:2">
      <c r="A989" s="5"/>
      <c r="B989" s="5"/>
    </row>
    <row r="990" spans="1:2">
      <c r="A990" s="5"/>
      <c r="B990" s="5"/>
    </row>
    <row r="991" spans="1:2">
      <c r="A991" s="5"/>
      <c r="B991" s="5"/>
    </row>
    <row r="992" spans="1:2">
      <c r="A992" s="5"/>
      <c r="B992" s="5"/>
    </row>
    <row r="993" spans="1:2">
      <c r="A993" s="5"/>
      <c r="B993" s="5"/>
    </row>
    <row r="994" spans="1:2">
      <c r="A994" s="5"/>
      <c r="B994" s="5"/>
    </row>
    <row r="995" spans="1:2">
      <c r="A995" s="5"/>
      <c r="B995" s="5"/>
    </row>
    <row r="996" spans="1:2">
      <c r="A996" s="5"/>
      <c r="B996" s="5"/>
    </row>
    <row r="997" spans="1:2">
      <c r="A997" s="5"/>
      <c r="B997" s="5"/>
    </row>
    <row r="998" spans="1:2">
      <c r="A998" s="5"/>
      <c r="B998" s="5"/>
    </row>
    <row r="999" spans="1:2">
      <c r="A999" s="5"/>
      <c r="B999" s="5"/>
    </row>
    <row r="1000" spans="1:2">
      <c r="A1000" s="5"/>
      <c r="B1000" s="5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2.5703125" defaultRowHeight="15.75" customHeight="1"/>
  <cols>
    <col min="1" max="1" width="8" customWidth="1"/>
    <col min="2" max="2" width="30" customWidth="1"/>
  </cols>
  <sheetData>
    <row r="1" spans="1:26">
      <c r="A1" s="6" t="s">
        <v>182</v>
      </c>
      <c r="B1" s="6" t="s">
        <v>183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7" t="s">
        <v>87</v>
      </c>
      <c r="B2" s="7" t="s">
        <v>184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8" t="s">
        <v>158</v>
      </c>
      <c r="B3" s="8" t="s">
        <v>185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7" t="s">
        <v>23</v>
      </c>
      <c r="B4" s="7" t="s">
        <v>186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8" t="s">
        <v>152</v>
      </c>
      <c r="B5" s="8" t="s">
        <v>187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7" t="s">
        <v>11</v>
      </c>
      <c r="B6" s="7" t="s">
        <v>188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8" t="s">
        <v>168</v>
      </c>
      <c r="B7" s="8" t="s">
        <v>189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7" t="s">
        <v>63</v>
      </c>
      <c r="B8" s="7" t="s">
        <v>190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8" t="s">
        <v>25</v>
      </c>
      <c r="B9" s="8" t="s">
        <v>191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7" t="s">
        <v>170</v>
      </c>
      <c r="B10" s="7" t="s">
        <v>192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8" t="s">
        <v>51</v>
      </c>
      <c r="B11" s="8" t="s">
        <v>193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7" t="s">
        <v>35</v>
      </c>
      <c r="B12" s="7" t="s">
        <v>194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8" t="s">
        <v>123</v>
      </c>
      <c r="B13" s="8" t="s">
        <v>195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7" t="s">
        <v>75</v>
      </c>
      <c r="B14" s="7" t="s">
        <v>196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8" t="s">
        <v>29</v>
      </c>
      <c r="B15" s="8" t="s">
        <v>197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7" t="s">
        <v>135</v>
      </c>
      <c r="B16" s="7" t="s">
        <v>198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8" t="s">
        <v>47</v>
      </c>
      <c r="B17" s="8" t="s">
        <v>199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7" t="s">
        <v>148</v>
      </c>
      <c r="B18" s="7" t="s">
        <v>200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8" t="s">
        <v>160</v>
      </c>
      <c r="B19" s="8" t="s">
        <v>201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7" t="s">
        <v>39</v>
      </c>
      <c r="B20" s="7" t="s">
        <v>202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8" t="s">
        <v>166</v>
      </c>
      <c r="B21" s="8" t="s">
        <v>203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7" t="s">
        <v>204</v>
      </c>
      <c r="B22" s="7" t="s">
        <v>205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8" t="s">
        <v>206</v>
      </c>
      <c r="B23" s="8" t="s">
        <v>207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7" t="s">
        <v>15</v>
      </c>
      <c r="B24" s="7" t="s">
        <v>186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8" t="s">
        <v>71</v>
      </c>
      <c r="B25" s="8" t="s">
        <v>208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7" t="s">
        <v>95</v>
      </c>
      <c r="B26" s="7" t="s">
        <v>209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8" t="s">
        <v>210</v>
      </c>
      <c r="B27" s="8" t="s">
        <v>211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7" t="s">
        <v>140</v>
      </c>
      <c r="B28" s="7" t="s">
        <v>212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8" t="s">
        <v>77</v>
      </c>
      <c r="B29" s="8" t="s">
        <v>213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7" t="s">
        <v>214</v>
      </c>
      <c r="B30" s="7" t="s">
        <v>215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8" t="s">
        <v>61</v>
      </c>
      <c r="B31" s="8" t="s">
        <v>216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7" t="s">
        <v>21</v>
      </c>
      <c r="B32" s="7" t="s">
        <v>217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8" t="s">
        <v>218</v>
      </c>
      <c r="B33" s="8" t="s">
        <v>209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7" t="s">
        <v>57</v>
      </c>
      <c r="B34" s="7" t="s">
        <v>219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8" t="s">
        <v>101</v>
      </c>
      <c r="B35" s="8" t="s">
        <v>220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7" t="s">
        <v>221</v>
      </c>
      <c r="B36" s="7" t="s">
        <v>222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8" t="s">
        <v>223</v>
      </c>
      <c r="B37" s="8" t="s">
        <v>224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7" t="s">
        <v>225</v>
      </c>
      <c r="B38" s="7" t="s">
        <v>226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8" t="s">
        <v>41</v>
      </c>
      <c r="B39" s="8" t="s">
        <v>227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7" t="s">
        <v>53</v>
      </c>
      <c r="B40" s="7" t="s">
        <v>228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8" t="s">
        <v>150</v>
      </c>
      <c r="B41" s="8" t="s">
        <v>229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7" t="s">
        <v>109</v>
      </c>
      <c r="B42" s="7" t="s">
        <v>230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8" t="s">
        <v>231</v>
      </c>
      <c r="B43" s="8" t="s">
        <v>232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7" t="s">
        <v>93</v>
      </c>
      <c r="B44" s="7" t="s">
        <v>233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8" t="s">
        <v>55</v>
      </c>
      <c r="B45" s="8" t="s">
        <v>234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7" t="s">
        <v>97</v>
      </c>
      <c r="B46" s="7" t="s">
        <v>235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8" t="s">
        <v>91</v>
      </c>
      <c r="B47" s="8" t="s">
        <v>236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7" t="s">
        <v>237</v>
      </c>
      <c r="B48" s="7" t="s">
        <v>238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8" t="s">
        <v>13</v>
      </c>
      <c r="B49" s="8" t="s">
        <v>239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7" t="s">
        <v>240</v>
      </c>
      <c r="B50" s="7" t="s">
        <v>241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8" t="s">
        <v>242</v>
      </c>
      <c r="B51" s="8" t="s">
        <v>243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7" t="s">
        <v>144</v>
      </c>
      <c r="B52" s="7" t="s">
        <v>244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8" t="s">
        <v>245</v>
      </c>
      <c r="B53" s="8" t="s">
        <v>246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7" t="s">
        <v>247</v>
      </c>
      <c r="B54" s="7" t="s">
        <v>224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8" t="s">
        <v>99</v>
      </c>
      <c r="B55" s="8" t="s">
        <v>248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7" t="s">
        <v>249</v>
      </c>
      <c r="B56" s="7" t="s">
        <v>250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8" t="s">
        <v>79</v>
      </c>
      <c r="B57" s="8" t="s">
        <v>251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7" t="s">
        <v>115</v>
      </c>
      <c r="B58" s="7" t="s">
        <v>252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8" t="s">
        <v>45</v>
      </c>
      <c r="B59" s="8" t="s">
        <v>253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7" t="s">
        <v>27</v>
      </c>
      <c r="B60" s="7" t="s">
        <v>254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8" t="s">
        <v>81</v>
      </c>
      <c r="B61" s="8" t="s">
        <v>255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7" t="s">
        <v>67</v>
      </c>
      <c r="B62" s="7" t="s">
        <v>256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8" t="s">
        <v>257</v>
      </c>
      <c r="B63" s="8" t="s">
        <v>258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7" t="s">
        <v>162</v>
      </c>
      <c r="B64" s="7" t="s">
        <v>259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8" t="s">
        <v>49</v>
      </c>
      <c r="B65" s="8" t="s">
        <v>260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7" t="s">
        <v>261</v>
      </c>
      <c r="B66" s="7" t="s">
        <v>262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8" t="s">
        <v>154</v>
      </c>
      <c r="B67" s="8" t="s">
        <v>263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7" t="s">
        <v>264</v>
      </c>
      <c r="B68" s="7" t="s">
        <v>265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8" t="s">
        <v>89</v>
      </c>
      <c r="B69" s="8" t="s">
        <v>193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7" t="s">
        <v>43</v>
      </c>
      <c r="B70" s="7" t="s">
        <v>266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8" t="s">
        <v>267</v>
      </c>
      <c r="B71" s="8" t="s">
        <v>268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7" t="s">
        <v>164</v>
      </c>
      <c r="B72" s="7" t="s">
        <v>269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8" t="s">
        <v>17</v>
      </c>
      <c r="B73" s="8" t="s">
        <v>270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7" t="s">
        <v>271</v>
      </c>
      <c r="B74" s="7" t="s">
        <v>272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8" t="s">
        <v>69</v>
      </c>
      <c r="B75" s="8" t="s">
        <v>273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7" t="s">
        <v>274</v>
      </c>
      <c r="B76" s="7" t="s">
        <v>275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8" t="s">
        <v>103</v>
      </c>
      <c r="B77" s="8" t="s">
        <v>276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7" t="s">
        <v>277</v>
      </c>
      <c r="B78" s="7" t="s">
        <v>278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8" t="s">
        <v>279</v>
      </c>
      <c r="B79" s="8" t="s">
        <v>280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7" t="s">
        <v>281</v>
      </c>
      <c r="B80" s="7" t="s">
        <v>282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8" t="s">
        <v>283</v>
      </c>
      <c r="B81" s="8" t="s">
        <v>284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7" t="s">
        <v>65</v>
      </c>
      <c r="B82" s="7" t="s">
        <v>285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8" t="s">
        <v>37</v>
      </c>
      <c r="B83" s="8" t="s">
        <v>286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7" t="s">
        <v>146</v>
      </c>
      <c r="B84" s="7" t="s">
        <v>287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8" t="s">
        <v>133</v>
      </c>
      <c r="B85" s="8" t="s">
        <v>288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7" t="s">
        <v>31</v>
      </c>
      <c r="B86" s="7" t="s">
        <v>289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8" t="s">
        <v>156</v>
      </c>
      <c r="B87" s="8" t="s">
        <v>290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7" t="s">
        <v>291</v>
      </c>
      <c r="B88" s="7" t="s">
        <v>292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8" t="s">
        <v>293</v>
      </c>
      <c r="B89" s="8" t="s">
        <v>294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7" t="s">
        <v>129</v>
      </c>
      <c r="B90" s="7" t="s">
        <v>295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8" t="s">
        <v>296</v>
      </c>
      <c r="B91" s="8" t="s">
        <v>297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7" t="s">
        <v>113</v>
      </c>
      <c r="B92" s="7" t="s">
        <v>298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8" t="s">
        <v>73</v>
      </c>
      <c r="B93" s="8" t="s">
        <v>299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7" t="s">
        <v>300</v>
      </c>
      <c r="B94" s="7" t="s">
        <v>301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8" t="s">
        <v>121</v>
      </c>
      <c r="B95" s="8" t="s">
        <v>302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7" t="s">
        <v>83</v>
      </c>
      <c r="B96" s="7" t="s">
        <v>303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8" t="s">
        <v>33</v>
      </c>
      <c r="B97" s="8" t="s">
        <v>304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7" t="s">
        <v>305</v>
      </c>
      <c r="B98" s="7" t="s">
        <v>306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8" t="s">
        <v>139</v>
      </c>
      <c r="B99" s="8" t="s">
        <v>307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7" t="s">
        <v>308</v>
      </c>
      <c r="B100" s="7" t="s">
        <v>309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8" t="s">
        <v>310</v>
      </c>
      <c r="B101" s="8" t="s">
        <v>311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7" t="s">
        <v>19</v>
      </c>
      <c r="B102" s="7" t="s">
        <v>312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8" t="s">
        <v>313</v>
      </c>
      <c r="B103" s="8" t="s">
        <v>314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7" t="s">
        <v>315</v>
      </c>
      <c r="B104" s="7" t="s">
        <v>188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8" t="s">
        <v>131</v>
      </c>
      <c r="B105" s="8" t="s">
        <v>316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7" t="s">
        <v>317</v>
      </c>
      <c r="B106" s="7" t="s">
        <v>318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8" t="s">
        <v>319</v>
      </c>
      <c r="B107" s="8" t="s">
        <v>320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7" t="s">
        <v>85</v>
      </c>
      <c r="B108" s="7" t="s">
        <v>321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8" t="s">
        <v>105</v>
      </c>
      <c r="B109" s="8" t="s">
        <v>322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7" t="s">
        <v>323</v>
      </c>
      <c r="B110" s="7" t="s">
        <v>324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8" t="s">
        <v>142</v>
      </c>
      <c r="B111" s="8" t="s">
        <v>325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7" t="s">
        <v>117</v>
      </c>
      <c r="B112" s="7" t="s">
        <v>326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8" t="s">
        <v>327</v>
      </c>
      <c r="B113" s="8" t="s">
        <v>328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7" t="s">
        <v>329</v>
      </c>
      <c r="B114" s="7" t="s">
        <v>330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8" t="s">
        <v>119</v>
      </c>
      <c r="B115" s="8" t="s">
        <v>119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7" t="s">
        <v>137</v>
      </c>
      <c r="B116" s="7" t="s">
        <v>331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8" t="s">
        <v>107</v>
      </c>
      <c r="B117" s="8" t="s">
        <v>332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7" t="s">
        <v>333</v>
      </c>
      <c r="B118" s="7" t="s">
        <v>334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8" t="s">
        <v>335</v>
      </c>
      <c r="B119" s="8" t="s">
        <v>336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7" t="s">
        <v>337</v>
      </c>
      <c r="B120" s="7" t="s">
        <v>338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8" t="s">
        <v>59</v>
      </c>
      <c r="B121" s="8" t="s">
        <v>339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7" t="s">
        <v>340</v>
      </c>
      <c r="B122" s="7" t="s">
        <v>341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8" t="s">
        <v>342</v>
      </c>
      <c r="B123" s="8" t="s">
        <v>343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7" t="s">
        <v>344</v>
      </c>
      <c r="B124" s="7" t="s">
        <v>345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8" t="s">
        <v>346</v>
      </c>
      <c r="B125" s="8" t="s">
        <v>347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7" t="s">
        <v>348</v>
      </c>
      <c r="B126" s="7" t="s">
        <v>349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8" t="s">
        <v>350</v>
      </c>
      <c r="B127" s="8" t="s">
        <v>351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7" t="s">
        <v>352</v>
      </c>
      <c r="B128" s="7" t="s">
        <v>353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8" t="s">
        <v>354</v>
      </c>
      <c r="B129" s="8" t="s">
        <v>355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7" t="s">
        <v>125</v>
      </c>
      <c r="B130" s="7" t="s">
        <v>356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8" t="s">
        <v>127</v>
      </c>
      <c r="B131" s="8" t="s">
        <v>357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7" t="s">
        <v>358</v>
      </c>
      <c r="B132" s="7" t="s">
        <v>359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8" t="s">
        <v>360</v>
      </c>
      <c r="B133" s="8" t="s">
        <v>361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7" t="s">
        <v>362</v>
      </c>
      <c r="B134" s="7" t="s">
        <v>363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8" t="s">
        <v>364</v>
      </c>
      <c r="B135" s="8" t="s">
        <v>365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7" t="s">
        <v>366</v>
      </c>
      <c r="B136" s="7" t="s">
        <v>367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8" t="s">
        <v>368</v>
      </c>
      <c r="B137" s="8" t="s">
        <v>369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7" t="s">
        <v>370</v>
      </c>
      <c r="B138" s="7" t="s">
        <v>371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8" t="s">
        <v>372</v>
      </c>
      <c r="B139" s="8" t="s">
        <v>373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7" t="s">
        <v>374</v>
      </c>
      <c r="B140" s="7" t="s">
        <v>375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8" t="s">
        <v>376</v>
      </c>
      <c r="B141" s="8" t="s">
        <v>377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7" t="s">
        <v>378</v>
      </c>
      <c r="B142" s="7" t="s">
        <v>379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8" t="s">
        <v>380</v>
      </c>
      <c r="B143" s="8" t="s">
        <v>381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7" t="s">
        <v>382</v>
      </c>
      <c r="B144" s="7" t="s">
        <v>383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8" t="s">
        <v>384</v>
      </c>
      <c r="B145" s="8" t="s">
        <v>384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7" t="s">
        <v>385</v>
      </c>
      <c r="B146" s="7" t="s">
        <v>386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8" t="s">
        <v>387</v>
      </c>
      <c r="B147" s="8" t="s">
        <v>388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7" t="s">
        <v>389</v>
      </c>
      <c r="B148" s="7" t="s">
        <v>390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8" t="s">
        <v>391</v>
      </c>
      <c r="B149" s="8" t="s">
        <v>197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7" t="s">
        <v>392</v>
      </c>
      <c r="B150" s="7" t="s">
        <v>393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8" t="s">
        <v>394</v>
      </c>
      <c r="B151" s="8" t="s">
        <v>395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7" t="s">
        <v>396</v>
      </c>
      <c r="B152" s="7" t="s">
        <v>397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8" t="s">
        <v>398</v>
      </c>
      <c r="B153" s="8" t="s">
        <v>399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7" t="s">
        <v>400</v>
      </c>
      <c r="B154" s="7" t="s">
        <v>401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8" t="s">
        <v>402</v>
      </c>
      <c r="B155" s="8" t="s">
        <v>403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7" t="s">
        <v>404</v>
      </c>
      <c r="B156" s="7" t="s">
        <v>405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8" t="s">
        <v>406</v>
      </c>
      <c r="B157" s="8" t="s">
        <v>407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7" t="s">
        <v>408</v>
      </c>
      <c r="B158" s="7" t="s">
        <v>409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8" t="s">
        <v>410</v>
      </c>
      <c r="B159" s="8" t="s">
        <v>411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7" t="s">
        <v>412</v>
      </c>
      <c r="B160" s="7" t="s">
        <v>413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8" t="s">
        <v>414</v>
      </c>
      <c r="B161" s="8" t="s">
        <v>415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7" t="s">
        <v>416</v>
      </c>
      <c r="B162" s="7" t="s">
        <v>417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8" t="s">
        <v>418</v>
      </c>
      <c r="B163" s="8" t="s">
        <v>419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7" t="s">
        <v>420</v>
      </c>
      <c r="B164" s="7" t="s">
        <v>421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8" t="s">
        <v>422</v>
      </c>
      <c r="B165" s="8" t="s">
        <v>423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7" t="s">
        <v>424</v>
      </c>
      <c r="B166" s="7" t="s">
        <v>425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8" t="s">
        <v>426</v>
      </c>
      <c r="B167" s="8" t="s">
        <v>427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7" t="s">
        <v>428</v>
      </c>
      <c r="B168" s="7" t="s">
        <v>429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8" t="s">
        <v>430</v>
      </c>
      <c r="B169" s="8" t="s">
        <v>431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7" t="s">
        <v>432</v>
      </c>
      <c r="B170" s="7" t="s">
        <v>433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8" t="s">
        <v>434</v>
      </c>
      <c r="B171" s="8" t="s">
        <v>435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7" t="s">
        <v>436</v>
      </c>
      <c r="B172" s="7" t="s">
        <v>230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8" t="s">
        <v>111</v>
      </c>
      <c r="B173" s="8" t="s">
        <v>288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7" t="s">
        <v>437</v>
      </c>
      <c r="B174" s="7" t="s">
        <v>438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8" t="s">
        <v>439</v>
      </c>
      <c r="B175" s="8" t="s">
        <v>440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7" t="s">
        <v>441</v>
      </c>
      <c r="B176" s="7" t="s">
        <v>442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8" t="s">
        <v>443</v>
      </c>
      <c r="B177" s="8" t="s">
        <v>444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7" t="s">
        <v>445</v>
      </c>
      <c r="B178" s="7" t="s">
        <v>446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8" t="s">
        <v>447</v>
      </c>
      <c r="B179" s="8" t="s">
        <v>448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7" t="s">
        <v>449</v>
      </c>
      <c r="B180" s="7" t="s">
        <v>324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8" t="s">
        <v>450</v>
      </c>
      <c r="B181" s="8" t="s">
        <v>451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7" t="s">
        <v>452</v>
      </c>
      <c r="B182" s="7" t="s">
        <v>453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8" t="s">
        <v>454</v>
      </c>
      <c r="B183" s="8" t="s">
        <v>455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7" t="s">
        <v>456</v>
      </c>
      <c r="B184" s="7" t="s">
        <v>457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8" t="s">
        <v>458</v>
      </c>
      <c r="B185" s="8" t="s">
        <v>459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7" t="s">
        <v>460</v>
      </c>
      <c r="B186" s="7" t="s">
        <v>461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8" t="s">
        <v>462</v>
      </c>
      <c r="B187" s="8" t="s">
        <v>463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7" t="s">
        <v>464</v>
      </c>
      <c r="B188" s="7" t="s">
        <v>465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8" t="s">
        <v>466</v>
      </c>
      <c r="B189" s="8" t="s">
        <v>467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7" t="s">
        <v>468</v>
      </c>
      <c r="B190" s="7" t="s">
        <v>469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8" t="s">
        <v>470</v>
      </c>
      <c r="B191" s="8" t="s">
        <v>347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7" t="s">
        <v>471</v>
      </c>
      <c r="B192" s="7" t="s">
        <v>381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8" t="s">
        <v>472</v>
      </c>
      <c r="B193" s="8" t="s">
        <v>473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7" t="s">
        <v>474</v>
      </c>
      <c r="B194" s="7" t="s">
        <v>475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8" t="s">
        <v>476</v>
      </c>
      <c r="B195" s="8" t="s">
        <v>477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7" t="s">
        <v>478</v>
      </c>
      <c r="B196" s="7" t="s">
        <v>479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8" t="s">
        <v>480</v>
      </c>
      <c r="B197" s="8" t="s">
        <v>481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7" t="s">
        <v>482</v>
      </c>
      <c r="B198" s="7" t="s">
        <v>483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8" t="s">
        <v>484</v>
      </c>
      <c r="B199" s="8" t="s">
        <v>485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7" t="s">
        <v>486</v>
      </c>
      <c r="B200" s="7" t="s">
        <v>487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8" t="s">
        <v>488</v>
      </c>
      <c r="B201" s="8" t="s">
        <v>489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7" t="s">
        <v>490</v>
      </c>
      <c r="B202" s="7" t="s">
        <v>491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8" t="s">
        <v>492</v>
      </c>
      <c r="B203" s="8" t="s">
        <v>493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7" t="s">
        <v>494</v>
      </c>
      <c r="B204" s="7" t="s">
        <v>495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8" t="s">
        <v>496</v>
      </c>
      <c r="B205" s="8" t="s">
        <v>497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7" t="s">
        <v>498</v>
      </c>
      <c r="B206" s="7" t="s">
        <v>499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8" t="s">
        <v>500</v>
      </c>
      <c r="B207" s="8" t="s">
        <v>501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7" t="s">
        <v>502</v>
      </c>
      <c r="B208" s="7" t="s">
        <v>205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8" t="s">
        <v>503</v>
      </c>
      <c r="B209" s="8" t="s">
        <v>504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7" t="s">
        <v>505</v>
      </c>
      <c r="B210" s="7" t="s">
        <v>506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8" t="s">
        <v>507</v>
      </c>
      <c r="B211" s="8" t="s">
        <v>508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7" t="s">
        <v>509</v>
      </c>
      <c r="B212" s="7" t="s">
        <v>510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8" t="s">
        <v>511</v>
      </c>
      <c r="B213" s="8" t="s">
        <v>512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7" t="s">
        <v>513</v>
      </c>
      <c r="B214" s="7" t="s">
        <v>514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8" t="s">
        <v>515</v>
      </c>
      <c r="B215" s="8" t="s">
        <v>238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7" t="s">
        <v>516</v>
      </c>
      <c r="B216" s="7" t="s">
        <v>517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8" t="s">
        <v>518</v>
      </c>
      <c r="B217" s="8" t="s">
        <v>519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7" t="s">
        <v>520</v>
      </c>
      <c r="B218" s="7" t="s">
        <v>521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8" t="s">
        <v>522</v>
      </c>
      <c r="B219" s="8" t="s">
        <v>196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7" t="s">
        <v>523</v>
      </c>
      <c r="B220" s="7" t="s">
        <v>524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8" t="s">
        <v>525</v>
      </c>
      <c r="B221" s="8" t="s">
        <v>526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7" t="s">
        <v>525</v>
      </c>
      <c r="B222" s="7" t="s">
        <v>527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8" t="s">
        <v>528</v>
      </c>
      <c r="B223" s="8" t="s">
        <v>529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7" t="s">
        <v>530</v>
      </c>
      <c r="B224" s="7" t="s">
        <v>531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8" t="s">
        <v>532</v>
      </c>
      <c r="B225" s="8" t="s">
        <v>533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7" t="s">
        <v>534</v>
      </c>
      <c r="B226" s="7" t="s">
        <v>535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8" t="s">
        <v>536</v>
      </c>
      <c r="B227" s="8" t="s">
        <v>537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7" t="s">
        <v>538</v>
      </c>
      <c r="B228" s="7" t="s">
        <v>539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8" t="s">
        <v>540</v>
      </c>
      <c r="B229" s="8" t="s">
        <v>541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7" t="s">
        <v>542</v>
      </c>
      <c r="B230" s="7" t="s">
        <v>539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8" t="s">
        <v>543</v>
      </c>
      <c r="B231" s="8" t="s">
        <v>544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7" t="s">
        <v>545</v>
      </c>
      <c r="B232" s="7" t="s">
        <v>546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8" t="s">
        <v>547</v>
      </c>
      <c r="B233" s="8" t="s">
        <v>548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7" t="s">
        <v>549</v>
      </c>
      <c r="B234" s="7" t="s">
        <v>550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8" t="s">
        <v>551</v>
      </c>
      <c r="B235" s="8" t="s">
        <v>512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7" t="s">
        <v>552</v>
      </c>
      <c r="B236" s="7" t="s">
        <v>553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8" t="s">
        <v>554</v>
      </c>
      <c r="B237" s="8" t="s">
        <v>555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7" t="s">
        <v>556</v>
      </c>
      <c r="B238" s="7" t="s">
        <v>236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8" t="s">
        <v>557</v>
      </c>
      <c r="B239" s="8" t="s">
        <v>558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7" t="s">
        <v>559</v>
      </c>
      <c r="B240" s="7" t="s">
        <v>529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8" t="s">
        <v>560</v>
      </c>
      <c r="B241" s="8" t="s">
        <v>561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7" t="s">
        <v>562</v>
      </c>
      <c r="B242" s="7" t="s">
        <v>563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8" t="s">
        <v>564</v>
      </c>
      <c r="B243" s="8" t="s">
        <v>565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7" t="s">
        <v>566</v>
      </c>
      <c r="B244" s="7" t="s">
        <v>255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8" t="s">
        <v>567</v>
      </c>
      <c r="B245" s="8" t="s">
        <v>568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7" t="s">
        <v>569</v>
      </c>
      <c r="B246" s="7" t="s">
        <v>483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8" t="s">
        <v>570</v>
      </c>
      <c r="B247" s="8" t="s">
        <v>571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7" t="s">
        <v>572</v>
      </c>
      <c r="B248" s="7" t="s">
        <v>573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8" t="s">
        <v>574</v>
      </c>
      <c r="B249" s="8" t="s">
        <v>575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7" t="s">
        <v>576</v>
      </c>
      <c r="B250" s="7" t="s">
        <v>577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8" t="s">
        <v>578</v>
      </c>
      <c r="B251" s="8" t="s">
        <v>579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7" t="s">
        <v>580</v>
      </c>
      <c r="B252" s="7" t="s">
        <v>330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8" t="s">
        <v>581</v>
      </c>
      <c r="B253" s="8" t="s">
        <v>582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7" t="s">
        <v>583</v>
      </c>
      <c r="B254" s="7" t="s">
        <v>584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8" t="s">
        <v>585</v>
      </c>
      <c r="B255" s="8" t="s">
        <v>586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7" t="s">
        <v>587</v>
      </c>
      <c r="B256" s="7" t="s">
        <v>273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8" t="s">
        <v>588</v>
      </c>
      <c r="B257" s="8" t="s">
        <v>304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7" t="s">
        <v>589</v>
      </c>
      <c r="B258" s="7" t="s">
        <v>590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8" t="s">
        <v>591</v>
      </c>
      <c r="B259" s="8" t="s">
        <v>592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7" t="s">
        <v>593</v>
      </c>
      <c r="B260" s="7" t="s">
        <v>584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8" t="s">
        <v>594</v>
      </c>
      <c r="B261" s="8" t="s">
        <v>595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7" t="s">
        <v>596</v>
      </c>
      <c r="B262" s="7" t="s">
        <v>597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8" t="s">
        <v>598</v>
      </c>
      <c r="B263" s="8" t="s">
        <v>599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7" t="s">
        <v>600</v>
      </c>
      <c r="B264" s="7" t="s">
        <v>601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8" t="s">
        <v>602</v>
      </c>
      <c r="B265" s="8" t="s">
        <v>603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7" t="s">
        <v>604</v>
      </c>
      <c r="B266" s="7" t="s">
        <v>605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8" t="s">
        <v>606</v>
      </c>
      <c r="B267" s="8" t="s">
        <v>607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7" t="s">
        <v>608</v>
      </c>
      <c r="B268" s="7" t="s">
        <v>508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8" t="s">
        <v>609</v>
      </c>
      <c r="B269" s="8" t="s">
        <v>610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7" t="s">
        <v>611</v>
      </c>
      <c r="B270" s="7" t="s">
        <v>610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8" t="s">
        <v>612</v>
      </c>
      <c r="B271" s="8" t="s">
        <v>613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7" t="s">
        <v>614</v>
      </c>
      <c r="B272" s="7" t="s">
        <v>615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8" t="s">
        <v>616</v>
      </c>
      <c r="B273" s="8" t="s">
        <v>617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7" t="s">
        <v>618</v>
      </c>
      <c r="B274" s="7" t="s">
        <v>619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8" t="s">
        <v>620</v>
      </c>
      <c r="B275" s="8" t="s">
        <v>621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7" t="s">
        <v>622</v>
      </c>
      <c r="B276" s="7" t="s">
        <v>623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8" t="s">
        <v>624</v>
      </c>
      <c r="B277" s="8" t="s">
        <v>625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7" t="s">
        <v>626</v>
      </c>
      <c r="B278" s="7" t="s">
        <v>627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8" t="s">
        <v>628</v>
      </c>
      <c r="B279" s="8" t="s">
        <v>625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7" t="s">
        <v>629</v>
      </c>
      <c r="B280" s="7" t="s">
        <v>489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8" t="s">
        <v>630</v>
      </c>
      <c r="B281" s="8" t="s">
        <v>631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7" t="s">
        <v>632</v>
      </c>
      <c r="B282" s="7" t="s">
        <v>625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8" t="s">
        <v>633</v>
      </c>
      <c r="B283" s="8" t="s">
        <v>634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7" t="s">
        <v>635</v>
      </c>
      <c r="B284" s="7" t="s">
        <v>367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8" t="s">
        <v>636</v>
      </c>
      <c r="B285" s="8" t="s">
        <v>637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7" t="s">
        <v>638</v>
      </c>
      <c r="B286" s="7" t="s">
        <v>599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8" t="s">
        <v>639</v>
      </c>
      <c r="B287" s="8" t="s">
        <v>575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7" t="s">
        <v>640</v>
      </c>
      <c r="B288" s="7" t="s">
        <v>641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8" t="s">
        <v>642</v>
      </c>
      <c r="B289" s="8" t="s">
        <v>643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7" t="s">
        <v>644</v>
      </c>
      <c r="B290" s="7" t="s">
        <v>645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8" t="s">
        <v>646</v>
      </c>
      <c r="B291" s="8" t="s">
        <v>647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7" t="s">
        <v>648</v>
      </c>
      <c r="B292" s="7" t="s">
        <v>649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8" t="s">
        <v>650</v>
      </c>
      <c r="B293" s="8" t="s">
        <v>651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7" t="s">
        <v>652</v>
      </c>
      <c r="B294" s="7" t="s">
        <v>653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8" t="s">
        <v>654</v>
      </c>
      <c r="B295" s="8" t="s">
        <v>655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7" t="s">
        <v>656</v>
      </c>
      <c r="B296" s="7" t="s">
        <v>657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8" t="s">
        <v>658</v>
      </c>
      <c r="B297" s="8" t="s">
        <v>659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7" t="s">
        <v>660</v>
      </c>
      <c r="B298" s="7" t="s">
        <v>661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8" t="s">
        <v>662</v>
      </c>
      <c r="B299" s="8" t="s">
        <v>663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7" t="s">
        <v>664</v>
      </c>
      <c r="B300" s="7" t="s">
        <v>665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8" t="s">
        <v>666</v>
      </c>
      <c r="B301" s="8" t="s">
        <v>667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7" t="s">
        <v>668</v>
      </c>
      <c r="B302" s="7" t="s">
        <v>669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8" t="s">
        <v>670</v>
      </c>
      <c r="B303" s="8" t="s">
        <v>356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7" t="s">
        <v>671</v>
      </c>
      <c r="B304" s="7" t="s">
        <v>672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8" t="s">
        <v>673</v>
      </c>
      <c r="B305" s="8" t="s">
        <v>674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7" t="s">
        <v>675</v>
      </c>
      <c r="B306" s="7" t="s">
        <v>676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8" t="s">
        <v>677</v>
      </c>
      <c r="B307" s="8" t="s">
        <v>678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7" t="s">
        <v>679</v>
      </c>
      <c r="B308" s="7" t="s">
        <v>680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8" t="s">
        <v>681</v>
      </c>
      <c r="B309" s="8" t="s">
        <v>397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7" t="s">
        <v>682</v>
      </c>
      <c r="B310" s="7" t="s">
        <v>683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8" t="s">
        <v>684</v>
      </c>
      <c r="B311" s="8" t="s">
        <v>641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7" t="s">
        <v>685</v>
      </c>
      <c r="B312" s="7" t="s">
        <v>686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8" t="s">
        <v>687</v>
      </c>
      <c r="B313" s="8" t="s">
        <v>647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7" t="s">
        <v>688</v>
      </c>
      <c r="B314" s="7" t="s">
        <v>590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8" t="s">
        <v>689</v>
      </c>
      <c r="B315" s="8" t="s">
        <v>690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7" t="s">
        <v>691</v>
      </c>
      <c r="B316" s="7" t="s">
        <v>692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8" t="s">
        <v>693</v>
      </c>
      <c r="B317" s="8" t="s">
        <v>694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7" t="s">
        <v>695</v>
      </c>
      <c r="B318" s="7" t="s">
        <v>696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8" t="s">
        <v>697</v>
      </c>
      <c r="B319" s="8" t="s">
        <v>698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7" t="s">
        <v>699</v>
      </c>
      <c r="B320" s="7" t="s">
        <v>700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8" t="s">
        <v>701</v>
      </c>
      <c r="B321" s="8" t="s">
        <v>634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7" t="s">
        <v>702</v>
      </c>
      <c r="B322" s="7" t="s">
        <v>703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8" t="s">
        <v>704</v>
      </c>
      <c r="B323" s="8" t="s">
        <v>705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7" t="s">
        <v>706</v>
      </c>
      <c r="B324" s="7" t="s">
        <v>707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8" t="s">
        <v>708</v>
      </c>
      <c r="B325" s="8" t="s">
        <v>709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7" t="s">
        <v>710</v>
      </c>
      <c r="B326" s="7" t="s">
        <v>655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8" t="s">
        <v>711</v>
      </c>
      <c r="B327" s="8" t="s">
        <v>413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7" t="s">
        <v>712</v>
      </c>
      <c r="B328" s="7" t="s">
        <v>713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8" t="s">
        <v>714</v>
      </c>
      <c r="B329" s="8" t="s">
        <v>615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7" t="s">
        <v>715</v>
      </c>
      <c r="B330" s="7" t="s">
        <v>716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8" t="s">
        <v>717</v>
      </c>
      <c r="B331" s="8" t="s">
        <v>718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7" t="s">
        <v>719</v>
      </c>
      <c r="B332" s="7" t="s">
        <v>720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8" t="s">
        <v>721</v>
      </c>
      <c r="B333" s="8" t="s">
        <v>722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7" t="s">
        <v>723</v>
      </c>
      <c r="B334" s="7" t="s">
        <v>724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8" t="s">
        <v>725</v>
      </c>
      <c r="B335" s="8" t="s">
        <v>617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7" t="s">
        <v>726</v>
      </c>
      <c r="B336" s="7" t="s">
        <v>727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8" t="s">
        <v>728</v>
      </c>
      <c r="B337" s="8" t="s">
        <v>643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7" t="s">
        <v>729</v>
      </c>
      <c r="B338" s="7" t="s">
        <v>730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8" t="s">
        <v>731</v>
      </c>
      <c r="B339" s="8" t="s">
        <v>732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7" t="s">
        <v>733</v>
      </c>
      <c r="B340" s="7" t="s">
        <v>734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8" t="s">
        <v>735</v>
      </c>
      <c r="B341" s="8" t="s">
        <v>703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7" t="s">
        <v>736</v>
      </c>
      <c r="B342" s="7" t="s">
        <v>571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8" t="s">
        <v>737</v>
      </c>
      <c r="B343" s="8" t="s">
        <v>674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7" t="s">
        <v>738</v>
      </c>
      <c r="B344" s="7" t="s">
        <v>730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8" t="s">
        <v>739</v>
      </c>
      <c r="B345" s="8" t="s">
        <v>740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7" t="s">
        <v>741</v>
      </c>
      <c r="B346" s="7" t="s">
        <v>742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8" t="s">
        <v>743</v>
      </c>
      <c r="B347" s="8" t="s">
        <v>744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7" t="s">
        <v>745</v>
      </c>
      <c r="B348" s="7" t="s">
        <v>619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8" t="s">
        <v>746</v>
      </c>
      <c r="B349" s="8" t="s">
        <v>690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7" t="s">
        <v>747</v>
      </c>
      <c r="B350" s="7" t="s">
        <v>724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8" t="s">
        <v>748</v>
      </c>
      <c r="B351" s="8" t="s">
        <v>749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7" t="s">
        <v>750</v>
      </c>
      <c r="B352" s="7" t="s">
        <v>751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8" t="s">
        <v>752</v>
      </c>
      <c r="B353" s="8" t="s">
        <v>209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7" t="s">
        <v>753</v>
      </c>
      <c r="B354" s="7" t="s">
        <v>716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8" t="s">
        <v>754</v>
      </c>
      <c r="B355" s="8" t="s">
        <v>548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7" t="s">
        <v>755</v>
      </c>
      <c r="B356" s="7" t="s">
        <v>521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8" t="s">
        <v>756</v>
      </c>
      <c r="B357" s="8" t="s">
        <v>325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7" t="s">
        <v>757</v>
      </c>
      <c r="B358" s="7" t="s">
        <v>758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8" t="s">
        <v>759</v>
      </c>
      <c r="B359" s="8" t="s">
        <v>760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7" t="s">
        <v>761</v>
      </c>
      <c r="B360" s="7" t="s">
        <v>762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8" t="s">
        <v>763</v>
      </c>
      <c r="B361" s="8" t="s">
        <v>764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7" t="s">
        <v>765</v>
      </c>
      <c r="B362" s="7" t="s">
        <v>709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8" t="s">
        <v>766</v>
      </c>
      <c r="B363" s="8" t="s">
        <v>676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7" t="s">
        <v>767</v>
      </c>
      <c r="B364" s="7" t="s">
        <v>659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8" t="s">
        <v>768</v>
      </c>
      <c r="B365" s="8" t="s">
        <v>769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7" t="s">
        <v>770</v>
      </c>
      <c r="B366" s="7" t="s">
        <v>744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8" t="s">
        <v>771</v>
      </c>
      <c r="B367" s="8" t="s">
        <v>772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7" t="s">
        <v>773</v>
      </c>
      <c r="B368" s="7" t="s">
        <v>774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8" t="s">
        <v>775</v>
      </c>
      <c r="B369" s="8" t="s">
        <v>776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7" t="s">
        <v>777</v>
      </c>
      <c r="B370" s="7" t="s">
        <v>778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8" t="s">
        <v>779</v>
      </c>
      <c r="B371" s="8" t="s">
        <v>772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7" t="s">
        <v>780</v>
      </c>
      <c r="B372" s="7" t="s">
        <v>781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8" t="s">
        <v>782</v>
      </c>
      <c r="B373" s="8" t="s">
        <v>680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7" t="s">
        <v>783</v>
      </c>
      <c r="B374" s="7" t="s">
        <v>784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8" t="s">
        <v>785</v>
      </c>
      <c r="B375" s="8" t="s">
        <v>786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7" t="s">
        <v>787</v>
      </c>
      <c r="B376" s="7" t="s">
        <v>788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8" t="s">
        <v>789</v>
      </c>
      <c r="B377" s="8" t="s">
        <v>786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7" t="s">
        <v>790</v>
      </c>
      <c r="B378" s="7" t="s">
        <v>791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8" t="s">
        <v>792</v>
      </c>
      <c r="B379" s="8" t="s">
        <v>508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7" t="s">
        <v>793</v>
      </c>
      <c r="B380" s="7" t="s">
        <v>683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8" t="s">
        <v>794</v>
      </c>
      <c r="B381" s="8" t="s">
        <v>795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7" t="s">
        <v>796</v>
      </c>
      <c r="B382" s="7" t="s">
        <v>797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8" t="s">
        <v>798</v>
      </c>
      <c r="B383" s="8" t="s">
        <v>744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7" t="s">
        <v>799</v>
      </c>
      <c r="B384" s="7" t="s">
        <v>527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8" t="s">
        <v>799</v>
      </c>
      <c r="B385" s="8" t="s">
        <v>526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7" t="s">
        <v>800</v>
      </c>
      <c r="B386" s="7" t="s">
        <v>801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8" t="s">
        <v>802</v>
      </c>
      <c r="B387" s="8" t="s">
        <v>751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7" t="s">
        <v>803</v>
      </c>
      <c r="B388" s="7" t="s">
        <v>659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8" t="s">
        <v>804</v>
      </c>
      <c r="B389" s="8" t="s">
        <v>805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7" t="s">
        <v>806</v>
      </c>
      <c r="B390" s="7" t="s">
        <v>807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8" t="s">
        <v>808</v>
      </c>
      <c r="B391" s="8" t="s">
        <v>657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7" t="s">
        <v>809</v>
      </c>
      <c r="B392" s="7" t="s">
        <v>778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8" t="s">
        <v>810</v>
      </c>
      <c r="B393" s="8" t="s">
        <v>657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7" t="s">
        <v>811</v>
      </c>
      <c r="B394" s="7" t="s">
        <v>812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8" t="s">
        <v>813</v>
      </c>
      <c r="B395" s="8" t="s">
        <v>740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7" t="s">
        <v>814</v>
      </c>
      <c r="B396" s="7" t="s">
        <v>815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8" t="s">
        <v>816</v>
      </c>
      <c r="B397" s="8" t="s">
        <v>817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7" t="s">
        <v>818</v>
      </c>
      <c r="B398" s="7" t="s">
        <v>778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8" t="s">
        <v>819</v>
      </c>
      <c r="B399" s="8" t="s">
        <v>807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7" t="s">
        <v>820</v>
      </c>
      <c r="B400" s="7" t="s">
        <v>657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8" t="s">
        <v>821</v>
      </c>
      <c r="B401" s="8" t="s">
        <v>788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7" t="s">
        <v>822</v>
      </c>
      <c r="B402" s="7" t="s">
        <v>823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8" t="s">
        <v>824</v>
      </c>
      <c r="B403" s="8" t="s">
        <v>713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7" t="s">
        <v>825</v>
      </c>
      <c r="B404" s="7" t="s">
        <v>801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8" t="s">
        <v>826</v>
      </c>
      <c r="B405" s="8" t="s">
        <v>827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7" t="s">
        <v>828</v>
      </c>
      <c r="B406" s="7" t="s">
        <v>829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8" t="s">
        <v>830</v>
      </c>
      <c r="B407" s="8" t="s">
        <v>288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7" t="s">
        <v>831</v>
      </c>
      <c r="B408" s="7" t="s">
        <v>744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8" t="s">
        <v>832</v>
      </c>
      <c r="B409" s="8" t="s">
        <v>827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7" t="s">
        <v>833</v>
      </c>
      <c r="B410" s="7" t="s">
        <v>827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8" t="s">
        <v>834</v>
      </c>
      <c r="B411" s="8" t="s">
        <v>304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7" t="s">
        <v>835</v>
      </c>
      <c r="B412" s="7" t="s">
        <v>188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8" t="s">
        <v>836</v>
      </c>
      <c r="B413" s="8" t="s">
        <v>837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7" t="s">
        <v>838</v>
      </c>
      <c r="B414" s="7" t="s">
        <v>839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8" t="s">
        <v>840</v>
      </c>
      <c r="B415" s="8" t="s">
        <v>707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7" t="s">
        <v>841</v>
      </c>
      <c r="B416" s="7" t="s">
        <v>669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8" t="s">
        <v>842</v>
      </c>
      <c r="B417" s="8" t="s">
        <v>720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7" t="s">
        <v>843</v>
      </c>
      <c r="B418" s="7" t="s">
        <v>839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8" t="s">
        <v>844</v>
      </c>
      <c r="B419" s="8" t="s">
        <v>845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7" t="s">
        <v>846</v>
      </c>
      <c r="B420" s="7" t="s">
        <v>367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8" t="s">
        <v>847</v>
      </c>
      <c r="B421" s="8" t="s">
        <v>829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7" t="s">
        <v>848</v>
      </c>
      <c r="B422" s="7" t="s">
        <v>744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8" t="s">
        <v>849</v>
      </c>
      <c r="B423" s="8" t="s">
        <v>850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7" t="s">
        <v>851</v>
      </c>
      <c r="B424" s="7" t="s">
        <v>852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8" t="s">
        <v>853</v>
      </c>
      <c r="B425" s="8" t="s">
        <v>852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7" t="s">
        <v>854</v>
      </c>
      <c r="B426" s="7" t="s">
        <v>805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8" t="s">
        <v>855</v>
      </c>
      <c r="B427" s="8" t="s">
        <v>643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7" t="s">
        <v>856</v>
      </c>
      <c r="B428" s="7" t="s">
        <v>857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8" t="s">
        <v>858</v>
      </c>
      <c r="B429" s="8" t="s">
        <v>859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7" t="s">
        <v>860</v>
      </c>
      <c r="B430" s="7" t="s">
        <v>744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8" t="s">
        <v>861</v>
      </c>
      <c r="B431" s="8" t="s">
        <v>862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7" t="s">
        <v>863</v>
      </c>
      <c r="B432" s="7" t="s">
        <v>864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8" t="s">
        <v>865</v>
      </c>
      <c r="B433" s="8" t="s">
        <v>744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7" t="s">
        <v>866</v>
      </c>
      <c r="B434" s="7" t="s">
        <v>867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8" t="s">
        <v>868</v>
      </c>
      <c r="B435" s="8" t="s">
        <v>869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7" t="s">
        <v>870</v>
      </c>
      <c r="B436" s="7" t="s">
        <v>694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8" t="s">
        <v>871</v>
      </c>
      <c r="B437" s="8" t="s">
        <v>872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7" t="s">
        <v>873</v>
      </c>
      <c r="B438" s="7" t="s">
        <v>872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8" t="s">
        <v>874</v>
      </c>
      <c r="B439" s="8" t="s">
        <v>805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7" t="s">
        <v>875</v>
      </c>
      <c r="B440" s="7" t="s">
        <v>875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8" t="s">
        <v>876</v>
      </c>
      <c r="B441" s="8" t="s">
        <v>817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7" t="s">
        <v>877</v>
      </c>
      <c r="B442" s="7" t="s">
        <v>722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8" t="s">
        <v>878</v>
      </c>
      <c r="B443" s="8" t="s">
        <v>879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7" t="s">
        <v>880</v>
      </c>
      <c r="B444" s="7" t="s">
        <v>881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8" t="s">
        <v>882</v>
      </c>
      <c r="B445" s="8" t="s">
        <v>651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7" t="s">
        <v>883</v>
      </c>
      <c r="B446" s="7" t="s">
        <v>781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8" t="s">
        <v>884</v>
      </c>
      <c r="B447" s="8" t="s">
        <v>885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7" t="s">
        <v>886</v>
      </c>
      <c r="B448" s="7" t="s">
        <v>637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8" t="s">
        <v>887</v>
      </c>
      <c r="B449" s="8" t="s">
        <v>888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7" t="s">
        <v>889</v>
      </c>
      <c r="B450" s="7" t="s">
        <v>889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8" t="s">
        <v>890</v>
      </c>
      <c r="B451" s="8" t="s">
        <v>891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7" t="s">
        <v>892</v>
      </c>
      <c r="B452" s="7" t="s">
        <v>893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8" t="s">
        <v>894</v>
      </c>
      <c r="B453" s="8" t="s">
        <v>895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7" t="s">
        <v>896</v>
      </c>
      <c r="B454" s="7" t="s">
        <v>897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8" t="s">
        <v>898</v>
      </c>
      <c r="B455" s="8" t="s">
        <v>899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7" t="s">
        <v>900</v>
      </c>
      <c r="B456" s="7" t="s">
        <v>900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8" t="s">
        <v>901</v>
      </c>
      <c r="B457" s="8" t="s">
        <v>901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7" t="s">
        <v>902</v>
      </c>
      <c r="B458" s="7" t="s">
        <v>893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8" t="s">
        <v>903</v>
      </c>
      <c r="B459" s="8" t="s">
        <v>904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7" t="s">
        <v>905</v>
      </c>
      <c r="B460" s="7" t="s">
        <v>906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8" t="s">
        <v>907</v>
      </c>
      <c r="B461" s="8" t="s">
        <v>908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7" t="s">
        <v>909</v>
      </c>
      <c r="B462" s="7" t="s">
        <v>908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8" t="s">
        <v>910</v>
      </c>
      <c r="B463" s="8" t="s">
        <v>911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7" t="s">
        <v>912</v>
      </c>
      <c r="B464" s="7" t="s">
        <v>911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8" t="s">
        <v>913</v>
      </c>
      <c r="B465" s="8" t="s">
        <v>914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7" t="s">
        <v>915</v>
      </c>
      <c r="B466" s="7" t="s">
        <v>916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8" t="s">
        <v>917</v>
      </c>
      <c r="B467" s="8" t="s">
        <v>916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7" t="s">
        <v>918</v>
      </c>
      <c r="B468" s="7" t="s">
        <v>914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8" t="s">
        <v>919</v>
      </c>
      <c r="B469" s="8" t="s">
        <v>919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7" t="s">
        <v>920</v>
      </c>
      <c r="B470" s="7" t="s">
        <v>921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8" t="s">
        <v>922</v>
      </c>
      <c r="B471" s="8" t="s">
        <v>923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7" t="s">
        <v>924</v>
      </c>
      <c r="B472" s="7" t="s">
        <v>923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8" t="s">
        <v>925</v>
      </c>
      <c r="B473" s="8" t="s">
        <v>885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7" t="s">
        <v>926</v>
      </c>
      <c r="B474" s="7" t="s">
        <v>926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8" t="s">
        <v>927</v>
      </c>
      <c r="B475" s="8" t="s">
        <v>465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7" t="s">
        <v>928</v>
      </c>
      <c r="B476" s="7" t="s">
        <v>929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8" t="s">
        <v>930</v>
      </c>
      <c r="B477" s="8" t="s">
        <v>930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7" t="s">
        <v>931</v>
      </c>
      <c r="B478" s="7" t="s">
        <v>749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8" t="s">
        <v>932</v>
      </c>
      <c r="B479" s="8" t="s">
        <v>760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7" t="s">
        <v>933</v>
      </c>
      <c r="B480" s="7" t="s">
        <v>934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8" t="s">
        <v>935</v>
      </c>
      <c r="B481" s="8" t="s">
        <v>936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7" t="s">
        <v>937</v>
      </c>
      <c r="B482" s="7" t="s">
        <v>936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8" t="s">
        <v>938</v>
      </c>
      <c r="B483" s="8" t="s">
        <v>939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7" t="s">
        <v>940</v>
      </c>
      <c r="B484" s="7" t="s">
        <v>939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8" t="s">
        <v>941</v>
      </c>
      <c r="B485" s="8" t="s">
        <v>941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7" t="s">
        <v>942</v>
      </c>
      <c r="B486" s="7" t="s">
        <v>839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8" t="s">
        <v>943</v>
      </c>
      <c r="B487" s="8" t="s">
        <v>944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7" t="s">
        <v>945</v>
      </c>
      <c r="B488" s="7" t="s">
        <v>944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8" t="s">
        <v>946</v>
      </c>
      <c r="B489" s="8" t="s">
        <v>944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7" t="s">
        <v>947</v>
      </c>
      <c r="B490" s="7" t="s">
        <v>948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8" t="s">
        <v>949</v>
      </c>
      <c r="B491" s="8" t="s">
        <v>950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7" t="s">
        <v>951</v>
      </c>
      <c r="B492" s="7" t="s">
        <v>952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8" t="s">
        <v>953</v>
      </c>
      <c r="B493" s="8" t="s">
        <v>948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7" t="s">
        <v>954</v>
      </c>
      <c r="B494" s="7" t="s">
        <v>955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8" t="s">
        <v>956</v>
      </c>
      <c r="B495" s="8" t="s">
        <v>957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7" t="s">
        <v>958</v>
      </c>
      <c r="B496" s="7" t="s">
        <v>957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8" t="s">
        <v>959</v>
      </c>
      <c r="B497" s="8" t="s">
        <v>960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7" t="s">
        <v>961</v>
      </c>
      <c r="B498" s="7" t="s">
        <v>961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8" t="s">
        <v>962</v>
      </c>
      <c r="B499" s="8" t="s">
        <v>962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7" t="s">
        <v>963</v>
      </c>
      <c r="B500" s="7" t="s">
        <v>963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8" t="s">
        <v>964</v>
      </c>
      <c r="B501" s="8" t="s">
        <v>964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7" t="s">
        <v>965</v>
      </c>
      <c r="B502" s="7" t="s">
        <v>965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8" t="s">
        <v>966</v>
      </c>
      <c r="B503" s="8" t="s">
        <v>967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7" t="s">
        <v>968</v>
      </c>
      <c r="B504" s="7" t="s">
        <v>968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8" t="s">
        <v>969</v>
      </c>
      <c r="B505" s="8" t="s">
        <v>969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7" t="s">
        <v>970</v>
      </c>
      <c r="B506" s="7" t="s">
        <v>970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8" t="s">
        <v>971</v>
      </c>
      <c r="B507" s="8" t="s">
        <v>463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7" t="s">
        <v>972</v>
      </c>
      <c r="B508" s="7" t="s">
        <v>568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8" t="s">
        <v>973</v>
      </c>
      <c r="B509" s="8" t="s">
        <v>973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7" t="s">
        <v>974</v>
      </c>
      <c r="B510" s="7" t="s">
        <v>975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8" t="s">
        <v>976</v>
      </c>
      <c r="B511" s="8" t="s">
        <v>976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7" t="s">
        <v>977</v>
      </c>
      <c r="B512" s="7" t="s">
        <v>977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8" t="s">
        <v>978</v>
      </c>
      <c r="B513" s="8" t="s">
        <v>978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7" t="s">
        <v>979</v>
      </c>
      <c r="B514" s="7" t="s">
        <v>980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8" t="s">
        <v>981</v>
      </c>
      <c r="B515" s="8" t="s">
        <v>982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7" t="s">
        <v>983</v>
      </c>
      <c r="B516" s="7" t="s">
        <v>984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8" t="s">
        <v>985</v>
      </c>
      <c r="B517" s="8" t="s">
        <v>985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7" t="s">
        <v>986</v>
      </c>
      <c r="B518" s="7" t="s">
        <v>987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8" t="s">
        <v>988</v>
      </c>
      <c r="B519" s="8" t="s">
        <v>987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7" t="s">
        <v>989</v>
      </c>
      <c r="B520" s="7" t="s">
        <v>990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8" t="s">
        <v>991</v>
      </c>
      <c r="B521" s="8" t="s">
        <v>914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7" t="s">
        <v>992</v>
      </c>
      <c r="B522" s="7" t="s">
        <v>823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8" t="s">
        <v>993</v>
      </c>
      <c r="B523" s="8" t="s">
        <v>584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7" t="s">
        <v>994</v>
      </c>
      <c r="B524" s="7" t="s">
        <v>899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8" t="s">
        <v>995</v>
      </c>
      <c r="B525" s="8" t="s">
        <v>692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7" t="s">
        <v>996</v>
      </c>
      <c r="B526" s="7" t="s">
        <v>997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8" t="s">
        <v>998</v>
      </c>
      <c r="B527" s="8" t="s">
        <v>999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7" t="s">
        <v>1000</v>
      </c>
      <c r="B528" s="7" t="s">
        <v>1001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8" t="s">
        <v>1002</v>
      </c>
      <c r="B529" s="8" t="s">
        <v>921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7" t="s">
        <v>1003</v>
      </c>
      <c r="B530" s="7" t="s">
        <v>929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8" t="s">
        <v>1004</v>
      </c>
      <c r="B531" s="8" t="s">
        <v>812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7" t="s">
        <v>1005</v>
      </c>
      <c r="B532" s="7" t="s">
        <v>774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8" t="s">
        <v>1006</v>
      </c>
      <c r="B533" s="8" t="s">
        <v>651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7" t="s">
        <v>1007</v>
      </c>
      <c r="B534" s="7" t="s">
        <v>742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8" t="s">
        <v>1008</v>
      </c>
      <c r="B535" s="8" t="s">
        <v>575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7" t="s">
        <v>1009</v>
      </c>
      <c r="B536" s="7" t="s">
        <v>1010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38C4E-8833-4497-8B1F-91A8332FE5C1}">
  <dimension ref="A1:I80"/>
  <sheetViews>
    <sheetView topLeftCell="A9" workbookViewId="0">
      <selection activeCell="G10" sqref="G10"/>
    </sheetView>
  </sheetViews>
  <sheetFormatPr defaultRowHeight="12.75"/>
  <cols>
    <col min="1" max="1" width="21" style="13" customWidth="1"/>
    <col min="2" max="2" width="22" style="13" customWidth="1"/>
    <col min="3" max="3" width="5.85546875" style="13" bestFit="1" customWidth="1"/>
    <col min="7" max="9" width="23.85546875" style="13" customWidth="1"/>
  </cols>
  <sheetData>
    <row r="1" spans="1:9" ht="13.5" thickBot="1">
      <c r="A1" s="9" t="s">
        <v>1013</v>
      </c>
      <c r="B1" s="10" t="s">
        <v>1014</v>
      </c>
      <c r="C1" s="10" t="s">
        <v>1055</v>
      </c>
      <c r="G1" s="9"/>
      <c r="H1" s="9"/>
      <c r="I1" s="10"/>
    </row>
    <row r="2" spans="1:9" ht="13.5" thickBot="1">
      <c r="A2" s="11" t="s">
        <v>188</v>
      </c>
      <c r="B2" s="12" t="s">
        <v>1015</v>
      </c>
      <c r="C2" s="12">
        <v>68</v>
      </c>
      <c r="G2" s="11"/>
      <c r="H2" s="11"/>
      <c r="I2" s="12"/>
    </row>
    <row r="3" spans="1:9" ht="13.5" thickBot="1">
      <c r="A3" s="11" t="s">
        <v>239</v>
      </c>
      <c r="B3" s="12" t="s">
        <v>1016</v>
      </c>
      <c r="C3" s="12">
        <v>8</v>
      </c>
      <c r="G3" s="11"/>
      <c r="H3" s="11"/>
      <c r="I3" s="12"/>
    </row>
    <row r="4" spans="1:9" ht="13.5" thickBot="1">
      <c r="A4" s="11" t="s">
        <v>186</v>
      </c>
      <c r="B4" s="12" t="s">
        <v>1017</v>
      </c>
      <c r="C4" s="12">
        <v>71</v>
      </c>
      <c r="G4" s="11"/>
      <c r="H4" s="11"/>
      <c r="I4" s="12"/>
    </row>
    <row r="5" spans="1:9" ht="13.5" thickBot="1">
      <c r="A5" s="11" t="s">
        <v>270</v>
      </c>
      <c r="B5" s="12" t="s">
        <v>1018</v>
      </c>
      <c r="C5" s="12">
        <v>100</v>
      </c>
      <c r="G5" s="11"/>
      <c r="H5" s="11"/>
      <c r="I5" s="12"/>
    </row>
    <row r="6" spans="1:9" ht="13.5" thickBot="1">
      <c r="A6" s="11" t="s">
        <v>312</v>
      </c>
      <c r="B6" s="12" t="s">
        <v>1019</v>
      </c>
      <c r="C6" s="12">
        <v>26</v>
      </c>
      <c r="G6" s="11"/>
      <c r="H6" s="11"/>
      <c r="I6" s="12"/>
    </row>
    <row r="7" spans="1:9" ht="13.5" thickBot="1">
      <c r="A7" s="11" t="s">
        <v>217</v>
      </c>
      <c r="B7" s="12" t="s">
        <v>1017</v>
      </c>
      <c r="C7" s="12">
        <v>14</v>
      </c>
      <c r="G7" s="11"/>
      <c r="H7" s="11"/>
      <c r="I7" s="12"/>
    </row>
    <row r="8" spans="1:9" ht="13.5" thickBot="1">
      <c r="A8" s="11" t="s">
        <v>186</v>
      </c>
      <c r="B8" s="12" t="s">
        <v>1017</v>
      </c>
      <c r="C8" s="12">
        <v>71</v>
      </c>
      <c r="G8" s="11"/>
      <c r="H8" s="11"/>
      <c r="I8" s="12"/>
    </row>
    <row r="9" spans="1:9" ht="13.5" thickBot="1">
      <c r="A9" s="11" t="s">
        <v>191</v>
      </c>
      <c r="B9" s="12" t="s">
        <v>1016</v>
      </c>
      <c r="C9" s="12">
        <v>82</v>
      </c>
      <c r="G9" s="11"/>
      <c r="H9" s="11"/>
      <c r="I9" s="12"/>
    </row>
    <row r="10" spans="1:9" ht="13.5" thickBot="1">
      <c r="A10" s="11" t="s">
        <v>254</v>
      </c>
      <c r="B10" s="12" t="s">
        <v>1020</v>
      </c>
      <c r="C10" s="12">
        <v>50</v>
      </c>
      <c r="G10" s="11"/>
      <c r="H10" s="11"/>
      <c r="I10" s="12"/>
    </row>
    <row r="11" spans="1:9" ht="13.5" thickBot="1">
      <c r="A11" s="11" t="s">
        <v>197</v>
      </c>
      <c r="B11" s="12" t="s">
        <v>1021</v>
      </c>
      <c r="C11" s="12">
        <v>16</v>
      </c>
      <c r="G11" s="11"/>
      <c r="H11" s="11"/>
      <c r="I11" s="12"/>
    </row>
    <row r="12" spans="1:9" ht="13.5" thickBot="1">
      <c r="A12" s="11" t="s">
        <v>289</v>
      </c>
      <c r="B12" s="12" t="s">
        <v>1022</v>
      </c>
      <c r="C12" s="12">
        <v>47</v>
      </c>
      <c r="G12" s="11"/>
      <c r="H12" s="11"/>
      <c r="I12" s="12"/>
    </row>
    <row r="13" spans="1:9" ht="13.5" thickBot="1">
      <c r="A13" s="11" t="s">
        <v>304</v>
      </c>
      <c r="B13" s="12" t="s">
        <v>1023</v>
      </c>
      <c r="C13" s="12">
        <v>22</v>
      </c>
      <c r="G13" s="11"/>
      <c r="H13" s="11"/>
      <c r="I13" s="12"/>
    </row>
    <row r="14" spans="1:9" ht="13.5" thickBot="1">
      <c r="A14" s="11" t="s">
        <v>194</v>
      </c>
      <c r="B14" s="12" t="s">
        <v>1024</v>
      </c>
      <c r="C14" s="12">
        <v>16</v>
      </c>
      <c r="G14" s="11"/>
      <c r="H14" s="11"/>
      <c r="I14" s="12"/>
    </row>
    <row r="15" spans="1:9" ht="13.5" thickBot="1">
      <c r="A15" s="11" t="s">
        <v>286</v>
      </c>
      <c r="B15" s="12" t="s">
        <v>1017</v>
      </c>
      <c r="C15" s="12">
        <v>10</v>
      </c>
      <c r="G15" s="11"/>
      <c r="H15" s="11"/>
      <c r="I15" s="12"/>
    </row>
    <row r="16" spans="1:9" ht="13.5" thickBot="1">
      <c r="A16" s="11" t="s">
        <v>202</v>
      </c>
      <c r="B16" s="12" t="s">
        <v>1019</v>
      </c>
      <c r="C16" s="12">
        <v>25</v>
      </c>
      <c r="G16" s="11"/>
      <c r="H16" s="11"/>
      <c r="I16" s="12"/>
    </row>
    <row r="17" spans="1:9" ht="13.5" thickBot="1">
      <c r="A17" s="11" t="s">
        <v>227</v>
      </c>
      <c r="B17" s="12" t="s">
        <v>1015</v>
      </c>
      <c r="C17" s="12">
        <v>83</v>
      </c>
      <c r="G17" s="11"/>
      <c r="H17" s="11"/>
      <c r="I17" s="12"/>
    </row>
    <row r="18" spans="1:9" ht="13.5" thickBot="1">
      <c r="A18" s="11" t="s">
        <v>266</v>
      </c>
      <c r="B18" s="12" t="s">
        <v>1025</v>
      </c>
      <c r="C18" s="12">
        <v>55</v>
      </c>
      <c r="G18" s="11"/>
      <c r="H18" s="11"/>
      <c r="I18" s="12"/>
    </row>
    <row r="19" spans="1:9" ht="24.75" thickBot="1">
      <c r="A19" s="11" t="s">
        <v>253</v>
      </c>
      <c r="B19" s="12" t="s">
        <v>1031</v>
      </c>
      <c r="C19" s="12">
        <v>87</v>
      </c>
      <c r="G19" s="11"/>
      <c r="H19" s="11"/>
      <c r="I19" s="12"/>
    </row>
    <row r="20" spans="1:9" ht="13.5" thickBot="1">
      <c r="A20" s="11" t="s">
        <v>199</v>
      </c>
      <c r="B20" s="12" t="s">
        <v>1026</v>
      </c>
      <c r="C20" s="12">
        <v>45</v>
      </c>
      <c r="G20" s="11"/>
      <c r="H20" s="11"/>
      <c r="I20" s="12"/>
    </row>
    <row r="21" spans="1:9" ht="13.5" thickBot="1">
      <c r="A21" s="11" t="s">
        <v>260</v>
      </c>
      <c r="B21" s="12" t="s">
        <v>1032</v>
      </c>
      <c r="C21" s="12">
        <v>52</v>
      </c>
      <c r="G21" s="11"/>
      <c r="H21" s="11"/>
      <c r="I21" s="12"/>
    </row>
    <row r="22" spans="1:9" ht="13.5" thickBot="1">
      <c r="A22" s="11" t="s">
        <v>193</v>
      </c>
      <c r="B22" s="12" t="s">
        <v>1021</v>
      </c>
      <c r="C22" s="12">
        <v>81</v>
      </c>
      <c r="G22" s="11"/>
      <c r="H22" s="11"/>
      <c r="I22" s="12"/>
    </row>
    <row r="23" spans="1:9" ht="13.5" thickBot="1">
      <c r="A23" s="11" t="s">
        <v>228</v>
      </c>
      <c r="B23" s="12" t="s">
        <v>1028</v>
      </c>
      <c r="C23" s="12">
        <v>102</v>
      </c>
      <c r="G23" s="11"/>
      <c r="H23" s="11"/>
      <c r="I23" s="12"/>
    </row>
    <row r="24" spans="1:9" ht="13.5" thickBot="1">
      <c r="A24" s="11" t="s">
        <v>234</v>
      </c>
      <c r="B24" s="12" t="s">
        <v>1027</v>
      </c>
      <c r="C24" s="12">
        <v>76</v>
      </c>
      <c r="G24" s="11"/>
      <c r="H24" s="11"/>
      <c r="I24" s="12"/>
    </row>
    <row r="25" spans="1:9" ht="13.5" thickBot="1">
      <c r="A25" s="11" t="s">
        <v>219</v>
      </c>
      <c r="B25" s="12" t="s">
        <v>1028</v>
      </c>
      <c r="C25" s="12">
        <v>15</v>
      </c>
      <c r="G25" s="11"/>
      <c r="H25" s="11"/>
      <c r="I25" s="12"/>
    </row>
    <row r="26" spans="1:9" ht="13.5" thickBot="1">
      <c r="A26" s="11" t="s">
        <v>339</v>
      </c>
      <c r="B26" s="12" t="s">
        <v>1029</v>
      </c>
      <c r="C26" s="12">
        <v>26</v>
      </c>
      <c r="G26" s="11"/>
      <c r="H26" s="11"/>
      <c r="I26" s="12"/>
    </row>
    <row r="27" spans="1:9" ht="24.75" thickBot="1">
      <c r="A27" s="11" t="s">
        <v>216</v>
      </c>
      <c r="B27" s="12" t="s">
        <v>1033</v>
      </c>
      <c r="C27" s="12">
        <v>9</v>
      </c>
      <c r="G27" s="11"/>
      <c r="H27" s="11"/>
      <c r="I27" s="12"/>
    </row>
    <row r="28" spans="1:9" ht="13.5" thickBot="1">
      <c r="A28" s="11" t="s">
        <v>190</v>
      </c>
      <c r="B28" s="12" t="s">
        <v>1034</v>
      </c>
      <c r="C28" s="12">
        <v>29</v>
      </c>
      <c r="G28" s="11"/>
      <c r="H28" s="11"/>
      <c r="I28" s="12"/>
    </row>
    <row r="29" spans="1:9" ht="13.5" thickBot="1">
      <c r="A29" s="11" t="s">
        <v>285</v>
      </c>
      <c r="B29" s="12" t="s">
        <v>1030</v>
      </c>
      <c r="C29" s="12">
        <v>8</v>
      </c>
      <c r="G29" s="11"/>
      <c r="H29" s="11"/>
      <c r="I29" s="12"/>
    </row>
    <row r="30" spans="1:9" ht="13.5" thickBot="1">
      <c r="A30" s="11" t="s">
        <v>256</v>
      </c>
      <c r="B30" s="12" t="s">
        <v>1029</v>
      </c>
      <c r="C30" s="12">
        <v>26</v>
      </c>
      <c r="G30" s="11"/>
      <c r="H30" s="11"/>
      <c r="I30" s="12"/>
    </row>
    <row r="31" spans="1:9" ht="13.5" thickBot="1">
      <c r="A31" s="11" t="s">
        <v>273</v>
      </c>
      <c r="B31" s="12" t="s">
        <v>1035</v>
      </c>
      <c r="C31" s="12">
        <v>24</v>
      </c>
      <c r="G31" s="11"/>
      <c r="H31" s="11"/>
      <c r="I31" s="12"/>
    </row>
    <row r="32" spans="1:9" ht="13.5" thickBot="1">
      <c r="A32" s="11" t="s">
        <v>208</v>
      </c>
      <c r="B32" s="12" t="s">
        <v>1036</v>
      </c>
      <c r="C32" s="12">
        <v>26</v>
      </c>
      <c r="G32" s="11"/>
      <c r="H32" s="11"/>
      <c r="I32" s="12"/>
    </row>
    <row r="33" spans="1:9" ht="13.5" thickBot="1">
      <c r="A33" s="11" t="s">
        <v>299</v>
      </c>
      <c r="B33" s="12" t="s">
        <v>1017</v>
      </c>
      <c r="C33" s="12">
        <v>14</v>
      </c>
      <c r="G33" s="11"/>
      <c r="H33" s="11"/>
      <c r="I33" s="12"/>
    </row>
    <row r="34" spans="1:9" ht="13.5" thickBot="1">
      <c r="A34" s="11" t="s">
        <v>196</v>
      </c>
      <c r="B34" s="12" t="s">
        <v>1035</v>
      </c>
      <c r="C34" s="12">
        <v>58</v>
      </c>
      <c r="G34" s="11"/>
      <c r="H34" s="11"/>
      <c r="I34" s="12"/>
    </row>
    <row r="35" spans="1:9" ht="13.5" thickBot="1">
      <c r="A35" s="11" t="s">
        <v>213</v>
      </c>
      <c r="B35" s="12" t="s">
        <v>1021</v>
      </c>
      <c r="C35" s="12">
        <v>216</v>
      </c>
      <c r="G35" s="11"/>
      <c r="H35" s="11"/>
      <c r="I35" s="12"/>
    </row>
    <row r="36" spans="1:9" ht="13.5" thickBot="1">
      <c r="A36" s="11" t="s">
        <v>251</v>
      </c>
      <c r="B36" s="12" t="s">
        <v>1037</v>
      </c>
      <c r="C36" s="12">
        <v>119</v>
      </c>
      <c r="G36" s="11"/>
      <c r="H36" s="11"/>
      <c r="I36" s="12"/>
    </row>
    <row r="37" spans="1:9" ht="13.5" thickBot="1">
      <c r="A37" s="11" t="s">
        <v>255</v>
      </c>
      <c r="B37" s="12" t="s">
        <v>1015</v>
      </c>
      <c r="C37" s="12">
        <v>123</v>
      </c>
      <c r="G37" s="11"/>
      <c r="H37" s="11"/>
      <c r="I37" s="12"/>
    </row>
    <row r="38" spans="1:9" ht="13.5" thickBot="1">
      <c r="A38" s="11" t="s">
        <v>303</v>
      </c>
      <c r="B38" s="12" t="s">
        <v>1038</v>
      </c>
      <c r="C38" s="12">
        <v>88</v>
      </c>
      <c r="G38" s="11"/>
      <c r="H38" s="11"/>
      <c r="I38" s="12"/>
    </row>
    <row r="39" spans="1:9" ht="13.5" thickBot="1">
      <c r="A39" s="11" t="s">
        <v>321</v>
      </c>
      <c r="B39" s="12" t="s">
        <v>1028</v>
      </c>
      <c r="C39" s="12">
        <v>71</v>
      </c>
      <c r="G39" s="11"/>
      <c r="H39" s="11"/>
      <c r="I39" s="12"/>
    </row>
    <row r="40" spans="1:9" ht="13.5" thickBot="1">
      <c r="A40" s="11" t="s">
        <v>184</v>
      </c>
      <c r="B40" s="12" t="s">
        <v>1027</v>
      </c>
      <c r="C40" s="12">
        <v>67</v>
      </c>
      <c r="G40" s="11"/>
      <c r="H40" s="11"/>
      <c r="I40" s="12"/>
    </row>
    <row r="41" spans="1:9" ht="13.5" thickBot="1">
      <c r="A41" s="11" t="s">
        <v>236</v>
      </c>
      <c r="B41" s="12" t="s">
        <v>1015</v>
      </c>
      <c r="C41" s="12">
        <v>123</v>
      </c>
      <c r="G41" s="11"/>
      <c r="H41" s="11"/>
      <c r="I41" s="12"/>
    </row>
    <row r="42" spans="1:9" ht="13.5" thickBot="1">
      <c r="A42" s="11" t="s">
        <v>233</v>
      </c>
      <c r="B42" s="12" t="s">
        <v>1019</v>
      </c>
      <c r="C42" s="12">
        <v>14</v>
      </c>
      <c r="G42" s="11"/>
      <c r="H42" s="11"/>
      <c r="I42" s="12"/>
    </row>
    <row r="43" spans="1:9" ht="13.5" thickBot="1">
      <c r="A43" s="11" t="s">
        <v>209</v>
      </c>
      <c r="B43" s="12" t="s">
        <v>1019</v>
      </c>
      <c r="C43" s="12">
        <v>70</v>
      </c>
      <c r="G43" s="11"/>
      <c r="H43" s="11"/>
      <c r="I43" s="12"/>
    </row>
    <row r="44" spans="1:9" ht="13.5" thickBot="1">
      <c r="A44" s="11" t="s">
        <v>235</v>
      </c>
      <c r="B44" s="12" t="s">
        <v>1039</v>
      </c>
      <c r="C44" s="12">
        <v>12</v>
      </c>
      <c r="G44" s="11"/>
      <c r="H44" s="11"/>
      <c r="I44" s="12"/>
    </row>
    <row r="45" spans="1:9" ht="13.5" thickBot="1">
      <c r="A45" s="11" t="s">
        <v>248</v>
      </c>
      <c r="B45" s="12" t="s">
        <v>1028</v>
      </c>
      <c r="C45" s="12">
        <v>24</v>
      </c>
      <c r="G45" s="11"/>
      <c r="H45" s="11"/>
      <c r="I45" s="12"/>
    </row>
    <row r="46" spans="1:9" ht="13.5" thickBot="1">
      <c r="A46" s="11" t="s">
        <v>220</v>
      </c>
      <c r="B46" s="12" t="s">
        <v>1040</v>
      </c>
      <c r="C46" s="12">
        <v>25</v>
      </c>
      <c r="G46" s="11"/>
      <c r="H46" s="11"/>
      <c r="I46" s="12"/>
    </row>
    <row r="47" spans="1:9" ht="13.5" thickBot="1">
      <c r="A47" s="11" t="s">
        <v>276</v>
      </c>
      <c r="B47" s="12" t="s">
        <v>1041</v>
      </c>
      <c r="C47" s="12">
        <v>12</v>
      </c>
      <c r="G47" s="11"/>
      <c r="H47" s="11"/>
      <c r="I47" s="12"/>
    </row>
    <row r="48" spans="1:9" ht="13.5" thickBot="1">
      <c r="A48" s="11" t="s">
        <v>322</v>
      </c>
      <c r="B48" s="12" t="s">
        <v>1042</v>
      </c>
      <c r="C48" s="12">
        <v>150</v>
      </c>
      <c r="G48" s="11"/>
      <c r="H48" s="11"/>
      <c r="I48" s="12"/>
    </row>
    <row r="49" spans="1:9" ht="13.5" thickBot="1">
      <c r="A49" s="11" t="s">
        <v>332</v>
      </c>
      <c r="B49" s="12" t="s">
        <v>1036</v>
      </c>
      <c r="C49" s="12">
        <v>41</v>
      </c>
      <c r="G49" s="11"/>
      <c r="H49" s="11"/>
      <c r="I49" s="12"/>
    </row>
    <row r="50" spans="1:9" ht="13.5" thickBot="1">
      <c r="A50" s="11" t="s">
        <v>230</v>
      </c>
      <c r="B50" s="12" t="s">
        <v>1019</v>
      </c>
      <c r="C50" s="12">
        <v>72</v>
      </c>
      <c r="G50" s="11"/>
      <c r="H50" s="11"/>
      <c r="I50" s="12"/>
    </row>
    <row r="51" spans="1:9" ht="13.5" thickBot="1">
      <c r="A51" s="11" t="s">
        <v>288</v>
      </c>
      <c r="B51" s="12" t="s">
        <v>1019</v>
      </c>
      <c r="C51" s="12">
        <v>62</v>
      </c>
      <c r="G51" s="11"/>
      <c r="H51" s="11"/>
      <c r="I51" s="12"/>
    </row>
    <row r="52" spans="1:9" ht="13.5" thickBot="1">
      <c r="A52" s="11" t="s">
        <v>298</v>
      </c>
      <c r="B52" s="12" t="s">
        <v>1019</v>
      </c>
      <c r="C52" s="12">
        <v>17</v>
      </c>
      <c r="G52" s="11"/>
      <c r="H52" s="11"/>
      <c r="I52" s="12"/>
    </row>
    <row r="53" spans="1:9" ht="13.5" thickBot="1">
      <c r="A53" s="11" t="s">
        <v>252</v>
      </c>
      <c r="B53" s="12" t="s">
        <v>1043</v>
      </c>
      <c r="C53" s="12">
        <v>63</v>
      </c>
      <c r="G53" s="11"/>
      <c r="H53" s="11"/>
      <c r="I53" s="12"/>
    </row>
    <row r="54" spans="1:9" ht="13.5" thickBot="1">
      <c r="A54" s="11" t="s">
        <v>326</v>
      </c>
      <c r="B54" s="12" t="s">
        <v>1044</v>
      </c>
      <c r="C54" s="12">
        <v>47</v>
      </c>
      <c r="G54" s="11"/>
      <c r="H54" s="11"/>
      <c r="I54" s="12"/>
    </row>
    <row r="55" spans="1:9" ht="13.5" thickBot="1">
      <c r="A55" s="11" t="s">
        <v>119</v>
      </c>
      <c r="B55" s="12" t="s">
        <v>1036</v>
      </c>
      <c r="C55" s="12">
        <v>33</v>
      </c>
      <c r="G55" s="11"/>
      <c r="H55" s="11"/>
      <c r="I55" s="12"/>
    </row>
    <row r="56" spans="1:9" ht="13.5" thickBot="1">
      <c r="A56" s="11" t="s">
        <v>302</v>
      </c>
      <c r="B56" s="12" t="s">
        <v>1045</v>
      </c>
      <c r="C56" s="12">
        <v>25</v>
      </c>
      <c r="G56" s="11"/>
      <c r="H56" s="11"/>
      <c r="I56" s="12"/>
    </row>
    <row r="57" spans="1:9" ht="13.5" thickBot="1">
      <c r="A57" s="11" t="s">
        <v>195</v>
      </c>
      <c r="B57" s="12" t="s">
        <v>1025</v>
      </c>
      <c r="C57" s="12">
        <v>60</v>
      </c>
      <c r="G57" s="11"/>
      <c r="H57" s="11"/>
      <c r="I57" s="12"/>
    </row>
    <row r="58" spans="1:9" ht="13.5" thickBot="1">
      <c r="A58" s="11" t="s">
        <v>356</v>
      </c>
      <c r="B58" s="12" t="s">
        <v>1019</v>
      </c>
      <c r="C58" s="12">
        <v>25</v>
      </c>
      <c r="G58" s="11"/>
      <c r="H58" s="11"/>
      <c r="I58" s="12"/>
    </row>
    <row r="59" spans="1:9" ht="13.5" thickBot="1">
      <c r="A59" s="11" t="s">
        <v>357</v>
      </c>
      <c r="B59" s="12" t="s">
        <v>1019</v>
      </c>
      <c r="C59" s="12">
        <v>8</v>
      </c>
      <c r="G59" s="11"/>
      <c r="H59" s="11"/>
      <c r="I59" s="12"/>
    </row>
    <row r="60" spans="1:9" ht="13.5" thickBot="1">
      <c r="A60" s="11" t="s">
        <v>295</v>
      </c>
      <c r="B60" s="12" t="s">
        <v>1019</v>
      </c>
      <c r="C60" s="12">
        <v>11</v>
      </c>
      <c r="G60" s="11"/>
      <c r="H60" s="11"/>
      <c r="I60" s="12"/>
    </row>
    <row r="61" spans="1:9" ht="13.5" thickBot="1">
      <c r="A61" s="11" t="s">
        <v>316</v>
      </c>
      <c r="B61" s="12" t="s">
        <v>1041</v>
      </c>
      <c r="C61" s="12">
        <v>85</v>
      </c>
      <c r="G61" s="11"/>
      <c r="H61" s="11"/>
      <c r="I61" s="12"/>
    </row>
    <row r="62" spans="1:9" ht="24.75" thickBot="1">
      <c r="A62" s="11" t="s">
        <v>198</v>
      </c>
      <c r="B62" s="12" t="s">
        <v>1046</v>
      </c>
      <c r="C62" s="12">
        <v>22</v>
      </c>
      <c r="G62" s="11"/>
      <c r="H62" s="11"/>
      <c r="I62" s="12"/>
    </row>
    <row r="63" spans="1:9" ht="13.5" thickBot="1">
      <c r="A63" s="11" t="s">
        <v>331</v>
      </c>
      <c r="B63" s="12" t="s">
        <v>1026</v>
      </c>
      <c r="C63" s="12">
        <v>45</v>
      </c>
      <c r="G63" s="11"/>
      <c r="H63" s="11"/>
      <c r="I63" s="12"/>
    </row>
    <row r="64" spans="1:9" ht="13.5" thickBot="1">
      <c r="A64" s="11" t="s">
        <v>307</v>
      </c>
      <c r="B64" s="12" t="s">
        <v>1022</v>
      </c>
      <c r="C64" s="12">
        <v>98</v>
      </c>
      <c r="G64" s="11"/>
      <c r="H64" s="11"/>
      <c r="I64" s="12"/>
    </row>
    <row r="65" spans="1:9" ht="13.5" thickBot="1">
      <c r="A65" s="11" t="s">
        <v>212</v>
      </c>
      <c r="B65" s="12" t="s">
        <v>1047</v>
      </c>
      <c r="C65" s="12">
        <v>70</v>
      </c>
      <c r="G65" s="11"/>
      <c r="H65" s="11"/>
      <c r="I65" s="12"/>
    </row>
    <row r="66" spans="1:9" ht="13.5" thickBot="1">
      <c r="A66" s="11" t="s">
        <v>325</v>
      </c>
      <c r="B66" s="12" t="s">
        <v>1048</v>
      </c>
      <c r="C66" s="12">
        <v>117</v>
      </c>
      <c r="G66" s="11"/>
      <c r="H66" s="11"/>
      <c r="I66" s="12"/>
    </row>
    <row r="67" spans="1:9" ht="13.5" thickBot="1">
      <c r="A67" s="11" t="s">
        <v>244</v>
      </c>
      <c r="B67" s="12" t="s">
        <v>1026</v>
      </c>
      <c r="C67" s="12">
        <v>62</v>
      </c>
      <c r="G67" s="11"/>
      <c r="H67" s="11"/>
      <c r="I67" s="12"/>
    </row>
    <row r="68" spans="1:9" ht="13.5" thickBot="1">
      <c r="A68" s="11" t="s">
        <v>287</v>
      </c>
      <c r="B68" s="12" t="s">
        <v>1049</v>
      </c>
      <c r="C68" s="12">
        <v>55</v>
      </c>
      <c r="G68" s="11"/>
      <c r="H68" s="11"/>
      <c r="I68" s="12"/>
    </row>
    <row r="69" spans="1:9" ht="13.5" thickBot="1">
      <c r="A69" s="11" t="s">
        <v>200</v>
      </c>
      <c r="B69" s="12" t="s">
        <v>1050</v>
      </c>
      <c r="C69" s="12">
        <v>55</v>
      </c>
      <c r="G69" s="11"/>
      <c r="H69" s="11"/>
      <c r="I69" s="12"/>
    </row>
    <row r="70" spans="1:9" ht="13.5" thickBot="1">
      <c r="A70" s="11" t="s">
        <v>229</v>
      </c>
      <c r="B70" s="12" t="s">
        <v>1027</v>
      </c>
      <c r="C70" s="12">
        <v>50</v>
      </c>
      <c r="G70" s="11"/>
      <c r="H70" s="11"/>
      <c r="I70" s="12"/>
    </row>
    <row r="71" spans="1:9" ht="13.5" thickBot="1">
      <c r="A71" s="11" t="s">
        <v>187</v>
      </c>
      <c r="B71" s="12" t="s">
        <v>1034</v>
      </c>
      <c r="C71" s="12">
        <v>7</v>
      </c>
      <c r="G71" s="11"/>
      <c r="H71" s="11"/>
      <c r="I71" s="12"/>
    </row>
    <row r="72" spans="1:9" ht="13.5" thickBot="1">
      <c r="A72" s="11" t="s">
        <v>263</v>
      </c>
      <c r="B72" s="12" t="s">
        <v>1051</v>
      </c>
      <c r="C72" s="12">
        <v>65</v>
      </c>
      <c r="G72" s="11"/>
      <c r="H72" s="11"/>
      <c r="I72" s="12"/>
    </row>
    <row r="73" spans="1:9" ht="13.5" thickBot="1">
      <c r="A73" s="11" t="s">
        <v>290</v>
      </c>
      <c r="B73" s="12" t="s">
        <v>1044</v>
      </c>
      <c r="C73" s="12">
        <v>83</v>
      </c>
      <c r="G73" s="11"/>
      <c r="H73" s="11"/>
      <c r="I73" s="12"/>
    </row>
    <row r="74" spans="1:9" ht="13.5" thickBot="1">
      <c r="A74" s="11" t="s">
        <v>185</v>
      </c>
      <c r="B74" s="12" t="s">
        <v>1022</v>
      </c>
      <c r="C74" s="12">
        <v>45</v>
      </c>
      <c r="G74" s="11"/>
      <c r="H74" s="11"/>
      <c r="I74" s="12"/>
    </row>
    <row r="75" spans="1:9" ht="13.5" thickBot="1">
      <c r="A75" s="11" t="s">
        <v>201</v>
      </c>
      <c r="B75" s="12" t="s">
        <v>1052</v>
      </c>
      <c r="C75" s="12">
        <v>59</v>
      </c>
      <c r="G75" s="11"/>
      <c r="H75" s="11"/>
      <c r="I75" s="12"/>
    </row>
    <row r="76" spans="1:9" ht="13.5" thickBot="1">
      <c r="A76" s="11" t="s">
        <v>259</v>
      </c>
      <c r="B76" s="12" t="s">
        <v>1027</v>
      </c>
      <c r="C76" s="12">
        <v>49</v>
      </c>
      <c r="G76" s="11"/>
      <c r="H76" s="11"/>
      <c r="I76" s="12"/>
    </row>
    <row r="77" spans="1:9" ht="13.5" thickBot="1">
      <c r="A77" s="11" t="s">
        <v>269</v>
      </c>
      <c r="B77" s="12" t="s">
        <v>1027</v>
      </c>
      <c r="C77" s="12">
        <v>72</v>
      </c>
      <c r="G77" s="11"/>
      <c r="H77" s="11"/>
      <c r="I77" s="12"/>
    </row>
    <row r="78" spans="1:9" ht="13.5" thickBot="1">
      <c r="A78" s="11" t="s">
        <v>203</v>
      </c>
      <c r="B78" s="12" t="s">
        <v>1053</v>
      </c>
      <c r="C78" s="12">
        <v>51</v>
      </c>
      <c r="G78" s="11"/>
      <c r="H78" s="11"/>
      <c r="I78" s="12"/>
    </row>
    <row r="79" spans="1:9" ht="13.5" thickBot="1">
      <c r="A79" s="11" t="s">
        <v>189</v>
      </c>
      <c r="B79" s="12" t="s">
        <v>1054</v>
      </c>
      <c r="C79" s="12">
        <v>52</v>
      </c>
      <c r="G79" s="11"/>
      <c r="H79" s="11"/>
      <c r="I79" s="12"/>
    </row>
    <row r="80" spans="1:9" ht="13.5" thickBot="1">
      <c r="A80" s="11" t="s">
        <v>192</v>
      </c>
      <c r="B80" s="12" t="s">
        <v>1024</v>
      </c>
      <c r="C80" s="12">
        <v>23</v>
      </c>
      <c r="G80" s="11"/>
      <c r="H80" s="11"/>
      <c r="I80" s="1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Principal</vt:lpstr>
      <vt:lpstr>Total_de_acoes</vt:lpstr>
      <vt:lpstr>Ticker</vt:lpstr>
      <vt:lpstr>ChatGPT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amanda souza</cp:lastModifiedBy>
  <dcterms:modified xsi:type="dcterms:W3CDTF">2024-03-26T20:13:08Z</dcterms:modified>
</cp:coreProperties>
</file>