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esktop files\Sarana Project\inverter DOC\EXCELLs\"/>
    </mc:Choice>
  </mc:AlternateContent>
  <xr:revisionPtr revIDLastSave="0" documentId="13_ncr:1_{C268B238-891F-4098-90E5-D17CA279DBFA}" xr6:coauthVersionLast="47" xr6:coauthVersionMax="47" xr10:uidLastSave="{00000000-0000-0000-0000-000000000000}"/>
  <bookViews>
    <workbookView xWindow="-108" yWindow="-108" windowWidth="23256" windowHeight="12456" tabRatio="268" xr2:uid="{1D2C8776-FC02-45A9-ACF8-2222F3E42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6" i="1" l="1"/>
  <c r="M87" i="1"/>
  <c r="X8" i="1" a="1"/>
  <c r="X8" i="1" s="1"/>
  <c r="X25" i="1" s="1"/>
  <c r="W8" i="1" a="1"/>
  <c r="W8" i="1" s="1"/>
  <c r="V8" i="1" a="1"/>
  <c r="V8" i="1" s="1"/>
  <c r="G9" i="1"/>
  <c r="G14" i="1"/>
  <c r="G11" i="1"/>
  <c r="G12" i="1"/>
  <c r="G13" i="1"/>
  <c r="G10" i="1"/>
  <c r="G8" i="1"/>
  <c r="G7" i="1"/>
  <c r="G15" i="1" a="1"/>
  <c r="G15" i="1" s="1"/>
  <c r="E12" i="1"/>
  <c r="J12" i="1" s="1"/>
  <c r="E13" i="1"/>
  <c r="J13" i="1" s="1"/>
  <c r="E14" i="1"/>
  <c r="J14" i="1" s="1"/>
  <c r="E8" i="1"/>
  <c r="J8" i="1" s="1"/>
  <c r="E7" i="1"/>
  <c r="J7" i="1" s="1"/>
  <c r="E10" i="1"/>
  <c r="J10" i="1" s="1"/>
  <c r="E11" i="1"/>
  <c r="H72" i="1"/>
  <c r="E73" i="1" a="1"/>
  <c r="E73" i="1" s="1"/>
  <c r="M73" i="1" s="1"/>
  <c r="E72" i="1"/>
  <c r="M72" i="1" s="1"/>
  <c r="H73" i="1" a="1"/>
  <c r="H73" i="1" s="1"/>
  <c r="E9" i="1"/>
  <c r="J9" i="1" s="1"/>
  <c r="E6" i="1"/>
  <c r="E15" i="1" a="1"/>
  <c r="E15" i="1" s="1"/>
  <c r="J15" i="1" s="1" a="1"/>
  <c r="J15" i="1" s="1"/>
  <c r="M78" i="1" l="1"/>
  <c r="M85" i="1"/>
  <c r="M77" i="1"/>
  <c r="M84" i="1"/>
  <c r="M76" i="1"/>
  <c r="M83" i="1"/>
  <c r="M75" i="1"/>
  <c r="M82" i="1"/>
  <c r="M74" i="1"/>
  <c r="M88" i="1" s="1"/>
  <c r="M81" i="1"/>
  <c r="M80" i="1"/>
  <c r="M79" i="1"/>
  <c r="J11" i="1"/>
  <c r="L72" i="1"/>
  <c r="L73" i="1" a="1"/>
  <c r="L73" i="1" s="1"/>
  <c r="K73" i="1" a="1"/>
  <c r="K73" i="1" s="1"/>
  <c r="H6" i="1"/>
  <c r="J6" i="1" s="1"/>
  <c r="J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<sst xmlns="http://schemas.openxmlformats.org/spreadsheetml/2006/main" count="50" uniqueCount="36">
  <si>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Vin(V)</t>
  </si>
  <si>
    <t>Iin(A)</t>
  </si>
  <si>
    <t>Pin(W)</t>
  </si>
  <si>
    <t>Vout(V)</t>
  </si>
  <si>
    <t>Iout(A)</t>
  </si>
  <si>
    <t>Pout(W)</t>
  </si>
  <si>
    <t>EFF%</t>
  </si>
  <si>
    <t>PF</t>
  </si>
  <si>
    <t>Pin(DC) W</t>
  </si>
  <si>
    <t>Pin(INV) W</t>
  </si>
  <si>
    <t>Po(INV) W</t>
  </si>
  <si>
    <t>Vin(DC) V</t>
  </si>
  <si>
    <t>EFF%(INV)</t>
  </si>
  <si>
    <t>EFF%(DC)</t>
  </si>
  <si>
    <t>transf</t>
  </si>
  <si>
    <t>LCR meter</t>
  </si>
  <si>
    <t>PC Addap</t>
  </si>
  <si>
    <t>PWS</t>
  </si>
  <si>
    <t>(+++)</t>
  </si>
  <si>
    <t>(++++)</t>
  </si>
  <si>
    <t>(+++++)</t>
  </si>
  <si>
    <t>pho.CH+LED</t>
  </si>
  <si>
    <t xml:space="preserve"> </t>
  </si>
  <si>
    <t>I(in)</t>
  </si>
  <si>
    <t>Vin(DC)</t>
  </si>
  <si>
    <t>Iout(DC)</t>
  </si>
  <si>
    <t>Vout(AC)</t>
  </si>
  <si>
    <t>Vout(DC)</t>
  </si>
  <si>
    <t>Pout(DC)</t>
  </si>
  <si>
    <t>Pout(AC)</t>
  </si>
  <si>
    <t>Pin(DC)</t>
  </si>
  <si>
    <t>No Load</t>
  </si>
  <si>
    <t>Vo(AC)</t>
  </si>
  <si>
    <t>No.</t>
  </si>
  <si>
    <t>EFF%(Tot)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</si>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</sst>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r>
              <a:rPr lang="en-US"/>
              <a:t>EFF% of INVERTER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Khmer OS Battambang" panose="02000500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869750928216874E-2"/>
          <c:y val="0.14259283561777"/>
          <c:w val="0.89413466703736533"/>
          <c:h val="0.73172815203655095"/>
        </c:manualLayout>
      </c:layout>
      <c:lineChart>
        <c:grouping val="standard"/>
        <c:varyColors val="0"/>
        <c:ser>
          <c:idx val="0"/>
          <c:order val="0"/>
          <c:tx>
            <c:v>EFF%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Sheet1!$H$6:$H$23</c:f>
              <c:numCache>
                <c:formatCode>General</c:formatCode>
                <c:ptCount val="18"/>
                <c:pt idx="0">
                  <c:v>0</c:v>
                </c:pt>
                <c:pt idx="1">
                  <c:v>10.199999999999999</c:v>
                </c:pt>
                <c:pt idx="2">
                  <c:v>11.3</c:v>
                </c:pt>
                <c:pt idx="3">
                  <c:v>18.64</c:v>
                </c:pt>
                <c:pt idx="4">
                  <c:v>21.7</c:v>
                </c:pt>
                <c:pt idx="5">
                  <c:v>25.4</c:v>
                </c:pt>
                <c:pt idx="6">
                  <c:v>36.200000000000003</c:v>
                </c:pt>
                <c:pt idx="7">
                  <c:v>40.1</c:v>
                </c:pt>
                <c:pt idx="8">
                  <c:v>46.6</c:v>
                </c:pt>
                <c:pt idx="9">
                  <c:v>52</c:v>
                </c:pt>
                <c:pt idx="10">
                  <c:v>109.7</c:v>
                </c:pt>
                <c:pt idx="11">
                  <c:v>210</c:v>
                </c:pt>
                <c:pt idx="12">
                  <c:v>285.5</c:v>
                </c:pt>
                <c:pt idx="13">
                  <c:v>315</c:v>
                </c:pt>
                <c:pt idx="14">
                  <c:v>360</c:v>
                </c:pt>
                <c:pt idx="15">
                  <c:v>419.9</c:v>
                </c:pt>
                <c:pt idx="16">
                  <c:v>506</c:v>
                </c:pt>
                <c:pt idx="17">
                  <c:v>658</c:v>
                </c:pt>
              </c:numCache>
            </c:numRef>
          </c:cat>
          <c:val>
            <c:numRef>
              <c:f>Sheet1!$J$6:$J$23</c:f>
              <c:numCache>
                <c:formatCode>General</c:formatCode>
                <c:ptCount val="18"/>
                <c:pt idx="0">
                  <c:v>0</c:v>
                </c:pt>
                <c:pt idx="1">
                  <c:v>25.704543908149098</c:v>
                </c:pt>
                <c:pt idx="2">
                  <c:v>27.917985359116702</c:v>
                </c:pt>
                <c:pt idx="3">
                  <c:v>42.893468180824499</c:v>
                </c:pt>
                <c:pt idx="4">
                  <c:v>43.039159685199287</c:v>
                </c:pt>
                <c:pt idx="5">
                  <c:v>47.150197511063588</c:v>
                </c:pt>
                <c:pt idx="6">
                  <c:v>55.859887354370805</c:v>
                </c:pt>
                <c:pt idx="7">
                  <c:v>57.871456094903415</c:v>
                </c:pt>
                <c:pt idx="8">
                  <c:v>59.589497415017831</c:v>
                </c:pt>
                <c:pt idx="9">
                  <c:v>60.768961084492233</c:v>
                </c:pt>
                <c:pt idx="10">
                  <c:v>73.994131732487944</c:v>
                </c:pt>
                <c:pt idx="11">
                  <c:v>79.852159430540041</c:v>
                </c:pt>
                <c:pt idx="12">
                  <c:v>82.39359898414898</c:v>
                </c:pt>
                <c:pt idx="13">
                  <c:v>82.713854701954403</c:v>
                </c:pt>
                <c:pt idx="14">
                  <c:v>83.015453326636745</c:v>
                </c:pt>
                <c:pt idx="15">
                  <c:v>83.870364659317332</c:v>
                </c:pt>
                <c:pt idx="16">
                  <c:v>82.445335158210327</c:v>
                </c:pt>
                <c:pt idx="17">
                  <c:v>78.822587007617884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B-436C-A208-3CFF97334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504192"/>
        <c:axId val="741474912"/>
      </c:lineChart>
      <c:catAx>
        <c:axId val="74150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Khmer OS Battambang" panose="02000500000000000000" pitchFamily="2" charset="0"/>
                  </a:defRPr>
                </a:pPr>
                <a:r>
                  <a:rPr lang="en-US"/>
                  <a:t>Pout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Khmer OS Battambang" panose="02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endParaRPr lang="en-US"/>
          </a:p>
        </c:txPr>
        <c:crossAx val="741474912"/>
        <c:crossesAt val="0"/>
        <c:auto val="1"/>
        <c:lblAlgn val="ctr"/>
        <c:lblOffset val="100"/>
        <c:noMultiLvlLbl val="0"/>
      </c:catAx>
      <c:valAx>
        <c:axId val="7414749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Khmer OS Battambang" panose="02000500000000000000" pitchFamily="2" charset="0"/>
                  </a:defRPr>
                </a:pPr>
                <a:r>
                  <a:rPr lang="en-US"/>
                  <a:t>EFF%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Khmer OS Battambang" panose="02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endParaRPr lang="en-US"/>
          </a:p>
        </c:txPr>
        <c:crossAx val="74150419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857226141705101"/>
          <c:y val="4.8331309434035664E-2"/>
          <c:w val="0.11749755893324912"/>
          <c:h val="5.774497303973608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Khmer OS Battambang" panose="020005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latin typeface="Times New Roman" panose="02020603050405020304" pitchFamily="18" charset="0"/>
          <a:cs typeface="Khmer OS Battambang" panose="02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r>
              <a:rPr lang="en-US"/>
              <a:t>Compare EFF(INV) and EFF(DC)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Khmer OS Battambang" panose="02000500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91619587372852E-2"/>
          <c:y val="0.16009131205873539"/>
          <c:w val="0.88576907317552611"/>
          <c:h val="0.70969592627249634"/>
        </c:manualLayout>
      </c:layout>
      <c:lineChart>
        <c:grouping val="standard"/>
        <c:varyColors val="0"/>
        <c:ser>
          <c:idx val="0"/>
          <c:order val="0"/>
          <c:tx>
            <c:strRef>
              <c:f>Sheet1!$V$7</c:f>
              <c:strCache>
                <c:ptCount val="1"/>
                <c:pt idx="0">
                  <c:v>EFF%(INV)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Sheet1!$Q$8:$Q$24</c:f>
              <c:numCache>
                <c:formatCode>General</c:formatCode>
                <c:ptCount val="17"/>
                <c:pt idx="0">
                  <c:v>0</c:v>
                </c:pt>
                <c:pt idx="1">
                  <c:v>11.5</c:v>
                </c:pt>
                <c:pt idx="2">
                  <c:v>13.5</c:v>
                </c:pt>
                <c:pt idx="3">
                  <c:v>17.600000000000001</c:v>
                </c:pt>
                <c:pt idx="4">
                  <c:v>19.600000000000001</c:v>
                </c:pt>
                <c:pt idx="5">
                  <c:v>22.4</c:v>
                </c:pt>
                <c:pt idx="6">
                  <c:v>30</c:v>
                </c:pt>
                <c:pt idx="7">
                  <c:v>37.9</c:v>
                </c:pt>
                <c:pt idx="8">
                  <c:v>47.6</c:v>
                </c:pt>
                <c:pt idx="9">
                  <c:v>55</c:v>
                </c:pt>
                <c:pt idx="10">
                  <c:v>59.5</c:v>
                </c:pt>
                <c:pt idx="11">
                  <c:v>150</c:v>
                </c:pt>
                <c:pt idx="12">
                  <c:v>251.6</c:v>
                </c:pt>
                <c:pt idx="13">
                  <c:v>365.2</c:v>
                </c:pt>
                <c:pt idx="14">
                  <c:v>412.6</c:v>
                </c:pt>
                <c:pt idx="15">
                  <c:v>497.2</c:v>
                </c:pt>
                <c:pt idx="16">
                  <c:v>589.4</c:v>
                </c:pt>
              </c:numCache>
            </c:numRef>
          </c:cat>
          <c:val>
            <c:numRef>
              <c:f>Sheet1!$V$8:$V$24</c:f>
              <c:numCache>
                <c:formatCode>General</c:formatCode>
                <c:ptCount val="17"/>
                <c:pt idx="0">
                  <c:v>0</c:v>
                </c:pt>
                <c:pt idx="1">
                  <c:v>61.170212765957444</c:v>
                </c:pt>
                <c:pt idx="2">
                  <c:v>64.90384615384616</c:v>
                </c:pt>
                <c:pt idx="3">
                  <c:v>70.967741935483872</c:v>
                </c:pt>
                <c:pt idx="4">
                  <c:v>74.242424242424249</c:v>
                </c:pt>
                <c:pt idx="5">
                  <c:v>76.712328767123282</c:v>
                </c:pt>
                <c:pt idx="6">
                  <c:v>83.333333333333343</c:v>
                </c:pt>
                <c:pt idx="7">
                  <c:v>84.598214285714292</c:v>
                </c:pt>
                <c:pt idx="8">
                  <c:v>86.545454545454547</c:v>
                </c:pt>
                <c:pt idx="9">
                  <c:v>85.9375</c:v>
                </c:pt>
                <c:pt idx="10">
                  <c:v>87.5</c:v>
                </c:pt>
                <c:pt idx="11">
                  <c:v>76.923076923076934</c:v>
                </c:pt>
                <c:pt idx="12">
                  <c:v>80.579041762746613</c:v>
                </c:pt>
                <c:pt idx="13">
                  <c:v>92.876579944558884</c:v>
                </c:pt>
                <c:pt idx="14">
                  <c:v>87.307969021118126</c:v>
                </c:pt>
                <c:pt idx="15">
                  <c:v>92.22778705249489</c:v>
                </c:pt>
                <c:pt idx="16">
                  <c:v>89.570248210190712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D5-4A07-90DA-5F817E752C89}"/>
            </c:ext>
          </c:extLst>
        </c:ser>
        <c:ser>
          <c:idx val="1"/>
          <c:order val="1"/>
          <c:tx>
            <c:strRef>
              <c:f>Sheet1!$W$7</c:f>
              <c:strCache>
                <c:ptCount val="1"/>
                <c:pt idx="0">
                  <c:v>EFF%(DC)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Sheet1!$Q$8:$Q$24</c:f>
              <c:numCache>
                <c:formatCode>General</c:formatCode>
                <c:ptCount val="17"/>
                <c:pt idx="0">
                  <c:v>0</c:v>
                </c:pt>
                <c:pt idx="1">
                  <c:v>11.5</c:v>
                </c:pt>
                <c:pt idx="2">
                  <c:v>13.5</c:v>
                </c:pt>
                <c:pt idx="3">
                  <c:v>17.600000000000001</c:v>
                </c:pt>
                <c:pt idx="4">
                  <c:v>19.600000000000001</c:v>
                </c:pt>
                <c:pt idx="5">
                  <c:v>22.4</c:v>
                </c:pt>
                <c:pt idx="6">
                  <c:v>30</c:v>
                </c:pt>
                <c:pt idx="7">
                  <c:v>37.9</c:v>
                </c:pt>
                <c:pt idx="8">
                  <c:v>47.6</c:v>
                </c:pt>
                <c:pt idx="9">
                  <c:v>55</c:v>
                </c:pt>
                <c:pt idx="10">
                  <c:v>59.5</c:v>
                </c:pt>
                <c:pt idx="11">
                  <c:v>150</c:v>
                </c:pt>
                <c:pt idx="12">
                  <c:v>251.6</c:v>
                </c:pt>
                <c:pt idx="13">
                  <c:v>365.2</c:v>
                </c:pt>
                <c:pt idx="14">
                  <c:v>412.6</c:v>
                </c:pt>
                <c:pt idx="15">
                  <c:v>497.2</c:v>
                </c:pt>
                <c:pt idx="16">
                  <c:v>589.4</c:v>
                </c:pt>
              </c:numCache>
            </c:numRef>
          </c:cat>
          <c:val>
            <c:numRef>
              <c:f>Sheet1!$W$8:$W$24</c:f>
              <c:numCache>
                <c:formatCode>General</c:formatCode>
                <c:ptCount val="17"/>
                <c:pt idx="0">
                  <c:v>24.926686217008793</c:v>
                </c:pt>
                <c:pt idx="1">
                  <c:v>45.944426794398694</c:v>
                </c:pt>
                <c:pt idx="2">
                  <c:v>49.058917873484596</c:v>
                </c:pt>
                <c:pt idx="3">
                  <c:v>51.860061479266442</c:v>
                </c:pt>
                <c:pt idx="4">
                  <c:v>53.549695740365109</c:v>
                </c:pt>
                <c:pt idx="5">
                  <c:v>56.408770404713607</c:v>
                </c:pt>
                <c:pt idx="6">
                  <c:v>58.888961591310604</c:v>
                </c:pt>
                <c:pt idx="7">
                  <c:v>63.547000666676126</c:v>
                </c:pt>
                <c:pt idx="8">
                  <c:v>66.939292147412488</c:v>
                </c:pt>
                <c:pt idx="9">
                  <c:v>72.120802343926087</c:v>
                </c:pt>
                <c:pt idx="10">
                  <c:v>71.61211508488141</c:v>
                </c:pt>
                <c:pt idx="11">
                  <c:v>94.367015098722419</c:v>
                </c:pt>
                <c:pt idx="12">
                  <c:v>92.46185918696105</c:v>
                </c:pt>
                <c:pt idx="13">
                  <c:v>87.762253370234788</c:v>
                </c:pt>
                <c:pt idx="14">
                  <c:v>89.805691481780599</c:v>
                </c:pt>
                <c:pt idx="15">
                  <c:v>87.773284098235735</c:v>
                </c:pt>
                <c:pt idx="16">
                  <c:v>87.122497994158564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D5-4A07-90DA-5F817E752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701680"/>
        <c:axId val="453703600"/>
      </c:lineChart>
      <c:catAx>
        <c:axId val="45370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Khmer OS Battambang" panose="02000500000000000000" pitchFamily="2" charset="0"/>
                  </a:defRPr>
                </a:pPr>
                <a:r>
                  <a:rPr lang="en-US"/>
                  <a:t>Po(AC)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Khmer OS Battambang" panose="02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endParaRPr lang="en-US"/>
          </a:p>
        </c:txPr>
        <c:crossAx val="453703600"/>
        <c:crosses val="autoZero"/>
        <c:auto val="1"/>
        <c:lblAlgn val="ctr"/>
        <c:lblOffset val="100"/>
        <c:noMultiLvlLbl val="0"/>
      </c:catAx>
      <c:valAx>
        <c:axId val="45370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Khmer OS Battambang" panose="02000500000000000000" pitchFamily="2" charset="0"/>
                  </a:defRPr>
                </a:pPr>
                <a:r>
                  <a:rPr lang="en-US"/>
                  <a:t>EFF%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Khmer OS Battambang" panose="02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endParaRPr lang="en-US"/>
          </a:p>
        </c:txPr>
        <c:crossAx val="45370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933475403828548"/>
          <c:y val="9.1776844325559451E-2"/>
          <c:w val="0.31066524596171452"/>
          <c:h val="5.10816408795097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Khmer OS Battambang" panose="020005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cs typeface="Khmer OS Battambang" panose="02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r>
              <a:rPr lang="en-US"/>
              <a:t>Compared INV EFF% and DC EFF%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Khmer OS Battambang" panose="02000500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33579357429478E-2"/>
          <c:y val="0.13847952950033185"/>
          <c:w val="0.90568815467638031"/>
          <c:h val="0.72427979129089803"/>
        </c:manualLayout>
      </c:layout>
      <c:lineChart>
        <c:grouping val="standard"/>
        <c:varyColors val="0"/>
        <c:ser>
          <c:idx val="0"/>
          <c:order val="0"/>
          <c:tx>
            <c:strRef>
              <c:f>Sheet1!$K$71</c:f>
              <c:strCache>
                <c:ptCount val="1"/>
                <c:pt idx="0">
                  <c:v>EFF%(INV)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Sheet1!$J$72:$J$87</c:f>
              <c:numCache>
                <c:formatCode>General</c:formatCode>
                <c:ptCount val="16"/>
                <c:pt idx="0">
                  <c:v>0</c:v>
                </c:pt>
                <c:pt idx="1">
                  <c:v>10.199999999999999</c:v>
                </c:pt>
                <c:pt idx="2">
                  <c:v>11.3</c:v>
                </c:pt>
                <c:pt idx="3">
                  <c:v>21.7</c:v>
                </c:pt>
                <c:pt idx="4">
                  <c:v>40.1</c:v>
                </c:pt>
                <c:pt idx="5">
                  <c:v>46.6</c:v>
                </c:pt>
                <c:pt idx="6">
                  <c:v>50.2</c:v>
                </c:pt>
                <c:pt idx="7">
                  <c:v>60.3</c:v>
                </c:pt>
                <c:pt idx="8">
                  <c:v>70.400000000000006</c:v>
                </c:pt>
                <c:pt idx="9">
                  <c:v>80.7</c:v>
                </c:pt>
                <c:pt idx="10">
                  <c:v>88.1</c:v>
                </c:pt>
                <c:pt idx="11">
                  <c:v>101</c:v>
                </c:pt>
                <c:pt idx="12">
                  <c:v>150</c:v>
                </c:pt>
                <c:pt idx="13">
                  <c:v>185</c:v>
                </c:pt>
                <c:pt idx="14">
                  <c:v>297.2</c:v>
                </c:pt>
                <c:pt idx="15">
                  <c:v>506</c:v>
                </c:pt>
              </c:numCache>
            </c:numRef>
          </c:cat>
          <c:val>
            <c:numRef>
              <c:f>Sheet1!$K$72:$K$87</c:f>
              <c:numCache>
                <c:formatCode>General</c:formatCode>
                <c:ptCount val="16"/>
                <c:pt idx="0">
                  <c:v>0</c:v>
                </c:pt>
                <c:pt idx="1">
                  <c:v>56.272757365110884</c:v>
                </c:pt>
                <c:pt idx="2">
                  <c:v>58.459564605579018</c:v>
                </c:pt>
                <c:pt idx="3">
                  <c:v>74.879227053140113</c:v>
                </c:pt>
                <c:pt idx="4">
                  <c:v>84.471913615355788</c:v>
                </c:pt>
                <c:pt idx="5">
                  <c:v>85.760294455946635</c:v>
                </c:pt>
                <c:pt idx="6">
                  <c:v>86.632979898387475</c:v>
                </c:pt>
                <c:pt idx="7">
                  <c:v>88.191417790388144</c:v>
                </c:pt>
                <c:pt idx="8">
                  <c:v>89.762715322138504</c:v>
                </c:pt>
                <c:pt idx="9">
                  <c:v>90.835415681772133</c:v>
                </c:pt>
                <c:pt idx="10">
                  <c:v>90.980628664784405</c:v>
                </c:pt>
                <c:pt idx="11">
                  <c:v>92.415014786402367</c:v>
                </c:pt>
                <c:pt idx="12">
                  <c:v>92.223697801387033</c:v>
                </c:pt>
                <c:pt idx="13">
                  <c:v>93.25047986192881</c:v>
                </c:pt>
                <c:pt idx="14">
                  <c:v>93.813131313131308</c:v>
                </c:pt>
                <c:pt idx="15">
                  <c:v>93.703703703703695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B-436C-A208-3CFF97334E1F}"/>
            </c:ext>
          </c:extLst>
        </c:ser>
        <c:ser>
          <c:idx val="1"/>
          <c:order val="1"/>
          <c:tx>
            <c:strRef>
              <c:f>Sheet1!$L$71</c:f>
              <c:strCache>
                <c:ptCount val="1"/>
                <c:pt idx="0">
                  <c:v>EFF%(DC)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Sheet1!$J$72:$J$87</c:f>
              <c:numCache>
                <c:formatCode>General</c:formatCode>
                <c:ptCount val="16"/>
                <c:pt idx="0">
                  <c:v>0</c:v>
                </c:pt>
                <c:pt idx="1">
                  <c:v>10.199999999999999</c:v>
                </c:pt>
                <c:pt idx="2">
                  <c:v>11.3</c:v>
                </c:pt>
                <c:pt idx="3">
                  <c:v>21.7</c:v>
                </c:pt>
                <c:pt idx="4">
                  <c:v>40.1</c:v>
                </c:pt>
                <c:pt idx="5">
                  <c:v>46.6</c:v>
                </c:pt>
                <c:pt idx="6">
                  <c:v>50.2</c:v>
                </c:pt>
                <c:pt idx="7">
                  <c:v>60.3</c:v>
                </c:pt>
                <c:pt idx="8">
                  <c:v>70.400000000000006</c:v>
                </c:pt>
                <c:pt idx="9">
                  <c:v>80.7</c:v>
                </c:pt>
                <c:pt idx="10">
                  <c:v>88.1</c:v>
                </c:pt>
                <c:pt idx="11">
                  <c:v>101</c:v>
                </c:pt>
                <c:pt idx="12">
                  <c:v>150</c:v>
                </c:pt>
                <c:pt idx="13">
                  <c:v>185</c:v>
                </c:pt>
                <c:pt idx="14">
                  <c:v>297.2</c:v>
                </c:pt>
                <c:pt idx="15">
                  <c:v>506</c:v>
                </c:pt>
              </c:numCache>
            </c:numRef>
          </c:cat>
          <c:val>
            <c:numRef>
              <c:f>Sheet1!$L$72:$L$87</c:f>
              <c:numCache>
                <c:formatCode>General</c:formatCode>
                <c:ptCount val="16"/>
                <c:pt idx="0">
                  <c:v>0.33138429024304328</c:v>
                </c:pt>
                <c:pt idx="1">
                  <c:v>46.072899191703527</c:v>
                </c:pt>
                <c:pt idx="2">
                  <c:v>47.919083742376912</c:v>
                </c:pt>
                <c:pt idx="3">
                  <c:v>57.732533816761944</c:v>
                </c:pt>
                <c:pt idx="4">
                  <c:v>68.855012763982344</c:v>
                </c:pt>
                <c:pt idx="5">
                  <c:v>69.77796897472777</c:v>
                </c:pt>
                <c:pt idx="6">
                  <c:v>69.955572725516703</c:v>
                </c:pt>
                <c:pt idx="7">
                  <c:v>72.508815185980552</c:v>
                </c:pt>
                <c:pt idx="8">
                  <c:v>73.84332925336598</c:v>
                </c:pt>
                <c:pt idx="9">
                  <c:v>74.934210526315795</c:v>
                </c:pt>
                <c:pt idx="10">
                  <c:v>75.836851049832802</c:v>
                </c:pt>
                <c:pt idx="11">
                  <c:v>77.783424077434972</c:v>
                </c:pt>
                <c:pt idx="12">
                  <c:v>81.590801922285891</c:v>
                </c:pt>
                <c:pt idx="13">
                  <c:v>86.875019158094787</c:v>
                </c:pt>
                <c:pt idx="14">
                  <c:v>87.092783505154642</c:v>
                </c:pt>
                <c:pt idx="15">
                  <c:v>88.235294117647058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F6-4EEC-BF2B-D67171D74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504192"/>
        <c:axId val="741474912"/>
      </c:lineChart>
      <c:catAx>
        <c:axId val="74150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Khmer OS Battambang" panose="02000500000000000000" pitchFamily="2" charset="0"/>
                  </a:defRPr>
                </a:pPr>
                <a:r>
                  <a:rPr lang="en-US"/>
                  <a:t>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Khmer OS Battambang" panose="02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endParaRPr lang="en-US"/>
          </a:p>
        </c:txPr>
        <c:crossAx val="741474912"/>
        <c:crossesAt val="0"/>
        <c:auto val="1"/>
        <c:lblAlgn val="ctr"/>
        <c:lblOffset val="100"/>
        <c:noMultiLvlLbl val="0"/>
      </c:catAx>
      <c:valAx>
        <c:axId val="7414749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Khmer OS Battambang" panose="02000500000000000000" pitchFamily="2" charset="0"/>
                  </a:defRPr>
                </a:pPr>
                <a:r>
                  <a:rPr lang="en-US"/>
                  <a:t>EFF%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Khmer OS Battambang" panose="02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endParaRPr lang="en-US"/>
          </a:p>
        </c:txPr>
        <c:crossAx val="74150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857579573365433"/>
          <c:y val="3.9970632538488267E-2"/>
          <c:w val="0.20415973862675846"/>
          <c:h val="8.2122366211172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Khmer OS Battambang" panose="02000500000000000000" pitchFamily="2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latin typeface="Times New Roman" panose="02020603050405020304" pitchFamily="18" charset="0"/>
          <a:cs typeface="Khmer OS Battambang" panose="02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r>
              <a:rPr lang="en-US"/>
              <a:t>Inverter EFF%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Khmer OS Battambang" panose="02000500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51500288553851E-2"/>
          <c:y val="0.17348300223897109"/>
          <c:w val="0.90266934650388897"/>
          <c:h val="0.73693501615594859"/>
        </c:manualLayout>
      </c:layout>
      <c:lineChart>
        <c:grouping val="standard"/>
        <c:varyColors val="0"/>
        <c:ser>
          <c:idx val="0"/>
          <c:order val="0"/>
          <c:tx>
            <c:strRef>
              <c:f>Sheet1!$X$7</c:f>
              <c:strCache>
                <c:ptCount val="1"/>
                <c:pt idx="0">
                  <c:v>EFF%(Tot)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Sheet1!$Q$8:$Q$24</c:f>
              <c:numCache>
                <c:formatCode>General</c:formatCode>
                <c:ptCount val="17"/>
                <c:pt idx="0">
                  <c:v>0</c:v>
                </c:pt>
                <c:pt idx="1">
                  <c:v>11.5</c:v>
                </c:pt>
                <c:pt idx="2">
                  <c:v>13.5</c:v>
                </c:pt>
                <c:pt idx="3">
                  <c:v>17.600000000000001</c:v>
                </c:pt>
                <c:pt idx="4">
                  <c:v>19.600000000000001</c:v>
                </c:pt>
                <c:pt idx="5">
                  <c:v>22.4</c:v>
                </c:pt>
                <c:pt idx="6">
                  <c:v>30</c:v>
                </c:pt>
                <c:pt idx="7">
                  <c:v>37.9</c:v>
                </c:pt>
                <c:pt idx="8">
                  <c:v>47.6</c:v>
                </c:pt>
                <c:pt idx="9">
                  <c:v>55</c:v>
                </c:pt>
                <c:pt idx="10">
                  <c:v>59.5</c:v>
                </c:pt>
                <c:pt idx="11">
                  <c:v>150</c:v>
                </c:pt>
                <c:pt idx="12">
                  <c:v>251.6</c:v>
                </c:pt>
                <c:pt idx="13">
                  <c:v>365.2</c:v>
                </c:pt>
                <c:pt idx="14">
                  <c:v>412.6</c:v>
                </c:pt>
                <c:pt idx="15">
                  <c:v>497.2</c:v>
                </c:pt>
                <c:pt idx="16">
                  <c:v>589.4</c:v>
                </c:pt>
              </c:numCache>
            </c:numRef>
          </c:cat>
          <c:val>
            <c:numRef>
              <c:f>Sheet1!$X$8:$X$24</c:f>
              <c:numCache>
                <c:formatCode>General</c:formatCode>
                <c:ptCount val="17"/>
                <c:pt idx="0">
                  <c:v>0</c:v>
                </c:pt>
                <c:pt idx="1">
                  <c:v>28.104303624233246</c:v>
                </c:pt>
                <c:pt idx="2">
                  <c:v>31.841124581348172</c:v>
                </c:pt>
                <c:pt idx="3">
                  <c:v>36.803914598189088</c:v>
                </c:pt>
                <c:pt idx="4">
                  <c:v>39.756592292089252</c:v>
                </c:pt>
                <c:pt idx="5">
                  <c:v>43.272481406355645</c:v>
                </c:pt>
                <c:pt idx="6">
                  <c:v>49.074134659425503</c:v>
                </c:pt>
                <c:pt idx="7">
                  <c:v>53.75962779613895</c:v>
                </c:pt>
                <c:pt idx="8">
                  <c:v>57.932914658487903</c:v>
                </c:pt>
                <c:pt idx="9">
                  <c:v>61.978814514311473</c:v>
                </c:pt>
                <c:pt idx="10">
                  <c:v>62.660600699271242</c:v>
                </c:pt>
                <c:pt idx="11">
                  <c:v>72.59001161440186</c:v>
                </c:pt>
                <c:pt idx="12">
                  <c:v>74.504880128873296</c:v>
                </c:pt>
                <c:pt idx="13">
                  <c:v>81.510579412552445</c:v>
                </c:pt>
                <c:pt idx="14">
                  <c:v>78.407525298113924</c:v>
                </c:pt>
                <c:pt idx="15">
                  <c:v>80.951357547102219</c:v>
                </c:pt>
                <c:pt idx="16">
                  <c:v>78.035837700286251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F5-4101-8794-97797024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03088"/>
        <c:axId val="1281804528"/>
      </c:lineChart>
      <c:catAx>
        <c:axId val="12818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endParaRPr lang="en-US"/>
          </a:p>
        </c:txPr>
        <c:crossAx val="1281804528"/>
        <c:crosses val="autoZero"/>
        <c:auto val="1"/>
        <c:lblAlgn val="ctr"/>
        <c:lblOffset val="100"/>
        <c:noMultiLvlLbl val="0"/>
      </c:catAx>
      <c:valAx>
        <c:axId val="12818045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Khmer OS Battambang" panose="02000500000000000000" pitchFamily="2" charset="0"/>
              </a:defRPr>
            </a:pPr>
            <a:endParaRPr lang="en-US"/>
          </a:p>
        </c:txPr>
        <c:crossAx val="128180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Khmer OS Battambang" panose="020005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latin typeface="Times New Roman" panose="02020603050405020304" pitchFamily="18" charset="0"/>
          <a:cs typeface="Khmer OS Battambang" panose="02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/>
              <a:t>Inverter EFF%(Tot)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559854672176569E-2"/>
          <c:y val="0.12659323908335635"/>
          <c:w val="0.91272788493399248"/>
          <c:h val="0.78936212750337909"/>
        </c:manualLayout>
      </c:layout>
      <c:lineChart>
        <c:grouping val="standard"/>
        <c:varyColors val="0"/>
        <c:ser>
          <c:idx val="0"/>
          <c:order val="0"/>
          <c:tx>
            <c:strRef>
              <c:f>Sheet1!$M$71</c:f>
              <c:strCache>
                <c:ptCount val="1"/>
                <c:pt idx="0">
                  <c:v>EFF%(Tot)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Sheet1!$J$72:$J$87</c:f>
              <c:numCache>
                <c:formatCode>General</c:formatCode>
                <c:ptCount val="16"/>
                <c:pt idx="0">
                  <c:v>0</c:v>
                </c:pt>
                <c:pt idx="1">
                  <c:v>10.199999999999999</c:v>
                </c:pt>
                <c:pt idx="2">
                  <c:v>11.3</c:v>
                </c:pt>
                <c:pt idx="3">
                  <c:v>21.7</c:v>
                </c:pt>
                <c:pt idx="4">
                  <c:v>40.1</c:v>
                </c:pt>
                <c:pt idx="5">
                  <c:v>46.6</c:v>
                </c:pt>
                <c:pt idx="6">
                  <c:v>50.2</c:v>
                </c:pt>
                <c:pt idx="7">
                  <c:v>60.3</c:v>
                </c:pt>
                <c:pt idx="8">
                  <c:v>70.400000000000006</c:v>
                </c:pt>
                <c:pt idx="9">
                  <c:v>80.7</c:v>
                </c:pt>
                <c:pt idx="10">
                  <c:v>88.1</c:v>
                </c:pt>
                <c:pt idx="11">
                  <c:v>101</c:v>
                </c:pt>
                <c:pt idx="12">
                  <c:v>150</c:v>
                </c:pt>
                <c:pt idx="13">
                  <c:v>185</c:v>
                </c:pt>
                <c:pt idx="14">
                  <c:v>297.2</c:v>
                </c:pt>
                <c:pt idx="15">
                  <c:v>506</c:v>
                </c:pt>
              </c:numCache>
            </c:numRef>
          </c:cat>
          <c:val>
            <c:numRef>
              <c:f>Sheet1!$M$72:$M$87</c:f>
              <c:numCache>
                <c:formatCode>General</c:formatCode>
                <c:ptCount val="16"/>
                <c:pt idx="0">
                  <c:v>0</c:v>
                </c:pt>
                <c:pt idx="1">
                  <c:v>25.926490773219456</c:v>
                </c:pt>
                <c:pt idx="2">
                  <c:v>28.013287718776343</c:v>
                </c:pt>
                <c:pt idx="3">
                  <c:v>43.229675080184073</c:v>
                </c:pt>
                <c:pt idx="4">
                  <c:v>58.163146901833372</c:v>
                </c:pt>
                <c:pt idx="5">
                  <c:v>59.841791658105613</c:v>
                </c:pt>
                <c:pt idx="6">
                  <c:v>60.60459725709871</c:v>
                </c:pt>
                <c:pt idx="7">
                  <c:v>63.946552135528513</c:v>
                </c:pt>
                <c:pt idx="8">
                  <c:v>66.283777422088335</c:v>
                </c:pt>
                <c:pt idx="9">
                  <c:v>68.066801619433207</c:v>
                </c:pt>
                <c:pt idx="10">
                  <c:v>68.996843844714022</c:v>
                </c:pt>
                <c:pt idx="11">
                  <c:v>71.883562862531576</c:v>
                </c:pt>
                <c:pt idx="12">
                  <c:v>75.246054598537228</c:v>
                </c:pt>
                <c:pt idx="13">
                  <c:v>81.011372245065971</c:v>
                </c:pt>
                <c:pt idx="14">
                  <c:v>81.704467353951884</c:v>
                </c:pt>
                <c:pt idx="15">
                  <c:v>82.679738562091501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B-44C9-A525-1F7AAF6D4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453055"/>
        <c:axId val="1280482815"/>
      </c:lineChart>
      <c:catAx>
        <c:axId val="1280453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/>
                  <a:t>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280482815"/>
        <c:crosses val="autoZero"/>
        <c:auto val="1"/>
        <c:lblAlgn val="ctr"/>
        <c:lblOffset val="100"/>
        <c:noMultiLvlLbl val="0"/>
      </c:catAx>
      <c:valAx>
        <c:axId val="12804828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/>
                  <a:t>EFF%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28045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270626251454258"/>
          <c:y val="5.823766594393092E-2"/>
          <c:w val="0.1655085029305263"/>
          <c:h val="4.23389988419272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25</xdr:row>
      <xdr:rowOff>32658</xdr:rowOff>
    </xdr:from>
    <xdr:to>
      <xdr:col>10</xdr:col>
      <xdr:colOff>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199E12-594D-95E5-2CB0-83DD3DA7B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15365</xdr:colOff>
      <xdr:row>27</xdr:row>
      <xdr:rowOff>185057</xdr:rowOff>
    </xdr:from>
    <xdr:to>
      <xdr:col>23</xdr:col>
      <xdr:colOff>870857</xdr:colOff>
      <xdr:row>51</xdr:row>
      <xdr:rowOff>21771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13B200-BF56-B09E-C7FC-29609DAC0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587828</xdr:colOff>
      <xdr:row>89</xdr:row>
      <xdr:rowOff>169047</xdr:rowOff>
    </xdr:from>
    <xdr:to>
      <xdr:col>11</xdr:col>
      <xdr:colOff>566058</xdr:colOff>
      <xdr:row>116</xdr:row>
      <xdr:rowOff>87086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B8751F-8BED-5E7A-32EE-3D49AFE95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3264</xdr:colOff>
      <xdr:row>53</xdr:row>
      <xdr:rowOff>87085</xdr:rowOff>
    </xdr:from>
    <xdr:to>
      <xdr:col>24</xdr:col>
      <xdr:colOff>0</xdr:colOff>
      <xdr:row>77</xdr:row>
      <xdr:rowOff>119743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F1C68F-E2B5-21CE-A87C-2CC813FA0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10886</xdr:colOff>
      <xdr:row>117</xdr:row>
      <xdr:rowOff>130628</xdr:rowOff>
    </xdr:from>
    <xdr:to>
      <xdr:col>11</xdr:col>
      <xdr:colOff>511629</xdr:colOff>
      <xdr:row>144</xdr:row>
      <xdr:rowOff>97971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029A5-3D87-D834-EC6A-6A22F0B66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877C-B5C3-4226-9C26-C2E846C11287}">
  <dimension ref="B1:X93"/>
  <sheetViews>
    <sheetView tabSelected="1" zoomScale="40" zoomScaleNormal="40" workbookViewId="0">
      <selection activeCell="M23" sqref="M23"/>
    </sheetView>
  </sheetViews>
  <sheetFormatPr defaultRowHeight="15.6" x14ac:dyDescent="0.3"/>
  <cols>
    <col min="2" max="2" width="4.33203125" customWidth="1"/>
    <col min="3" max="11" width="12.77734375" style="1" customWidth="1"/>
    <col min="12" max="12" width="12.77734375" customWidth="1"/>
    <col min="13" max="13" width="14.21875" customWidth="1"/>
    <col min="14" max="14" width="12.21875" customWidth="1"/>
    <col min="15" max="15" width="4.77734375" customWidth="1"/>
    <col min="16" max="26" width="12.77734375" customWidth="1"/>
  </cols>
  <sheetData>
    <row r="1" spans="2:24" x14ac:dyDescent="0.3">
      <c r="M1" t="s">
        <v>22</v>
      </c>
    </row>
    <row r="4" spans="2:24" x14ac:dyDescent="0.3">
      <c r="L4" s="1"/>
    </row>
    <row r="5" spans="2:24" x14ac:dyDescent="0.3">
      <c r="B5" s="10" t="s">
        <v>33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7</v>
      </c>
      <c r="J5" s="3" t="s">
        <v>6</v>
      </c>
      <c r="L5" s="1"/>
    </row>
    <row r="6" spans="2:24" x14ac:dyDescent="0.3">
      <c r="B6" s="10">
        <v>1</v>
      </c>
      <c r="C6" s="4">
        <v>50.5</v>
      </c>
      <c r="D6" s="4">
        <v>0.51</v>
      </c>
      <c r="E6" s="4">
        <f t="shared" ref="E6:E11" si="0">C6*D6</f>
        <v>25.754999999999999</v>
      </c>
      <c r="F6" s="4">
        <v>224</v>
      </c>
      <c r="G6" s="4">
        <v>0</v>
      </c>
      <c r="H6" s="4">
        <f>F6*G6</f>
        <v>0</v>
      </c>
      <c r="I6" s="4">
        <v>1</v>
      </c>
      <c r="J6" s="4">
        <f t="shared" ref="J6:J14" si="1">(H6/E6)*100</f>
        <v>0</v>
      </c>
      <c r="L6" s="1"/>
    </row>
    <row r="7" spans="2:24" x14ac:dyDescent="0.3">
      <c r="B7" s="10">
        <v>2</v>
      </c>
      <c r="C7" s="4">
        <v>50.23</v>
      </c>
      <c r="D7" s="5">
        <v>0.79</v>
      </c>
      <c r="E7" s="4">
        <f t="shared" si="0"/>
        <v>39.681699999999999</v>
      </c>
      <c r="F7" s="4">
        <v>224</v>
      </c>
      <c r="G7" s="4">
        <f>H7/F7</f>
        <v>4.5535714285714284E-2</v>
      </c>
      <c r="H7" s="5">
        <v>10.199999999999999</v>
      </c>
      <c r="I7" s="4">
        <v>1</v>
      </c>
      <c r="J7" s="4">
        <f>(H7/E7)*100</f>
        <v>25.704543908149098</v>
      </c>
      <c r="L7" s="1"/>
      <c r="O7" s="13" t="s">
        <v>33</v>
      </c>
      <c r="P7" s="3" t="s">
        <v>32</v>
      </c>
      <c r="Q7" s="3" t="s">
        <v>10</v>
      </c>
      <c r="R7" s="3" t="s">
        <v>9</v>
      </c>
      <c r="S7" s="3" t="s">
        <v>7</v>
      </c>
      <c r="T7" s="3" t="s">
        <v>8</v>
      </c>
      <c r="U7" s="3" t="s">
        <v>11</v>
      </c>
      <c r="V7" s="3" t="s">
        <v>12</v>
      </c>
      <c r="W7" s="3" t="s">
        <v>13</v>
      </c>
      <c r="X7" s="3" t="s">
        <v>34</v>
      </c>
    </row>
    <row r="8" spans="2:24" x14ac:dyDescent="0.3">
      <c r="B8" s="10">
        <v>3</v>
      </c>
      <c r="C8" s="4">
        <v>49.97</v>
      </c>
      <c r="D8" s="5">
        <v>0.81</v>
      </c>
      <c r="E8" s="4">
        <f t="shared" si="0"/>
        <v>40.475700000000003</v>
      </c>
      <c r="F8" s="4">
        <v>224.5</v>
      </c>
      <c r="G8" s="4">
        <f>H8/F8</f>
        <v>5.0334075723830737E-2</v>
      </c>
      <c r="H8" s="5">
        <v>11.3</v>
      </c>
      <c r="I8" s="4">
        <v>1</v>
      </c>
      <c r="J8" s="4">
        <f t="shared" si="1"/>
        <v>27.917985359116702</v>
      </c>
      <c r="L8" s="1"/>
      <c r="N8" t="s">
        <v>31</v>
      </c>
      <c r="O8" s="14">
        <v>1</v>
      </c>
      <c r="P8" s="4">
        <v>224</v>
      </c>
      <c r="Q8" s="4">
        <v>0</v>
      </c>
      <c r="R8" s="4">
        <v>6.8</v>
      </c>
      <c r="S8" s="4">
        <v>0</v>
      </c>
      <c r="T8" s="4">
        <v>27.28</v>
      </c>
      <c r="U8" s="4">
        <v>49.6</v>
      </c>
      <c r="V8" s="4" cm="1">
        <f t="array" ref="V8:V24">(Q8:Q24/R8:R24)*100</f>
        <v>0</v>
      </c>
      <c r="W8" s="4" cm="1">
        <f t="array" ref="W8:W24">(R8:R24/T8:T24)*100</f>
        <v>24.926686217008793</v>
      </c>
      <c r="X8" s="4" cm="1">
        <f t="array" ref="X8:X24">(Q8:Q24/T8:T24)*100</f>
        <v>0</v>
      </c>
    </row>
    <row r="9" spans="2:24" x14ac:dyDescent="0.3">
      <c r="B9" s="10">
        <v>4</v>
      </c>
      <c r="C9" s="4">
        <v>49.95</v>
      </c>
      <c r="D9" s="4">
        <v>0.87</v>
      </c>
      <c r="E9" s="4">
        <f t="shared" si="0"/>
        <v>43.456500000000005</v>
      </c>
      <c r="F9" s="4">
        <v>224.53</v>
      </c>
      <c r="G9" s="4">
        <f>H9/F9</f>
        <v>8.3017859528793481E-2</v>
      </c>
      <c r="H9" s="4">
        <v>18.64</v>
      </c>
      <c r="I9" s="4">
        <v>1</v>
      </c>
      <c r="J9" s="4">
        <f>(H9/E9)*100</f>
        <v>42.893468180824499</v>
      </c>
      <c r="L9" s="1"/>
      <c r="N9" t="s">
        <v>21</v>
      </c>
      <c r="O9" s="14">
        <v>2</v>
      </c>
      <c r="P9" s="4">
        <v>224</v>
      </c>
      <c r="Q9" s="4">
        <v>11.5</v>
      </c>
      <c r="R9" s="4">
        <v>18.8</v>
      </c>
      <c r="S9" s="4">
        <v>0.53800000000000003</v>
      </c>
      <c r="T9" s="4">
        <v>40.918999999999997</v>
      </c>
      <c r="U9" s="4">
        <v>49.3</v>
      </c>
      <c r="V9" s="4">
        <v>61.170212765957444</v>
      </c>
      <c r="W9" s="4">
        <v>45.944426794398694</v>
      </c>
      <c r="X9" s="4">
        <v>28.104303624233246</v>
      </c>
    </row>
    <row r="10" spans="2:24" x14ac:dyDescent="0.3">
      <c r="B10" s="10">
        <v>5</v>
      </c>
      <c r="C10" s="4">
        <v>49.92</v>
      </c>
      <c r="D10" s="5">
        <v>1.01</v>
      </c>
      <c r="E10" s="4">
        <f t="shared" si="0"/>
        <v>50.419200000000004</v>
      </c>
      <c r="F10" s="4">
        <v>224.52</v>
      </c>
      <c r="G10" s="4">
        <f>H10/F10</f>
        <v>9.6650632460359875E-2</v>
      </c>
      <c r="H10" s="5">
        <v>21.7</v>
      </c>
      <c r="I10" s="4">
        <v>1</v>
      </c>
      <c r="J10" s="4">
        <f>(H10/E10)*100</f>
        <v>43.039159685199287</v>
      </c>
      <c r="L10" s="1"/>
      <c r="N10" t="s">
        <v>15</v>
      </c>
      <c r="O10" s="14">
        <v>3</v>
      </c>
      <c r="P10" s="4">
        <v>224.5</v>
      </c>
      <c r="Q10" s="4">
        <v>13.5</v>
      </c>
      <c r="R10" s="4">
        <v>20.8</v>
      </c>
      <c r="S10" s="4">
        <v>0.72</v>
      </c>
      <c r="T10" s="4">
        <v>42.398000000000003</v>
      </c>
      <c r="U10" s="4">
        <v>49.3</v>
      </c>
      <c r="V10" s="4">
        <v>64.90384615384616</v>
      </c>
      <c r="W10" s="4">
        <v>49.058917873484596</v>
      </c>
      <c r="X10" s="4">
        <v>31.841124581348172</v>
      </c>
    </row>
    <row r="11" spans="2:24" x14ac:dyDescent="0.3">
      <c r="B11" s="10">
        <v>6</v>
      </c>
      <c r="C11" s="4">
        <v>49.88</v>
      </c>
      <c r="D11" s="5">
        <v>1.08</v>
      </c>
      <c r="E11" s="4">
        <f t="shared" si="0"/>
        <v>53.870400000000004</v>
      </c>
      <c r="F11" s="4">
        <v>224.36</v>
      </c>
      <c r="G11" s="4">
        <f t="shared" ref="G11:G13" si="2">H11/F11</f>
        <v>0.11321091103583525</v>
      </c>
      <c r="H11" s="5">
        <v>25.4</v>
      </c>
      <c r="I11" s="4">
        <v>1</v>
      </c>
      <c r="J11" s="4">
        <f t="shared" si="1"/>
        <v>47.150197511063588</v>
      </c>
      <c r="L11" s="1"/>
      <c r="N11" t="s">
        <v>16</v>
      </c>
      <c r="O11" s="14">
        <v>4</v>
      </c>
      <c r="P11" s="4">
        <v>224.53</v>
      </c>
      <c r="Q11" s="4">
        <v>17.600000000000001</v>
      </c>
      <c r="R11" s="4">
        <v>24.8</v>
      </c>
      <c r="S11" s="4">
        <v>0.85899999999999999</v>
      </c>
      <c r="T11" s="4">
        <v>47.820999999999998</v>
      </c>
      <c r="U11" s="4">
        <v>49.3</v>
      </c>
      <c r="V11" s="4">
        <v>70.967741935483872</v>
      </c>
      <c r="W11" s="4">
        <v>51.860061479266442</v>
      </c>
      <c r="X11" s="4">
        <v>36.803914598189088</v>
      </c>
    </row>
    <row r="12" spans="2:24" x14ac:dyDescent="0.3">
      <c r="B12" s="10">
        <v>7</v>
      </c>
      <c r="C12" s="4">
        <v>49.85</v>
      </c>
      <c r="D12" s="5">
        <v>1.3</v>
      </c>
      <c r="E12" s="4">
        <f t="shared" ref="E12:E14" si="3">C12*D12</f>
        <v>64.805000000000007</v>
      </c>
      <c r="F12" s="4">
        <v>224.31</v>
      </c>
      <c r="G12" s="4">
        <f t="shared" si="2"/>
        <v>0.16138379920645538</v>
      </c>
      <c r="H12" s="5">
        <v>36.200000000000003</v>
      </c>
      <c r="I12" s="4">
        <v>1</v>
      </c>
      <c r="J12" s="4">
        <f t="shared" si="1"/>
        <v>55.859887354370805</v>
      </c>
      <c r="L12" s="1"/>
      <c r="N12" t="s">
        <v>14</v>
      </c>
      <c r="O12" s="14">
        <v>5</v>
      </c>
      <c r="P12" s="4">
        <v>224.52</v>
      </c>
      <c r="Q12" s="4">
        <v>19.600000000000001</v>
      </c>
      <c r="R12" s="4">
        <v>26.4</v>
      </c>
      <c r="S12" s="4">
        <v>0.98799999999999999</v>
      </c>
      <c r="T12" s="4">
        <v>49.3</v>
      </c>
      <c r="U12" s="4">
        <v>49.3</v>
      </c>
      <c r="V12" s="4">
        <v>74.242424242424249</v>
      </c>
      <c r="W12" s="4">
        <v>53.549695740365109</v>
      </c>
      <c r="X12" s="4">
        <v>39.756592292089252</v>
      </c>
    </row>
    <row r="13" spans="2:24" x14ac:dyDescent="0.3">
      <c r="B13" s="10">
        <v>8</v>
      </c>
      <c r="C13" s="4">
        <v>49.85</v>
      </c>
      <c r="D13" s="5">
        <v>1.39</v>
      </c>
      <c r="E13" s="4">
        <f t="shared" si="3"/>
        <v>69.291499999999999</v>
      </c>
      <c r="F13" s="4">
        <v>224.33</v>
      </c>
      <c r="G13" s="4">
        <f t="shared" si="2"/>
        <v>0.17875451344002138</v>
      </c>
      <c r="H13" s="5">
        <v>40.1</v>
      </c>
      <c r="I13" s="4">
        <v>1</v>
      </c>
      <c r="J13" s="4">
        <f>(H13/E13)*100</f>
        <v>57.871456094903415</v>
      </c>
      <c r="L13" s="1"/>
      <c r="N13" t="s">
        <v>17</v>
      </c>
      <c r="O13" s="14">
        <v>6</v>
      </c>
      <c r="P13" s="4">
        <v>224.61</v>
      </c>
      <c r="Q13" s="4">
        <v>22.4</v>
      </c>
      <c r="R13" s="4">
        <v>29.2</v>
      </c>
      <c r="S13" s="4">
        <v>0.67700000000000005</v>
      </c>
      <c r="T13" s="4">
        <v>51.765000000000001</v>
      </c>
      <c r="U13" s="4">
        <v>49.3</v>
      </c>
      <c r="V13" s="4">
        <v>76.712328767123282</v>
      </c>
      <c r="W13" s="4">
        <v>56.408770404713607</v>
      </c>
      <c r="X13" s="4">
        <v>43.272481406355645</v>
      </c>
    </row>
    <row r="14" spans="2:24" x14ac:dyDescent="0.3">
      <c r="B14" s="10">
        <v>9</v>
      </c>
      <c r="C14" s="4">
        <v>49.81</v>
      </c>
      <c r="D14" s="5">
        <v>1.57</v>
      </c>
      <c r="E14" s="4">
        <f t="shared" si="3"/>
        <v>78.201700000000002</v>
      </c>
      <c r="F14" s="4">
        <v>224.2</v>
      </c>
      <c r="G14" s="4">
        <f>H14/F14</f>
        <v>0.20785013380909903</v>
      </c>
      <c r="H14" s="5">
        <v>46.6</v>
      </c>
      <c r="I14" s="4">
        <v>1</v>
      </c>
      <c r="J14" s="4">
        <f t="shared" si="1"/>
        <v>59.589497415017831</v>
      </c>
      <c r="K14" s="1" t="s">
        <v>22</v>
      </c>
      <c r="L14" s="1"/>
      <c r="N14" t="s">
        <v>14</v>
      </c>
      <c r="O14" s="14">
        <v>7</v>
      </c>
      <c r="P14" s="4">
        <v>224.67</v>
      </c>
      <c r="Q14" s="4">
        <v>30</v>
      </c>
      <c r="R14" s="4">
        <v>36</v>
      </c>
      <c r="S14" s="4">
        <v>0.996</v>
      </c>
      <c r="T14" s="4">
        <v>61.131999999999998</v>
      </c>
      <c r="U14" s="4">
        <v>49.2</v>
      </c>
      <c r="V14" s="4">
        <v>83.333333333333343</v>
      </c>
      <c r="W14" s="4">
        <v>58.888961591310604</v>
      </c>
      <c r="X14" s="4">
        <v>49.074134659425503</v>
      </c>
    </row>
    <row r="15" spans="2:24" x14ac:dyDescent="0.3">
      <c r="B15" s="10">
        <v>10</v>
      </c>
      <c r="C15" s="4">
        <v>49.75</v>
      </c>
      <c r="D15" s="4">
        <v>1.72</v>
      </c>
      <c r="E15" s="4" cm="1">
        <f t="array" ref="E15:E23">C15:C23*D15:D23</f>
        <v>85.57</v>
      </c>
      <c r="F15" s="4">
        <v>224.09</v>
      </c>
      <c r="G15" s="4" cm="1">
        <f t="array" ref="G15:G23">H15:H23/F15:F23</f>
        <v>0.23204962291936276</v>
      </c>
      <c r="H15" s="4">
        <v>52</v>
      </c>
      <c r="I15" s="4">
        <v>1</v>
      </c>
      <c r="J15" s="4" cm="1">
        <f t="array" ref="J15:J23">(H15:H23/_xlfn.ANCHORARRAY(E15))*100</f>
        <v>60.768961084492233</v>
      </c>
      <c r="L15" s="1"/>
      <c r="N15" t="s">
        <v>16</v>
      </c>
      <c r="O15" s="14">
        <v>8</v>
      </c>
      <c r="P15" s="4">
        <v>224.75</v>
      </c>
      <c r="Q15" s="4">
        <v>37.9</v>
      </c>
      <c r="R15" s="4">
        <v>44.8</v>
      </c>
      <c r="S15" s="4">
        <v>0.56000000000000005</v>
      </c>
      <c r="T15" s="4">
        <v>70.498999999999995</v>
      </c>
      <c r="U15" s="4">
        <v>49.2</v>
      </c>
      <c r="V15" s="4">
        <v>84.598214285714292</v>
      </c>
      <c r="W15" s="4">
        <v>63.547000666676126</v>
      </c>
      <c r="X15" s="4">
        <v>53.75962779613895</v>
      </c>
    </row>
    <row r="16" spans="2:24" x14ac:dyDescent="0.3">
      <c r="B16" s="10">
        <v>11</v>
      </c>
      <c r="C16" s="4">
        <v>49.75</v>
      </c>
      <c r="D16" s="4">
        <v>2.98</v>
      </c>
      <c r="E16" s="4">
        <v>148.255</v>
      </c>
      <c r="F16" s="4">
        <v>224.01</v>
      </c>
      <c r="G16" s="4">
        <v>0.48971028079103612</v>
      </c>
      <c r="H16" s="4">
        <v>109.7</v>
      </c>
      <c r="I16" s="4">
        <v>1</v>
      </c>
      <c r="J16" s="4">
        <v>73.994131732487944</v>
      </c>
      <c r="N16" t="s">
        <v>18</v>
      </c>
      <c r="O16" s="14">
        <v>9</v>
      </c>
      <c r="P16" s="4">
        <v>225.2</v>
      </c>
      <c r="Q16" s="4">
        <v>47.6</v>
      </c>
      <c r="R16" s="4">
        <v>55</v>
      </c>
      <c r="S16" s="4">
        <v>0.99399999999999999</v>
      </c>
      <c r="T16" s="4">
        <v>82.164000000000001</v>
      </c>
      <c r="U16" s="4">
        <v>49.1</v>
      </c>
      <c r="V16" s="4">
        <v>86.545454545454547</v>
      </c>
      <c r="W16" s="4">
        <v>66.939292147412488</v>
      </c>
      <c r="X16" s="4">
        <v>57.932914658487903</v>
      </c>
    </row>
    <row r="17" spans="2:24" x14ac:dyDescent="0.3">
      <c r="B17" s="10">
        <v>12</v>
      </c>
      <c r="C17" s="4">
        <v>49.62</v>
      </c>
      <c r="D17" s="4">
        <v>5.3</v>
      </c>
      <c r="E17" s="4">
        <v>262.98599999999999</v>
      </c>
      <c r="F17" s="4">
        <v>223.88</v>
      </c>
      <c r="G17" s="4">
        <v>0.93800250134000362</v>
      </c>
      <c r="H17" s="4">
        <v>210</v>
      </c>
      <c r="I17" s="4">
        <v>1</v>
      </c>
      <c r="J17" s="4">
        <v>79.852159430540041</v>
      </c>
      <c r="N17" t="s">
        <v>16</v>
      </c>
      <c r="O17" s="14">
        <v>10</v>
      </c>
      <c r="P17" s="4">
        <v>225.5</v>
      </c>
      <c r="Q17" s="4">
        <v>55</v>
      </c>
      <c r="R17" s="4">
        <v>64</v>
      </c>
      <c r="S17" s="4">
        <v>0.91800000000000004</v>
      </c>
      <c r="T17" s="4">
        <v>88.74</v>
      </c>
      <c r="U17" s="4">
        <v>49.1</v>
      </c>
      <c r="V17" s="4">
        <v>85.9375</v>
      </c>
      <c r="W17" s="4">
        <v>72.120802343926087</v>
      </c>
      <c r="X17" s="4">
        <v>61.978814514311473</v>
      </c>
    </row>
    <row r="18" spans="2:24" x14ac:dyDescent="0.3">
      <c r="B18" s="10">
        <v>13</v>
      </c>
      <c r="C18" s="4">
        <v>49.15</v>
      </c>
      <c r="D18" s="4">
        <v>7.05</v>
      </c>
      <c r="E18" s="4">
        <v>346.50749999999999</v>
      </c>
      <c r="F18" s="4">
        <v>223.74</v>
      </c>
      <c r="G18" s="4">
        <v>1.276034683114329</v>
      </c>
      <c r="H18" s="4">
        <v>285.5</v>
      </c>
      <c r="I18" s="4">
        <v>1</v>
      </c>
      <c r="J18" s="4">
        <v>82.39359898414898</v>
      </c>
      <c r="N18" t="s">
        <v>19</v>
      </c>
      <c r="O18" s="14">
        <v>11</v>
      </c>
      <c r="P18" s="4">
        <v>225.52</v>
      </c>
      <c r="Q18" s="4">
        <v>59.5</v>
      </c>
      <c r="R18" s="4">
        <v>68</v>
      </c>
      <c r="S18" s="4">
        <v>0.93799999999999994</v>
      </c>
      <c r="T18" s="4">
        <v>94.956000000000003</v>
      </c>
      <c r="U18" s="4">
        <v>48.94</v>
      </c>
      <c r="V18" s="4">
        <v>87.5</v>
      </c>
      <c r="W18" s="4">
        <v>71.61211508488141</v>
      </c>
      <c r="X18" s="4">
        <v>62.660600699271242</v>
      </c>
    </row>
    <row r="19" spans="2:24" x14ac:dyDescent="0.3">
      <c r="B19" s="10">
        <v>14</v>
      </c>
      <c r="C19" s="4">
        <v>48.95</v>
      </c>
      <c r="D19" s="4">
        <v>7.78</v>
      </c>
      <c r="E19" s="4">
        <v>380.83100000000002</v>
      </c>
      <c r="F19" s="4">
        <v>223.55</v>
      </c>
      <c r="G19" s="4">
        <v>1.4090807425631848</v>
      </c>
      <c r="H19" s="4">
        <v>315</v>
      </c>
      <c r="I19" s="4">
        <v>1</v>
      </c>
      <c r="J19" s="4">
        <v>82.713854701954403</v>
      </c>
      <c r="N19" t="s">
        <v>20</v>
      </c>
      <c r="O19" s="14">
        <v>12</v>
      </c>
      <c r="P19" s="4">
        <v>225.535</v>
      </c>
      <c r="Q19" s="4">
        <v>150</v>
      </c>
      <c r="R19" s="4">
        <v>195</v>
      </c>
      <c r="S19" s="4">
        <v>0.98880000000000001</v>
      </c>
      <c r="T19" s="4">
        <v>206.64</v>
      </c>
      <c r="U19" s="4">
        <v>48.9</v>
      </c>
      <c r="V19" s="4">
        <v>76.923076923076934</v>
      </c>
      <c r="W19" s="4">
        <v>94.367015098722419</v>
      </c>
      <c r="X19" s="4">
        <v>72.59001161440186</v>
      </c>
    </row>
    <row r="20" spans="2:24" x14ac:dyDescent="0.3">
      <c r="B20" s="10">
        <v>15</v>
      </c>
      <c r="C20" s="4">
        <v>48.78</v>
      </c>
      <c r="D20" s="4">
        <v>8.89</v>
      </c>
      <c r="E20" s="4">
        <v>433.65420000000006</v>
      </c>
      <c r="F20" s="4">
        <v>222.82</v>
      </c>
      <c r="G20" s="4">
        <v>1.6156538910331208</v>
      </c>
      <c r="H20" s="4">
        <v>360</v>
      </c>
      <c r="I20" s="4">
        <v>1</v>
      </c>
      <c r="J20" s="4">
        <v>83.015453326636745</v>
      </c>
      <c r="O20" s="14">
        <v>13</v>
      </c>
      <c r="P20" s="4">
        <v>225.57</v>
      </c>
      <c r="Q20" s="4">
        <v>251.6</v>
      </c>
      <c r="R20" s="4">
        <v>312.24</v>
      </c>
      <c r="S20" s="4">
        <v>0.98880000000000001</v>
      </c>
      <c r="T20" s="4">
        <v>337.69600000000003</v>
      </c>
      <c r="U20" s="4">
        <v>48.8</v>
      </c>
      <c r="V20" s="4">
        <v>80.579041762746613</v>
      </c>
      <c r="W20" s="4">
        <v>92.46185918696105</v>
      </c>
      <c r="X20" s="4">
        <v>74.504880128873296</v>
      </c>
    </row>
    <row r="21" spans="2:24" x14ac:dyDescent="0.3">
      <c r="B21" s="10">
        <v>16</v>
      </c>
      <c r="C21" s="4">
        <v>48.56</v>
      </c>
      <c r="D21" s="4">
        <v>10.31</v>
      </c>
      <c r="E21" s="4">
        <v>500.65360000000004</v>
      </c>
      <c r="F21" s="4">
        <v>221.5</v>
      </c>
      <c r="G21" s="4">
        <v>1.8957110609480812</v>
      </c>
      <c r="H21" s="4">
        <v>419.9</v>
      </c>
      <c r="I21" s="4">
        <v>1</v>
      </c>
      <c r="J21" s="4">
        <v>83.870364659317332</v>
      </c>
      <c r="O21" s="14">
        <v>14</v>
      </c>
      <c r="P21" s="4">
        <v>226.75</v>
      </c>
      <c r="Q21" s="4">
        <v>365.2</v>
      </c>
      <c r="R21" s="4">
        <v>393.21</v>
      </c>
      <c r="S21" s="4">
        <v>0.98899999999999999</v>
      </c>
      <c r="T21" s="4">
        <v>448.04</v>
      </c>
      <c r="U21" s="4">
        <v>48.7</v>
      </c>
      <c r="V21" s="4">
        <v>92.876579944558884</v>
      </c>
      <c r="W21" s="4">
        <v>87.762253370234788</v>
      </c>
      <c r="X21" s="4">
        <v>81.510579412552445</v>
      </c>
    </row>
    <row r="22" spans="2:24" x14ac:dyDescent="0.3">
      <c r="B22" s="10">
        <v>17</v>
      </c>
      <c r="C22" s="4">
        <v>48.25</v>
      </c>
      <c r="D22" s="4">
        <v>12.72</v>
      </c>
      <c r="E22" s="4">
        <v>613.74</v>
      </c>
      <c r="F22" s="4">
        <v>221.5</v>
      </c>
      <c r="G22" s="4">
        <v>2.2844243792325059</v>
      </c>
      <c r="H22" s="4">
        <v>506</v>
      </c>
      <c r="I22" s="4">
        <v>1</v>
      </c>
      <c r="J22" s="6">
        <v>82.445335158210327</v>
      </c>
      <c r="O22" s="14">
        <v>15</v>
      </c>
      <c r="P22" s="4">
        <v>227.2</v>
      </c>
      <c r="Q22" s="4">
        <v>412.6</v>
      </c>
      <c r="R22" s="4">
        <v>472.58</v>
      </c>
      <c r="S22" s="4">
        <v>0.98909999999999998</v>
      </c>
      <c r="T22" s="4">
        <v>526.22500000000002</v>
      </c>
      <c r="U22" s="4">
        <v>48.5</v>
      </c>
      <c r="V22" s="4">
        <v>87.307969021118126</v>
      </c>
      <c r="W22" s="4">
        <v>89.805691481780599</v>
      </c>
      <c r="X22" s="4">
        <v>78.407525298113924</v>
      </c>
    </row>
    <row r="23" spans="2:24" x14ac:dyDescent="0.3">
      <c r="B23" s="10">
        <v>18</v>
      </c>
      <c r="C23" s="4">
        <v>48.17</v>
      </c>
      <c r="D23" s="4">
        <v>17.329999999999998</v>
      </c>
      <c r="E23" s="4">
        <v>834.78609999999992</v>
      </c>
      <c r="F23" s="4">
        <v>221.3</v>
      </c>
      <c r="G23" s="4">
        <v>2.9733393583370988</v>
      </c>
      <c r="H23" s="4">
        <v>658</v>
      </c>
      <c r="I23" s="7">
        <v>1</v>
      </c>
      <c r="J23" s="4">
        <v>78.822587007617884</v>
      </c>
      <c r="K23" s="2"/>
      <c r="O23" s="14">
        <v>16</v>
      </c>
      <c r="P23" s="4">
        <v>228.6</v>
      </c>
      <c r="Q23" s="4">
        <v>497.2</v>
      </c>
      <c r="R23" s="4">
        <v>539.1</v>
      </c>
      <c r="S23" s="4">
        <v>0.98950000000000005</v>
      </c>
      <c r="T23" s="4">
        <v>614.19600000000003</v>
      </c>
      <c r="U23" s="4">
        <v>48.4</v>
      </c>
      <c r="V23" s="4">
        <v>92.22778705249489</v>
      </c>
      <c r="W23" s="4">
        <v>87.773284098235735</v>
      </c>
      <c r="X23" s="4">
        <v>80.951357547102219</v>
      </c>
    </row>
    <row r="24" spans="2:24" x14ac:dyDescent="0.3">
      <c r="B24" s="15"/>
      <c r="C24" s="16"/>
      <c r="D24" s="16"/>
      <c r="E24" s="16"/>
      <c r="F24" s="16"/>
      <c r="G24" s="16"/>
      <c r="H24" s="16"/>
      <c r="I24" s="17"/>
      <c r="J24" s="8">
        <f>AVERAGE(J6:J23)</f>
        <v>59.327924533002843</v>
      </c>
      <c r="O24" s="14">
        <v>17</v>
      </c>
      <c r="P24" s="4">
        <v>229.4</v>
      </c>
      <c r="Q24" s="4">
        <v>589.4</v>
      </c>
      <c r="R24" s="4">
        <v>658.03099999999995</v>
      </c>
      <c r="S24" s="4">
        <v>0.98980000000000001</v>
      </c>
      <c r="T24" s="4">
        <v>755.29399999999998</v>
      </c>
      <c r="U24" s="4">
        <v>48.2</v>
      </c>
      <c r="V24" s="4">
        <v>89.570248210190712</v>
      </c>
      <c r="W24" s="4">
        <v>87.122497994158564</v>
      </c>
      <c r="X24" s="4">
        <v>78.035837700286251</v>
      </c>
    </row>
    <row r="25" spans="2:24" x14ac:dyDescent="0.3">
      <c r="I25" s="1" t="s">
        <v>22</v>
      </c>
      <c r="O25" s="18" t="s">
        <v>35</v>
      </c>
      <c r="P25" s="19"/>
      <c r="Q25" s="19"/>
      <c r="R25" s="19"/>
      <c r="S25" s="19"/>
      <c r="T25" s="19"/>
      <c r="U25" s="19"/>
      <c r="V25" s="19"/>
      <c r="W25" s="20"/>
      <c r="X25" s="12">
        <f>AVERAGE(_xlfn.ANCHORARRAY(X8))</f>
        <v>54.775570619481208</v>
      </c>
    </row>
    <row r="65" spans="2:13" ht="15.6" customHeight="1" x14ac:dyDescent="0.3"/>
    <row r="71" spans="2:13" x14ac:dyDescent="0.3">
      <c r="B71" s="13" t="s">
        <v>33</v>
      </c>
      <c r="C71" s="9" t="s">
        <v>24</v>
      </c>
      <c r="D71" s="9" t="s">
        <v>23</v>
      </c>
      <c r="E71" s="3" t="s">
        <v>30</v>
      </c>
      <c r="F71" s="3" t="s">
        <v>27</v>
      </c>
      <c r="G71" s="3" t="s">
        <v>25</v>
      </c>
      <c r="H71" s="3" t="s">
        <v>28</v>
      </c>
      <c r="I71" s="9" t="s">
        <v>26</v>
      </c>
      <c r="J71" s="9" t="s">
        <v>29</v>
      </c>
      <c r="K71" s="3" t="s">
        <v>12</v>
      </c>
      <c r="L71" s="3" t="s">
        <v>13</v>
      </c>
      <c r="M71" s="11" t="s">
        <v>34</v>
      </c>
    </row>
    <row r="72" spans="2:13" x14ac:dyDescent="0.3">
      <c r="B72" s="12">
        <v>1</v>
      </c>
      <c r="C72" s="5">
        <v>50.1</v>
      </c>
      <c r="D72" s="5">
        <v>0.51</v>
      </c>
      <c r="E72" s="5">
        <f>C72*D72</f>
        <v>25.551000000000002</v>
      </c>
      <c r="F72" s="5">
        <v>403.2</v>
      </c>
      <c r="G72" s="4">
        <v>2.1000000000000001E-2</v>
      </c>
      <c r="H72" s="4">
        <f>F72*G72</f>
        <v>8.4672000000000001</v>
      </c>
      <c r="I72" s="5">
        <v>223.3</v>
      </c>
      <c r="J72" s="5">
        <v>0</v>
      </c>
      <c r="K72" s="4">
        <v>0</v>
      </c>
      <c r="L72" s="4">
        <f>H72/E72</f>
        <v>0.33138429024304328</v>
      </c>
      <c r="M72" s="12">
        <f>(J72/E72)*100</f>
        <v>0</v>
      </c>
    </row>
    <row r="73" spans="2:13" x14ac:dyDescent="0.3">
      <c r="B73" s="12">
        <v>2</v>
      </c>
      <c r="C73" s="5">
        <v>49.8</v>
      </c>
      <c r="D73" s="5">
        <v>0.79</v>
      </c>
      <c r="E73" s="5" cm="1">
        <f t="array" ref="E73:E85">C73:C85*D73:D85</f>
        <v>39.341999999999999</v>
      </c>
      <c r="F73" s="5">
        <v>402.8</v>
      </c>
      <c r="G73" s="5">
        <v>4.4999999999999998E-2</v>
      </c>
      <c r="H73" s="5" cm="1">
        <f t="array" ref="H73:H85">F73:F85*G73:G85</f>
        <v>18.126000000000001</v>
      </c>
      <c r="I73" s="5">
        <v>222.7</v>
      </c>
      <c r="J73" s="5">
        <v>10.199999999999999</v>
      </c>
      <c r="K73" s="5" cm="1">
        <f t="array" ref="K73:K87">(J73:J87/H73:H87)*100</f>
        <v>56.272757365110884</v>
      </c>
      <c r="L73" s="5" cm="1">
        <f t="array" ref="L73:L87">(H73:H87/E73:E87)*100</f>
        <v>46.072899191703527</v>
      </c>
      <c r="M73" s="12">
        <f t="shared" ref="M73:M87" si="4">(J73/E73)*100</f>
        <v>25.926490773219456</v>
      </c>
    </row>
    <row r="74" spans="2:13" x14ac:dyDescent="0.3">
      <c r="B74" s="12">
        <v>3</v>
      </c>
      <c r="C74" s="5">
        <v>49.8</v>
      </c>
      <c r="D74" s="5">
        <v>0.81</v>
      </c>
      <c r="E74" s="5">
        <v>40.338000000000001</v>
      </c>
      <c r="F74" s="5">
        <v>402.7</v>
      </c>
      <c r="G74" s="5">
        <v>4.8000000000000001E-2</v>
      </c>
      <c r="H74" s="5">
        <v>19.329599999999999</v>
      </c>
      <c r="I74" s="5">
        <v>222.8</v>
      </c>
      <c r="J74" s="5">
        <v>11.3</v>
      </c>
      <c r="K74" s="5">
        <v>58.459564605579018</v>
      </c>
      <c r="L74" s="5">
        <v>47.919083742376912</v>
      </c>
      <c r="M74" s="12">
        <f t="shared" si="4"/>
        <v>28.013287718776343</v>
      </c>
    </row>
    <row r="75" spans="2:13" x14ac:dyDescent="0.3">
      <c r="B75" s="12">
        <v>4</v>
      </c>
      <c r="C75" s="5">
        <v>49.7</v>
      </c>
      <c r="D75" s="5">
        <v>1.01</v>
      </c>
      <c r="E75" s="5">
        <v>50.197000000000003</v>
      </c>
      <c r="F75" s="5">
        <v>402.5</v>
      </c>
      <c r="G75" s="5">
        <v>7.1999999999999995E-2</v>
      </c>
      <c r="H75" s="5">
        <v>28.979999999999997</v>
      </c>
      <c r="I75" s="5">
        <v>222.28</v>
      </c>
      <c r="J75" s="5">
        <v>21.7</v>
      </c>
      <c r="K75" s="5">
        <v>74.879227053140113</v>
      </c>
      <c r="L75" s="5">
        <v>57.732533816761944</v>
      </c>
      <c r="M75" s="12">
        <f t="shared" si="4"/>
        <v>43.229675080184073</v>
      </c>
    </row>
    <row r="76" spans="2:13" x14ac:dyDescent="0.3">
      <c r="B76" s="12">
        <v>5</v>
      </c>
      <c r="C76" s="5">
        <v>49.6</v>
      </c>
      <c r="D76" s="5">
        <v>1.39</v>
      </c>
      <c r="E76" s="5">
        <v>68.944000000000003</v>
      </c>
      <c r="F76" s="5">
        <v>402.3</v>
      </c>
      <c r="G76" s="5">
        <v>0.11799999999999999</v>
      </c>
      <c r="H76" s="5">
        <v>47.471399999999996</v>
      </c>
      <c r="I76" s="5">
        <v>222.42</v>
      </c>
      <c r="J76" s="5">
        <v>40.1</v>
      </c>
      <c r="K76" s="5">
        <v>84.471913615355788</v>
      </c>
      <c r="L76" s="5">
        <v>68.855012763982344</v>
      </c>
      <c r="M76" s="12">
        <f t="shared" si="4"/>
        <v>58.163146901833372</v>
      </c>
    </row>
    <row r="77" spans="2:13" x14ac:dyDescent="0.3">
      <c r="B77" s="12">
        <v>6</v>
      </c>
      <c r="C77" s="5">
        <v>49.6</v>
      </c>
      <c r="D77" s="5">
        <v>1.57</v>
      </c>
      <c r="E77" s="5">
        <v>77.872</v>
      </c>
      <c r="F77" s="5">
        <v>402.5</v>
      </c>
      <c r="G77" s="5">
        <v>0.13500000000000001</v>
      </c>
      <c r="H77" s="5">
        <v>54.337500000000006</v>
      </c>
      <c r="I77" s="5">
        <v>222.4</v>
      </c>
      <c r="J77" s="5">
        <v>46.6</v>
      </c>
      <c r="K77" s="5">
        <v>85.760294455946635</v>
      </c>
      <c r="L77" s="5">
        <v>69.77796897472777</v>
      </c>
      <c r="M77" s="12">
        <f t="shared" si="4"/>
        <v>59.841791658105613</v>
      </c>
    </row>
    <row r="78" spans="2:13" x14ac:dyDescent="0.3">
      <c r="B78" s="12">
        <v>7</v>
      </c>
      <c r="C78" s="5">
        <v>49.6</v>
      </c>
      <c r="D78" s="5">
        <v>1.67</v>
      </c>
      <c r="E78" s="5">
        <v>82.831999999999994</v>
      </c>
      <c r="F78" s="5">
        <v>402.4</v>
      </c>
      <c r="G78" s="5">
        <v>0.14399999999999999</v>
      </c>
      <c r="H78" s="5">
        <v>57.945599999999992</v>
      </c>
      <c r="I78" s="5">
        <v>222.43</v>
      </c>
      <c r="J78" s="5">
        <v>50.2</v>
      </c>
      <c r="K78" s="5">
        <v>86.632979898387475</v>
      </c>
      <c r="L78" s="5">
        <v>69.955572725516703</v>
      </c>
      <c r="M78" s="12">
        <f t="shared" si="4"/>
        <v>60.60459725709871</v>
      </c>
    </row>
    <row r="79" spans="2:13" x14ac:dyDescent="0.3">
      <c r="B79" s="12">
        <v>8</v>
      </c>
      <c r="C79" s="5">
        <v>49.5</v>
      </c>
      <c r="D79" s="5">
        <v>1.905</v>
      </c>
      <c r="E79" s="5">
        <v>94.297499999999999</v>
      </c>
      <c r="F79" s="5">
        <v>402.2</v>
      </c>
      <c r="G79" s="5">
        <v>0.17</v>
      </c>
      <c r="H79" s="5">
        <v>68.374000000000009</v>
      </c>
      <c r="I79" s="5">
        <v>222.429</v>
      </c>
      <c r="J79" s="5">
        <v>60.3</v>
      </c>
      <c r="K79" s="5">
        <v>88.191417790388144</v>
      </c>
      <c r="L79" s="5">
        <v>72.508815185980552</v>
      </c>
      <c r="M79" s="12">
        <f t="shared" si="4"/>
        <v>63.946552135528513</v>
      </c>
    </row>
    <row r="80" spans="2:13" x14ac:dyDescent="0.3">
      <c r="B80" s="12">
        <v>9</v>
      </c>
      <c r="C80" s="5">
        <v>49.4</v>
      </c>
      <c r="D80" s="5">
        <v>2.15</v>
      </c>
      <c r="E80" s="5">
        <v>106.21</v>
      </c>
      <c r="F80" s="5">
        <v>402.2</v>
      </c>
      <c r="G80" s="5">
        <v>0.19500000000000001</v>
      </c>
      <c r="H80" s="5">
        <v>78.429000000000002</v>
      </c>
      <c r="I80" s="5">
        <v>222.434</v>
      </c>
      <c r="J80" s="5">
        <v>70.400000000000006</v>
      </c>
      <c r="K80" s="5">
        <v>89.762715322138504</v>
      </c>
      <c r="L80" s="5">
        <v>73.84332925336598</v>
      </c>
      <c r="M80" s="12">
        <f t="shared" si="4"/>
        <v>66.283777422088335</v>
      </c>
    </row>
    <row r="81" spans="2:15" x14ac:dyDescent="0.3">
      <c r="B81" s="12">
        <v>10</v>
      </c>
      <c r="C81" s="5">
        <v>49.4</v>
      </c>
      <c r="D81" s="5">
        <v>2.4</v>
      </c>
      <c r="E81" s="5">
        <v>118.55999999999999</v>
      </c>
      <c r="F81" s="5">
        <v>402</v>
      </c>
      <c r="G81" s="5">
        <v>0.221</v>
      </c>
      <c r="H81" s="5">
        <v>88.841999999999999</v>
      </c>
      <c r="I81" s="5">
        <v>222.42</v>
      </c>
      <c r="J81" s="5">
        <v>80.7</v>
      </c>
      <c r="K81" s="5">
        <v>90.835415681772133</v>
      </c>
      <c r="L81" s="5">
        <v>74.934210526315795</v>
      </c>
      <c r="M81" s="12">
        <f t="shared" si="4"/>
        <v>68.066801619433207</v>
      </c>
    </row>
    <row r="82" spans="2:15" x14ac:dyDescent="0.3">
      <c r="B82" s="12">
        <v>11</v>
      </c>
      <c r="C82" s="5">
        <v>49.3</v>
      </c>
      <c r="D82" s="5">
        <v>2.59</v>
      </c>
      <c r="E82" s="5">
        <v>127.68699999999998</v>
      </c>
      <c r="F82" s="5">
        <v>401.8</v>
      </c>
      <c r="G82" s="5">
        <v>0.24099999999999999</v>
      </c>
      <c r="H82" s="5">
        <v>96.833799999999997</v>
      </c>
      <c r="I82" s="5">
        <v>222.41</v>
      </c>
      <c r="J82" s="5">
        <v>88.1</v>
      </c>
      <c r="K82" s="5">
        <v>90.980628664784405</v>
      </c>
      <c r="L82" s="5">
        <v>75.836851049832802</v>
      </c>
      <c r="M82" s="12">
        <f t="shared" si="4"/>
        <v>68.996843844714022</v>
      </c>
    </row>
    <row r="83" spans="2:15" x14ac:dyDescent="0.3">
      <c r="B83" s="12">
        <v>12</v>
      </c>
      <c r="C83" s="5">
        <v>49.3</v>
      </c>
      <c r="D83" s="5">
        <v>2.85</v>
      </c>
      <c r="E83" s="5">
        <v>140.505</v>
      </c>
      <c r="F83" s="5">
        <v>401.8</v>
      </c>
      <c r="G83" s="5">
        <v>0.27200000000000002</v>
      </c>
      <c r="H83" s="5">
        <v>109.28960000000001</v>
      </c>
      <c r="I83" s="5">
        <v>222.41</v>
      </c>
      <c r="J83" s="5">
        <v>101</v>
      </c>
      <c r="K83" s="5">
        <v>92.415014786402367</v>
      </c>
      <c r="L83" s="5">
        <v>77.783424077434972</v>
      </c>
      <c r="M83" s="12">
        <f t="shared" si="4"/>
        <v>71.883562862531576</v>
      </c>
    </row>
    <row r="84" spans="2:15" x14ac:dyDescent="0.3">
      <c r="B84" s="12">
        <v>13</v>
      </c>
      <c r="C84" s="5">
        <v>49.1</v>
      </c>
      <c r="D84" s="5">
        <v>4.0599999999999996</v>
      </c>
      <c r="E84" s="5">
        <v>199.34599999999998</v>
      </c>
      <c r="F84" s="5">
        <v>401.6</v>
      </c>
      <c r="G84" s="5">
        <v>0.40500000000000003</v>
      </c>
      <c r="H84" s="5">
        <v>162.64800000000002</v>
      </c>
      <c r="I84" s="5">
        <v>222.43</v>
      </c>
      <c r="J84" s="5">
        <v>150</v>
      </c>
      <c r="K84" s="5">
        <v>92.223697801387033</v>
      </c>
      <c r="L84" s="5">
        <v>81.590801922285891</v>
      </c>
      <c r="M84" s="12">
        <f t="shared" si="4"/>
        <v>75.246054598537228</v>
      </c>
    </row>
    <row r="85" spans="2:15" x14ac:dyDescent="0.3">
      <c r="B85" s="12">
        <v>14</v>
      </c>
      <c r="C85" s="5">
        <v>48.9</v>
      </c>
      <c r="D85" s="5">
        <v>4.67</v>
      </c>
      <c r="E85" s="5">
        <v>228.363</v>
      </c>
      <c r="F85" s="5">
        <v>401.6</v>
      </c>
      <c r="G85" s="5">
        <v>0.49399999999999999</v>
      </c>
      <c r="H85" s="5">
        <v>198.3904</v>
      </c>
      <c r="I85" s="5">
        <v>222.47</v>
      </c>
      <c r="J85" s="5">
        <v>185</v>
      </c>
      <c r="K85" s="5">
        <v>93.25047986192881</v>
      </c>
      <c r="L85" s="5">
        <v>86.875019158094787</v>
      </c>
      <c r="M85" s="12">
        <f t="shared" si="4"/>
        <v>81.011372245065971</v>
      </c>
    </row>
    <row r="86" spans="2:15" x14ac:dyDescent="0.3">
      <c r="B86" s="12">
        <v>15</v>
      </c>
      <c r="C86" s="5">
        <v>48.5</v>
      </c>
      <c r="D86" s="5">
        <v>7.5622999999999996</v>
      </c>
      <c r="E86" s="5">
        <v>363.75</v>
      </c>
      <c r="F86" s="5">
        <v>401.3</v>
      </c>
      <c r="G86" s="5">
        <v>0.78979999999999995</v>
      </c>
      <c r="H86" s="5">
        <v>316.8</v>
      </c>
      <c r="I86" s="5">
        <v>222.35</v>
      </c>
      <c r="J86" s="5">
        <v>297.2</v>
      </c>
      <c r="K86" s="5">
        <v>93.813131313131308</v>
      </c>
      <c r="L86" s="5">
        <v>87.092783505154642</v>
      </c>
      <c r="M86" s="12">
        <f t="shared" si="4"/>
        <v>81.704467353951884</v>
      </c>
    </row>
    <row r="87" spans="2:15" x14ac:dyDescent="0.3">
      <c r="B87" s="12">
        <v>16</v>
      </c>
      <c r="C87" s="5">
        <v>48.1</v>
      </c>
      <c r="D87" s="5">
        <v>12.7234</v>
      </c>
      <c r="E87" s="5">
        <v>612</v>
      </c>
      <c r="F87" s="5">
        <v>401.1</v>
      </c>
      <c r="G87" s="5">
        <v>1.3462000000000001</v>
      </c>
      <c r="H87" s="5">
        <v>540</v>
      </c>
      <c r="I87" s="5">
        <v>221.51</v>
      </c>
      <c r="J87" s="5">
        <v>506</v>
      </c>
      <c r="K87" s="5">
        <v>93.703703703703695</v>
      </c>
      <c r="L87" s="5">
        <v>88.235294117647058</v>
      </c>
      <c r="M87" s="12">
        <f t="shared" si="4"/>
        <v>82.679738562091501</v>
      </c>
    </row>
    <row r="88" spans="2:15" ht="14.4" x14ac:dyDescent="0.3">
      <c r="B88" s="21" t="s">
        <v>35</v>
      </c>
      <c r="C88" s="22"/>
      <c r="D88" s="22"/>
      <c r="E88" s="22"/>
      <c r="F88" s="22"/>
      <c r="G88" s="22"/>
      <c r="H88" s="22"/>
      <c r="I88" s="22"/>
      <c r="J88" s="22"/>
      <c r="K88" s="22"/>
      <c r="L88" s="23"/>
      <c r="M88" s="12">
        <f>AVERAGE(M72:M87)</f>
        <v>58.474885002072504</v>
      </c>
    </row>
    <row r="92" spans="2:15" x14ac:dyDescent="0.3">
      <c r="M92" t="s">
        <v>22</v>
      </c>
    </row>
    <row r="93" spans="2:15" x14ac:dyDescent="0.3">
      <c r="O93" t="s">
        <v>22</v>
      </c>
    </row>
  </sheetData>
  <mergeCells count="3">
    <mergeCell ref="B24:I24"/>
    <mergeCell ref="O25:W25"/>
    <mergeCell ref="B88:L8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7B165-CCE8-4E16-B9CC-A70EFCBAE7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RamKPC</dc:creator>
  <cp:lastModifiedBy>RamKPC</cp:lastModifiedBy>
  <dcterms:created xsi:type="dcterms:W3CDTF">2024-10-30T10:27:19Z</dcterms:created>
  <dcterms:modified xsi:type="dcterms:W3CDTF">2024-12-08T10:20:26Z</dcterms:modified>
</cp:coreProperties>
</file>